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5EDBA3DF-7457-4981-B737-FB02F580A87E}" xr6:coauthVersionLast="47" xr6:coauthVersionMax="47" xr10:uidLastSave="{00000000-0000-0000-0000-000000000000}"/>
  <bookViews>
    <workbookView xWindow="28680" yWindow="-120" windowWidth="20730" windowHeight="1176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Т-гор.вода'!$M$18:$AN$34</definedName>
    <definedName name="checkCell_List06_5_double_date">'Форма 4.10.4 | Т-гор.вода'!$AO$18:$AO$34</definedName>
    <definedName name="checkCell_List06_5_unique_t">'Форма 4.10.4 | Т-гор.вода'!$M$18:$M$34</definedName>
    <definedName name="checkCell_List06_5_unique_t1">'Форма 4.10.4 | Т-гор.вода'!$AP$18:$AP$34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4.10.1'!$D$14:$L$35</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DP">'Форма 4.10.4 | Т-гор.вода'!$11:$11</definedName>
    <definedName name="List06_5_MC">'Форма 4.10.4 | Т-гор.вода'!$O$18:$O$34</definedName>
    <definedName name="List06_5_MC2">'Форма 4.10.4 | Т-гор.вода'!$AM$18:$AM$34</definedName>
    <definedName name="List06_5_note">'Форма 4.10.4 | Т-гор.вода'!$AN$18:$AN$34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4.10.1'!$H$17:$I$19</definedName>
    <definedName name="List14_1_Date_1">'Форма 4.10.1'!$H$23:$I$35</definedName>
    <definedName name="List14_1_DPR">'Форма 4.10.1'!$K$21</definedName>
    <definedName name="List14_1_flagIPR">'Форма 4.10.1'!$J$15</definedName>
    <definedName name="List14_1_GroundMaterials_1">'Форма 4.10.1'!$K$15:$K$35</definedName>
    <definedName name="List14_1_hypIPR">'Форма 4.10.1'!$K$15</definedName>
    <definedName name="List14_1_method">'Форма 4.10.1'!$J$17:$J$19</definedName>
    <definedName name="List14_1_note">'Форма 4.10.1'!$L$14:$L$35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4.10.1'!$C$17:$C$19</definedName>
    <definedName name="pDel_List14_1_1_2">'Форма 4.10.1'!$G$17:$G$19</definedName>
    <definedName name="pDel_List14_1_2">'Форма 4.10.1'!$C$23:$C$25</definedName>
    <definedName name="pDel_List14_1_2_2">'Форма 4.10.1'!$G$23:$G$25</definedName>
    <definedName name="pDel_List14_1_3">'Форма 4.10.1'!$C$27:$C$29</definedName>
    <definedName name="pDel_List14_1_3_2">'Форма 4.10.1'!$G$27:$G$29</definedName>
    <definedName name="pDel_List14_1_4">'Форма 4.10.1'!$C$31:$C$32</definedName>
    <definedName name="pDel_List14_1_4_2">'Форма 4.10.1'!$G$31:$G$32</definedName>
    <definedName name="pDel_List14_1_5">'Форма 4.10.1'!$C$34:$C$35</definedName>
    <definedName name="pDel_List14_1_5_2">'Форма 4.10.1'!$G$34:$G$35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Т-гор.вода'!$AM$14:$AM$34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REESTR_ORG!$A$2:$J$192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24" i="647" l="1"/>
  <c r="J23" i="647"/>
  <c r="A153" i="612"/>
  <c r="A154" i="612"/>
  <c r="A155" i="612"/>
  <c r="A150" i="612"/>
  <c r="A151" i="612"/>
  <c r="A152" i="612"/>
  <c r="A149"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M8" i="628"/>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O18" i="628"/>
  <c r="AQ24" i="628"/>
  <c r="V24" i="628"/>
  <c r="AH24" i="628"/>
  <c r="AR25" i="628"/>
  <c r="AQ29" i="628"/>
  <c r="V29" i="628"/>
  <c r="AH29" i="628"/>
  <c r="AR30" i="628"/>
  <c r="AH119" i="471"/>
  <c r="AH109" i="471"/>
  <c r="H12" i="649"/>
  <c r="H11" i="649"/>
  <c r="H9" i="649"/>
  <c r="H8" i="649"/>
  <c r="H7" i="649"/>
  <c r="H12" i="645"/>
  <c r="H9" i="645"/>
  <c r="H8" i="645"/>
  <c r="F34" i="647"/>
  <c r="E34" i="647"/>
  <c r="F31" i="647"/>
  <c r="E31" i="647"/>
  <c r="F27" i="647"/>
  <c r="E27" i="647"/>
  <c r="F23" i="647"/>
  <c r="E23" i="647"/>
  <c r="F17" i="647"/>
  <c r="E17" i="647"/>
  <c r="H12" i="616"/>
  <c r="H9" i="616"/>
  <c r="H8" i="616"/>
  <c r="R14" i="601"/>
  <c r="H13" i="649" s="1"/>
  <c r="R13" i="601"/>
  <c r="R12" i="601"/>
  <c r="P12" i="601"/>
  <c r="L19" i="628"/>
  <c r="F11" i="649"/>
  <c r="M14" i="601"/>
  <c r="B3" i="525"/>
  <c r="L20" i="628"/>
  <c r="AP23" i="628"/>
  <c r="AO24" i="628"/>
  <c r="AP28" i="628"/>
  <c r="AO29" i="628"/>
  <c r="F10" i="649"/>
  <c r="M13" i="601"/>
  <c r="L18" i="628"/>
  <c r="L21" i="628"/>
  <c r="L29" i="628"/>
  <c r="F9" i="649"/>
  <c r="F8" i="649"/>
  <c r="M12" i="601"/>
  <c r="L23" i="628"/>
  <c r="F13" i="649"/>
  <c r="B2" i="525"/>
  <c r="L24" i="628"/>
  <c r="L28" i="628"/>
  <c r="F12" i="649"/>
  <c r="H13" i="616"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1" i="624"/>
  <c r="X24" i="624"/>
  <c r="L24" i="624"/>
  <c r="L20" i="624"/>
  <c r="L23" i="624"/>
  <c r="L19" i="624"/>
  <c r="L18" i="624"/>
  <c r="L22" i="624"/>
  <c r="F8" i="647" l="1"/>
  <c r="E8" i="647"/>
  <c r="F7" i="647"/>
  <c r="E7" i="647"/>
  <c r="H11" i="645"/>
  <c r="H7" i="645"/>
  <c r="F11" i="645"/>
  <c r="F10" i="645"/>
  <c r="F8" i="645"/>
  <c r="F9" i="645"/>
  <c r="F13" i="645"/>
  <c r="F12" i="645"/>
  <c r="O9" i="632" l="1"/>
  <c r="M9" i="632"/>
  <c r="O8" i="632"/>
  <c r="M8" i="632"/>
  <c r="N9" i="633"/>
  <c r="M9" i="633"/>
  <c r="N8" i="633"/>
  <c r="M8" i="633"/>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X24" i="627"/>
  <c r="Y23" i="627"/>
  <c r="L20" i="627"/>
  <c r="L23" i="627"/>
  <c r="L19" i="627"/>
  <c r="L18" i="627"/>
  <c r="L21" i="627"/>
  <c r="L24" i="627"/>
  <c r="O18" i="632" l="1"/>
  <c r="P18" i="632" s="1"/>
  <c r="Q18" i="632" s="1"/>
  <c r="R18" i="632" s="1"/>
  <c r="S18" i="632" s="1"/>
  <c r="T18" i="632" s="1"/>
  <c r="V18" i="632" s="1"/>
  <c r="R24" i="632"/>
  <c r="L21" i="632"/>
  <c r="L19" i="632"/>
  <c r="L22" i="632"/>
  <c r="L20" i="632"/>
  <c r="Y23" i="632"/>
  <c r="L23" i="632"/>
  <c r="X18" i="632" l="1"/>
  <c r="M12" i="550"/>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0" i="642"/>
  <c r="F13" i="643"/>
  <c r="L242" i="471"/>
  <c r="L238" i="471"/>
  <c r="X243" i="471"/>
  <c r="L239" i="471"/>
  <c r="L21" i="642"/>
  <c r="F10" i="643"/>
  <c r="L24" i="642"/>
  <c r="L240" i="471"/>
  <c r="L243" i="471"/>
  <c r="F8" i="643"/>
  <c r="L241" i="471"/>
  <c r="F9" i="643"/>
  <c r="L237" i="471"/>
  <c r="F12" i="643"/>
  <c r="L19" i="642"/>
  <c r="L23" i="642"/>
  <c r="L22" i="642"/>
  <c r="L18" i="642"/>
  <c r="X24" i="642"/>
  <c r="F11" i="643"/>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19" i="471"/>
  <c r="L221" i="471"/>
  <c r="F9" i="641"/>
  <c r="L224" i="471"/>
  <c r="L23" i="640"/>
  <c r="F10" i="641"/>
  <c r="F12" i="641"/>
  <c r="L222" i="471"/>
  <c r="X225" i="471"/>
  <c r="L21" i="640"/>
  <c r="F8" i="641"/>
  <c r="L20" i="640"/>
  <c r="L220" i="471"/>
  <c r="L25" i="640"/>
  <c r="L225" i="471"/>
  <c r="X26" i="640"/>
  <c r="L26" i="640"/>
  <c r="L223" i="471"/>
  <c r="F13" i="641"/>
  <c r="L22" i="640"/>
  <c r="F11" i="641"/>
  <c r="L24" i="640"/>
  <c r="V19" i="640" l="1"/>
  <c r="W19" i="640" s="1"/>
  <c r="AA197" i="471" l="1"/>
  <c r="AI196" i="471"/>
  <c r="R183" i="471"/>
  <c r="V119" i="471"/>
  <c r="AR110" i="471"/>
  <c r="AQ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34" i="471"/>
  <c r="F8" i="637"/>
  <c r="L33" i="471"/>
  <c r="L87" i="471"/>
  <c r="L124" i="471"/>
  <c r="L109" i="471"/>
  <c r="F8" i="634"/>
  <c r="L179" i="471"/>
  <c r="L193" i="471"/>
  <c r="L53" i="471"/>
  <c r="F11" i="639"/>
  <c r="F9" i="637"/>
  <c r="L161" i="471"/>
  <c r="F11" i="638"/>
  <c r="L144" i="471"/>
  <c r="Y182" i="471"/>
  <c r="X37" i="471"/>
  <c r="L147" i="471"/>
  <c r="AH196" i="471"/>
  <c r="F9" i="639"/>
  <c r="L73" i="471"/>
  <c r="L178" i="471"/>
  <c r="F11" i="634"/>
  <c r="X91" i="471"/>
  <c r="L86" i="471"/>
  <c r="F13" i="634"/>
  <c r="L194" i="471"/>
  <c r="X130" i="471"/>
  <c r="X73" i="471"/>
  <c r="X166" i="471"/>
  <c r="AO109" i="471"/>
  <c r="F12" i="634"/>
  <c r="X148" i="471"/>
  <c r="F11" i="635"/>
  <c r="L181" i="471"/>
  <c r="F8" i="636"/>
  <c r="L32" i="471"/>
  <c r="L50" i="471"/>
  <c r="F12" i="638"/>
  <c r="L69" i="471"/>
  <c r="L88" i="471"/>
  <c r="L51" i="471"/>
  <c r="F9" i="638"/>
  <c r="F10" i="634"/>
  <c r="L165" i="471"/>
  <c r="L103" i="471"/>
  <c r="F10" i="636"/>
  <c r="F12" i="639"/>
  <c r="F13" i="639"/>
  <c r="L192" i="471"/>
  <c r="L106" i="471"/>
  <c r="F10" i="637"/>
  <c r="Y90" i="471"/>
  <c r="L166" i="471"/>
  <c r="L143" i="471"/>
  <c r="L85" i="471"/>
  <c r="F10" i="635"/>
  <c r="L108" i="471"/>
  <c r="L54" i="471"/>
  <c r="L180" i="471"/>
  <c r="L91" i="471"/>
  <c r="F13" i="636"/>
  <c r="L129" i="471"/>
  <c r="L105" i="471"/>
  <c r="F12" i="636"/>
  <c r="L160" i="471"/>
  <c r="F11" i="636"/>
  <c r="L104" i="471"/>
  <c r="L162" i="471"/>
  <c r="L163" i="471"/>
  <c r="F8" i="638"/>
  <c r="L195" i="471"/>
  <c r="L145" i="471"/>
  <c r="Y165" i="471"/>
  <c r="F12" i="637"/>
  <c r="L68" i="471"/>
  <c r="F8" i="639"/>
  <c r="L55" i="471"/>
  <c r="AO119" i="471"/>
  <c r="L164" i="471"/>
  <c r="F9" i="636"/>
  <c r="X55" i="471"/>
  <c r="L182" i="471"/>
  <c r="F9" i="635"/>
  <c r="F13" i="638"/>
  <c r="L70" i="471"/>
  <c r="Y147" i="471"/>
  <c r="F13" i="635"/>
  <c r="L130" i="471"/>
  <c r="L37" i="471"/>
  <c r="L72" i="471"/>
  <c r="L67" i="471"/>
  <c r="F10" i="639"/>
  <c r="L35" i="471"/>
  <c r="F9" i="634"/>
  <c r="L126" i="471"/>
  <c r="F10" i="638"/>
  <c r="AP108" i="471"/>
  <c r="F13" i="637"/>
  <c r="L52" i="471"/>
  <c r="L142" i="471"/>
  <c r="F11" i="637"/>
  <c r="L119" i="471"/>
  <c r="F12" i="635"/>
  <c r="F8" i="635"/>
  <c r="L196" i="471"/>
  <c r="Y129" i="471"/>
  <c r="L36" i="471"/>
  <c r="L127" i="471"/>
  <c r="L49" i="471"/>
  <c r="L148" i="471"/>
  <c r="L31" i="471"/>
  <c r="L71" i="471"/>
  <c r="L125" i="471"/>
  <c r="L90"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23" i="625"/>
  <c r="L26" i="626"/>
  <c r="L19" i="625"/>
  <c r="X24" i="625"/>
  <c r="L25" i="626"/>
  <c r="L24" i="626"/>
  <c r="X26" i="626"/>
  <c r="L18" i="625"/>
  <c r="L20" i="626"/>
  <c r="L23" i="626"/>
  <c r="L22" i="626"/>
  <c r="L20" i="625"/>
  <c r="L21" i="625"/>
  <c r="L21" i="626"/>
  <c r="L22"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19" i="633"/>
  <c r="Y23" i="631"/>
  <c r="L20" i="631"/>
  <c r="L22" i="631"/>
  <c r="Y23" i="630"/>
  <c r="L20" i="630"/>
  <c r="L23" i="631"/>
  <c r="L24" i="631"/>
  <c r="L21" i="630"/>
  <c r="L23" i="630"/>
  <c r="L24" i="630"/>
  <c r="L23" i="633"/>
  <c r="L22" i="633"/>
  <c r="L20" i="633"/>
  <c r="L21" i="631"/>
  <c r="X24" i="631"/>
  <c r="X24" i="630"/>
  <c r="AH23" i="633"/>
  <c r="L21" i="633"/>
  <c r="L19" i="631"/>
  <c r="L18" i="631"/>
  <c r="L19" i="630"/>
  <c r="AG18" i="633" l="1"/>
  <c r="U17" i="631"/>
  <c r="Q25" i="629"/>
  <c r="Z24" i="629"/>
  <c r="O17" i="629"/>
  <c r="P17" i="629" s="1"/>
  <c r="Q17" i="629" s="1"/>
  <c r="R17" i="629" s="1"/>
  <c r="L19" i="629"/>
  <c r="L18" i="629"/>
  <c r="L24" i="629"/>
  <c r="X24" i="629"/>
  <c r="Y23" i="629"/>
  <c r="L20" i="629"/>
  <c r="L21" i="629"/>
  <c r="L23" i="629"/>
  <c r="V17" i="631" l="1"/>
  <c r="W17" i="631" s="1"/>
  <c r="S17" i="629"/>
  <c r="U17" i="629" s="1"/>
  <c r="V17" i="629" s="1"/>
  <c r="W17" i="629" s="1"/>
  <c r="M291" i="471" l="1"/>
  <c r="R306" i="471"/>
  <c r="P296" i="471"/>
  <c r="R301" i="471"/>
  <c r="R296" i="471"/>
  <c r="H11" i="618"/>
  <c r="H7" i="618"/>
  <c r="H11" i="617"/>
  <c r="H7" i="617"/>
  <c r="H11" i="616"/>
  <c r="H7" i="616"/>
  <c r="H11" i="614"/>
  <c r="H7" i="614"/>
  <c r="H339" i="471"/>
  <c r="E29" i="205"/>
  <c r="F29" i="205"/>
  <c r="E326" i="471"/>
  <c r="E331" i="471"/>
  <c r="F9" i="617"/>
  <c r="F11" i="616"/>
  <c r="F9" i="614"/>
  <c r="F8" i="614"/>
  <c r="F12" i="616"/>
  <c r="F12" i="618"/>
  <c r="F13" i="614"/>
  <c r="F10" i="616"/>
  <c r="F336" i="471"/>
  <c r="F339" i="471"/>
  <c r="M306" i="471"/>
  <c r="F337" i="471"/>
  <c r="F338" i="471"/>
  <c r="F11" i="617"/>
  <c r="F341" i="471"/>
  <c r="F13" i="616"/>
  <c r="F8" i="617"/>
  <c r="F13" i="617"/>
  <c r="F12" i="614"/>
  <c r="F8" i="616"/>
  <c r="F8" i="618"/>
  <c r="F10" i="617"/>
  <c r="M301" i="471"/>
  <c r="F9" i="618"/>
  <c r="F10" i="614"/>
  <c r="F13" i="618"/>
  <c r="F9" i="616"/>
  <c r="F11" i="618"/>
  <c r="F10" i="618"/>
  <c r="F11" i="614"/>
  <c r="M296" i="471"/>
  <c r="F340" i="471"/>
  <c r="F12" i="617"/>
</calcChain>
</file>

<file path=xl/sharedStrings.xml><?xml version="1.0" encoding="utf-8"?>
<sst xmlns="http://schemas.openxmlformats.org/spreadsheetml/2006/main" count="4637" uniqueCount="2141">
  <si>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</si>
  <si>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</si>
  <si>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</si>
  <si>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</si>
  <si>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</si>
  <si>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</si>
  <si>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</si>
  <si>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</si>
  <si>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</si>
  <si>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</si>
  <si>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</si>
  <si>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</si>
  <si>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</si>
  <si>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</si>
  <si>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</si>
  <si>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</si>
  <si>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</si>
  <si>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</si>
  <si>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</si>
  <si>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</si>
  <si>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</si>
  <si>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</si>
  <si>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</si>
  <si>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</si>
  <si>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</si>
  <si>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</si>
  <si>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</si>
  <si>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</si>
  <si>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</si>
  <si>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</si>
  <si>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</si>
  <si>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</si>
  <si>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</si>
  <si>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</si>
  <si>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</si>
  <si>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</si>
  <si>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</si>
  <si>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</si>
  <si>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</si>
  <si>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</si>
  <si>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</si>
  <si>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</si>
  <si>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</si>
  <si>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</si>
  <si>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</si>
  <si>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</si>
  <si>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</si>
  <si>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</si>
  <si>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</si>
  <si>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</si>
  <si>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</si>
  <si>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</si>
  <si>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</si>
  <si>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</si>
  <si>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</si>
  <si>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</si>
  <si>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</si>
  <si>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</si>
  <si>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</si>
  <si>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</si>
  <si>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</si>
  <si>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</si>
  <si>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</si>
  <si>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</si>
  <si>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</si>
  <si>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</si>
  <si>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</si>
  <si>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</si>
  <si>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</si>
  <si>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</si>
  <si>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</si>
  <si>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</si>
  <si>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</si>
  <si>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</si>
  <si>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</si>
  <si>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</si>
  <si>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</si>
  <si>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</si>
  <si>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</si>
  <si>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</si>
  <si>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</si>
  <si>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</si>
  <si>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</si>
  <si>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</si>
  <si>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</si>
  <si>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</si>
  <si>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</si>
  <si>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</si>
  <si>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</si>
  <si>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</si>
  <si>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</si>
  <si>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</si>
  <si>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</si>
  <si>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</si>
  <si>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</si>
  <si>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</si>
  <si>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</si>
  <si>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</si>
  <si>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</si>
  <si>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</si>
  <si>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</si>
  <si>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</si>
  <si>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</si>
  <si>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</si>
  <si>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</si>
  <si>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</si>
  <si>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</si>
  <si>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</si>
  <si>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</si>
  <si>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</si>
  <si>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</si>
  <si>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</si>
  <si>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</si>
  <si>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</si>
  <si>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</si>
  <si>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</si>
  <si>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</si>
  <si>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</si>
  <si>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</si>
  <si>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</si>
  <si>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</si>
  <si>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</si>
  <si>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</si>
  <si>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</si>
  <si>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</si>
  <si>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</si>
  <si>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</si>
  <si>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</si>
  <si>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</si>
  <si>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</si>
  <si>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</si>
  <si>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</si>
  <si>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</si>
  <si>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</si>
  <si>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</si>
  <si>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</si>
  <si>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</si>
  <si>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</si>
  <si>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</si>
  <si>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</si>
  <si>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</si>
  <si>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</si>
  <si>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</si>
  <si>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</si>
  <si>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</si>
  <si>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</si>
  <si>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</si>
  <si>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</si>
  <si>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</si>
  <si>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</si>
  <si>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</si>
  <si>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</si>
  <si>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</si>
  <si>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</si>
  <si>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</si>
  <si>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</si>
  <si>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</si>
  <si>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</si>
  <si>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</si>
  <si>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</si>
  <si>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</si>
  <si>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</si>
  <si>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</si>
  <si>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</si>
  <si>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</si>
  <si>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</si>
  <si>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</si>
  <si>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</si>
  <si>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</si>
  <si>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</si>
  <si>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</si>
  <si>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</si>
  <si>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</si>
  <si>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</si>
  <si>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</si>
  <si>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</si>
  <si>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</si>
  <si>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</si>
  <si>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</si>
  <si>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</si>
  <si>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</si>
  <si>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</si>
  <si>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</si>
  <si>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</si>
  <si>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</si>
  <si>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</si>
  <si>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</si>
  <si>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</si>
  <si>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</si>
  <si>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</si>
  <si>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</si>
  <si>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</si>
  <si>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</si>
  <si>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</si>
  <si>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</si>
  <si>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</si>
  <si>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</si>
  <si>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</si>
  <si>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</si>
  <si>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</si>
  <si>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</si>
  <si>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</si>
  <si>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</si>
  <si>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</si>
  <si>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</si>
  <si>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</si>
  <si>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</si>
  <si>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</si>
  <si>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</si>
  <si>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</si>
  <si>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</si>
  <si>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</si>
  <si>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</si>
  <si>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</si>
  <si>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</si>
  <si>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</si>
  <si>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</si>
  <si>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</si>
  <si>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</si>
  <si>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</si>
  <si>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</si>
  <si>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</si>
  <si>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</si>
  <si>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</si>
  <si>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</si>
  <si>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</si>
  <si>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</si>
  <si>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</si>
  <si>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</si>
  <si>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</si>
  <si>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</si>
  <si>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</si>
  <si>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</si>
  <si>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</si>
  <si>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</si>
  <si>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</si>
  <si>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</si>
  <si>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</si>
  <si>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</si>
  <si>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</si>
  <si>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</si>
  <si>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</si>
  <si>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</si>
  <si>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</si>
  <si>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</si>
  <si>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</si>
  <si>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</si>
  <si>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</si>
  <si>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</si>
  <si>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</si>
  <si>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</si>
  <si>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</si>
  <si>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</si>
  <si>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</si>
  <si>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</si>
  <si>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</si>
  <si>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</si>
  <si>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</si>
  <si>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</si>
  <si>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</si>
  <si>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</si>
  <si>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</si>
  <si>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</si>
  <si>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</si>
  <si>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</si>
  <si>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</si>
  <si>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</si>
  <si>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</si>
  <si>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</si>
  <si>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</si>
  <si>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</si>
  <si>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</si>
  <si>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</si>
  <si>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</si>
  <si>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</si>
  <si>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</si>
  <si>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</si>
  <si>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</si>
  <si>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</si>
  <si>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</si>
  <si>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</si>
  <si>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</si>
  <si>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</si>
  <si>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</si>
  <si>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</si>
  <si>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</si>
  <si>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</si>
  <si>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</si>
  <si>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</si>
  <si>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</si>
  <si>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</si>
  <si>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</si>
  <si>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</si>
  <si>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</si>
  <si>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</si>
  <si>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</si>
  <si>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</si>
  <si>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</si>
  <si>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</si>
  <si>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</si>
  <si>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</si>
  <si>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</si>
  <si>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</si>
  <si>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</si>
  <si>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</si>
  <si>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</si>
  <si>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</si>
  <si>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</si>
  <si>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</si>
  <si>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</si>
  <si>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</si>
  <si>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</si>
  <si>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</si>
  <si>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</si>
  <si>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</si>
  <si>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</si>
  <si>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</si>
  <si>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</si>
  <si>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</si>
  <si>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</si>
  <si>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</si>
  <si>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</si>
  <si>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</si>
  <si>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</si>
  <si>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</si>
  <si>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</si>
  <si>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</si>
  <si>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</si>
  <si>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</si>
  <si>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</si>
  <si>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</si>
  <si>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</si>
  <si>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</si>
  <si>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</si>
  <si>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</si>
  <si>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</si>
  <si>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</si>
  <si>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</si>
  <si>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</si>
  <si>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</si>
  <si>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</si>
  <si>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</si>
  <si>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</si>
  <si>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</si>
  <si>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</si>
  <si>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</si>
  <si>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</si>
  <si>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</si>
  <si>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</si>
  <si>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</si>
  <si>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</si>
  <si>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</si>
  <si>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</si>
  <si>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</si>
  <si>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</si>
  <si>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</si>
  <si>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</si>
  <si>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</si>
  <si>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</si>
  <si>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</si>
  <si>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</si>
  <si>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</si>
  <si>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</si>
  <si>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</si>
  <si>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</si>
  <si>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</si>
  <si>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</si>
  <si>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</si>
  <si>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</si>
  <si>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</si>
  <si>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</si>
  <si>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</si>
  <si>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</si>
  <si>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</si>
  <si>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</si>
  <si>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</si>
  <si>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</si>
  <si>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</si>
  <si>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</si>
  <si>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</si>
  <si>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</si>
  <si>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</si>
  <si>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</si>
  <si>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</si>
  <si>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</si>
  <si>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</si>
  <si>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</si>
  <si>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</si>
  <si>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</si>
  <si>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</si>
  <si>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</si>
  <si>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</si>
  <si>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</si>
  <si>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</si>
  <si>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</si>
  <si>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</si>
  <si>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</si>
  <si>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</si>
  <si>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</si>
  <si>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</si>
  <si>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</si>
  <si>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</si>
  <si>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</si>
  <si>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</si>
  <si>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</si>
  <si>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</si>
  <si>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</si>
  <si>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</si>
  <si>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</si>
  <si>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</si>
  <si>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</si>
  <si>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</si>
  <si>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</si>
  <si>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</si>
  <si>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</si>
  <si>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</si>
  <si>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</si>
  <si>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</si>
  <si>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</si>
  <si>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</si>
  <si>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</si>
  <si>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</si>
  <si>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</si>
  <si>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</si>
  <si>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</si>
  <si>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</si>
  <si>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</si>
  <si>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</si>
  <si>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</si>
  <si>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</si>
  <si>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</si>
  <si>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</si>
  <si>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</si>
  <si>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</si>
  <si>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</si>
  <si>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</si>
  <si>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</si>
  <si>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</si>
  <si>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</si>
  <si>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</si>
  <si>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</si>
  <si>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</si>
  <si>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</si>
  <si>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</si>
  <si>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</si>
  <si>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</si>
  <si>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</si>
  <si>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</si>
  <si>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</si>
  <si>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</si>
  <si>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</si>
  <si>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</si>
  <si>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</si>
  <si>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</si>
  <si>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</si>
  <si>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</si>
  <si>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</si>
  <si>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</si>
  <si>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</si>
  <si>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</si>
  <si>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</si>
  <si>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</si>
  <si>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</si>
  <si>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</si>
  <si>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</si>
  <si>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</si>
  <si>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</si>
  <si>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</si>
  <si>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</si>
  <si>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</si>
  <si>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</si>
  <si>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</si>
  <si>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</si>
  <si>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</si>
  <si>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</si>
  <si>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</si>
  <si>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</si>
  <si>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</si>
  <si>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</si>
  <si>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</si>
  <si>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</si>
  <si>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</si>
  <si>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</si>
  <si>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</si>
  <si>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</si>
  <si>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</si>
  <si>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</si>
  <si>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</si>
  <si>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</si>
  <si>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</si>
  <si>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</si>
  <si>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</si>
  <si>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</si>
  <si>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</si>
  <si>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</si>
  <si>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</si>
  <si>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</si>
  <si>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</si>
  <si>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</si>
  <si>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</si>
  <si>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</si>
  <si>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</si>
  <si>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</si>
  <si>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</si>
  <si>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</si>
  <si>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</si>
  <si>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</si>
  <si>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</si>
  <si>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</si>
  <si>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</si>
  <si>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</si>
  <si>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</si>
  <si>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</si>
  <si>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</si>
  <si>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</si>
  <si>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</si>
  <si>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</si>
  <si>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</si>
  <si>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</si>
  <si>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</si>
  <si>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</si>
  <si>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</si>
  <si>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</si>
  <si>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</si>
  <si>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</si>
  <si>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</si>
  <si>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</si>
  <si>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</si>
  <si>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</si>
  <si>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</si>
  <si>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</si>
  <si>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</si>
  <si>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</si>
  <si>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</si>
  <si>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</si>
  <si>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</si>
  <si>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</si>
  <si>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</si>
  <si>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</si>
  <si>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</si>
  <si>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</si>
  <si>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</si>
  <si>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</si>
  <si>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</si>
  <si>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</si>
  <si>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</si>
  <si>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</si>
  <si>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</si>
  <si>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</si>
  <si>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</si>
  <si>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</si>
  <si>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</si>
  <si>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</si>
  <si>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</si>
  <si>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</si>
  <si>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</si>
  <si>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</si>
  <si>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</si>
  <si>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</si>
  <si>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</si>
  <si>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</si>
  <si>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</si>
  <si>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</si>
  <si>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</si>
  <si>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</si>
  <si>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</si>
  <si>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</si>
  <si>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</si>
  <si>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</si>
  <si>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</si>
  <si>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</si>
  <si>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</si>
  <si>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</si>
  <si>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</si>
  <si>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</si>
  <si>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</si>
  <si>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</si>
  <si>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</si>
  <si>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</si>
  <si>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</si>
  <si>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</si>
  <si>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</si>
  <si>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</si>
  <si>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</si>
  <si>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</si>
  <si>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</si>
  <si>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</si>
  <si>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</si>
  <si>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</si>
  <si>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</si>
  <si>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</si>
  <si>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</si>
  <si>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</si>
  <si>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</si>
  <si>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</si>
  <si>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</si>
  <si>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</si>
  <si>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</si>
  <si>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</si>
  <si>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</si>
  <si>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</si>
  <si>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</si>
  <si>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</si>
  <si>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</si>
  <si>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</si>
  <si>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</si>
  <si>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</si>
  <si>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</si>
  <si>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</si>
  <si>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</si>
  <si>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</si>
  <si>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</si>
  <si>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</si>
  <si>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</si>
  <si>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</si>
  <si>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</si>
  <si>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</si>
  <si>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</si>
  <si>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</si>
  <si>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</si>
  <si>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</si>
  <si>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</si>
  <si>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</si>
  <si>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</si>
  <si>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</si>
  <si>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</si>
  <si>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</si>
  <si>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</si>
  <si>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</si>
  <si>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</si>
  <si>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</si>
  <si>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</si>
  <si>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</si>
  <si>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</si>
  <si>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</si>
  <si>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</si>
  <si>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</si>
  <si>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</si>
  <si>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</si>
  <si>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</si>
  <si>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</si>
  <si>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</si>
  <si>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</si>
  <si>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</si>
  <si>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</si>
  <si>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</si>
  <si>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</si>
  <si>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</si>
  <si>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</si>
  <si>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</si>
  <si>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</si>
  <si>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</si>
  <si>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</si>
  <si>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</si>
  <si>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</si>
  <si>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</si>
  <si>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</si>
  <si>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</si>
  <si>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</si>
  <si>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</si>
  <si>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</si>
  <si>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</si>
  <si>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</si>
  <si>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</si>
  <si>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</si>
  <si>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</si>
  <si>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</si>
  <si>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</si>
  <si>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</si>
  <si>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</si>
  <si>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</si>
  <si>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</si>
  <si>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</si>
  <si>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</si>
  <si>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</si>
  <si>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</si>
  <si>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</si>
  <si>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</si>
  <si>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</si>
  <si>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</si>
  <si>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</si>
  <si>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</si>
  <si>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</si>
  <si>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</si>
  <si>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</si>
  <si>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</si>
  <si>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</si>
  <si>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</si>
  <si>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</si>
  <si>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</si>
  <si>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</si>
  <si>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</si>
  <si>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</si>
  <si>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</si>
  <si>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</si>
  <si>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</si>
  <si>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</si>
  <si>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</si>
  <si>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</si>
  <si>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</si>
  <si>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</si>
  <si>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</si>
  <si>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</si>
  <si>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</si>
  <si>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</si>
  <si>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</si>
  <si>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</si>
  <si>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</si>
  <si>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</si>
  <si>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</si>
  <si>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</si>
  <si>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</si>
  <si>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</si>
  <si>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</si>
  <si>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</si>
  <si>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</si>
  <si>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</si>
  <si>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</si>
  <si>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</si>
  <si>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</si>
  <si>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</si>
  <si>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</si>
  <si>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</si>
  <si>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</si>
  <si>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</si>
  <si>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</si>
  <si>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</si>
  <si>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</si>
  <si>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</si>
  <si>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</si>
  <si>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</si>
  <si>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</si>
  <si>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</si>
  <si>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</si>
  <si>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</si>
  <si>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</si>
  <si>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</si>
  <si>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</si>
  <si>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</si>
  <si>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</si>
  <si>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</si>
  <si>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</si>
  <si>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</si>
  <si>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</si>
  <si>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</si>
  <si>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</si>
  <si>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</si>
  <si>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</si>
  <si>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</si>
  <si>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</si>
  <si>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</si>
  <si>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</si>
  <si>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</si>
  <si>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</si>
  <si>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</si>
  <si>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</si>
  <si>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</si>
  <si>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</si>
  <si>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</si>
  <si>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</si>
  <si>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15.04.2022</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</si>
  <si>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</si>
  <si>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</si>
  <si>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</si>
  <si>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</si>
  <si>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</si>
  <si>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</si>
  <si>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</si>
  <si>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</si>
  <si>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</si>
  <si>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</si>
  <si>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</si>
  <si>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</si>
  <si>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</si>
  <si>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</si>
  <si>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</si>
  <si>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</si>
  <si>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</si>
  <si>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</si>
  <si>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</si>
  <si>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</si>
  <si>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</si>
  <si>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</si>
  <si>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</si>
  <si>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</si>
  <si>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</si>
  <si>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</si>
  <si>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</si>
  <si>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</si>
  <si>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</si>
  <si>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</si>
  <si>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</si>
  <si>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</si>
  <si>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</si>
  <si>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</si>
  <si>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</si>
  <si>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</si>
  <si>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</si>
  <si>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</si>
  <si>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</si>
  <si>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</si>
  <si>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</si>
  <si>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</si>
  <si>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</si>
  <si>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</si>
  <si>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</si>
  <si>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</si>
  <si>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</si>
  <si>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</si>
  <si>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</si>
  <si>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</si>
  <si>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</si>
  <si>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</si>
  <si>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</si>
  <si>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</si>
  <si>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</si>
  <si>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</si>
  <si>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</si>
  <si>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</si>
  <si>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</si>
  <si>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</si>
  <si>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</si>
  <si>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</si>
  <si>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</si>
  <si>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</si>
  <si>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</si>
  <si>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</si>
  <si>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</si>
  <si>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</si>
  <si>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</si>
  <si>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</si>
  <si>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</si>
  <si>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</si>
  <si>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</si>
  <si>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</si>
  <si>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</si>
  <si>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</si>
  <si>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</si>
  <si>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</si>
  <si>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</si>
  <si>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</si>
  <si>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</si>
  <si>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</si>
  <si>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</si>
  <si>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</si>
  <si>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</si>
  <si>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</si>
  <si>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</si>
  <si>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</si>
  <si>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</si>
  <si>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</si>
  <si>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</si>
  <si>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</si>
  <si>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</si>
  <si>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</si>
  <si>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</si>
  <si>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</si>
  <si>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</si>
  <si>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</si>
  <si>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</si>
  <si>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</si>
  <si>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</si>
  <si>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</si>
  <si>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</si>
  <si>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</si>
  <si>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</si>
  <si>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</si>
  <si>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</si>
  <si>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</si>
  <si>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</si>
  <si>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</si>
  <si>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</si>
  <si>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</si>
  <si>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</si>
  <si>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</si>
  <si>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</si>
  <si>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</si>
  <si>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</si>
  <si>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</si>
  <si>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</si>
  <si>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</si>
  <si>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</si>
  <si>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</si>
  <si>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</si>
  <si>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</si>
  <si>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</si>
  <si>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</si>
  <si>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</si>
  <si>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</si>
  <si>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</si>
  <si>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</si>
  <si>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</si>
  <si>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</si>
  <si>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</si>
  <si>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</si>
  <si>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</si>
  <si>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</si>
  <si>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</si>
  <si>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</si>
  <si>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</si>
  <si>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</si>
  <si>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</si>
  <si>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</si>
  <si>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</si>
  <si>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</si>
  <si>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</si>
  <si>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</si>
  <si>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</si>
  <si>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</si>
  <si>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</si>
  <si>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</si>
  <si>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</si>
  <si>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</si>
  <si>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</si>
  <si>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</si>
  <si>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</si>
  <si>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</si>
  <si>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</si>
  <si>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</si>
  <si>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</si>
  <si>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</si>
  <si>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</si>
  <si>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</si>
  <si>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</si>
  <si>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</si>
  <si>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</si>
  <si>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</si>
  <si>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</si>
  <si>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</si>
  <si>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</si>
  <si>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</si>
  <si>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</si>
  <si>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</si>
  <si>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</si>
  <si>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</si>
  <si>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</si>
  <si>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</si>
  <si>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</si>
  <si>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</si>
  <si>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</si>
  <si>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</si>
  <si>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</si>
  <si>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</si>
  <si>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</si>
  <si>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</si>
  <si>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</si>
  <si>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</si>
  <si>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</si>
  <si>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</si>
  <si>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</si>
  <si>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</si>
  <si>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</si>
  <si>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</si>
  <si>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</si>
  <si>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</si>
  <si>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</si>
  <si>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</si>
  <si>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</si>
  <si>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</si>
  <si>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</si>
  <si>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</si>
  <si>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</si>
  <si>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</si>
  <si>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</si>
  <si>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</si>
  <si>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</si>
  <si>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</si>
  <si>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</si>
  <si>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</si>
  <si>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</si>
  <si>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</si>
  <si>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</si>
  <si>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</si>
  <si>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</si>
  <si>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</si>
  <si>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</si>
  <si>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</si>
  <si>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</si>
  <si>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</si>
  <si>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</si>
  <si>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</si>
  <si>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</si>
  <si>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</si>
  <si>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</si>
  <si>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</si>
  <si>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</si>
  <si>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</si>
  <si>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</si>
  <si>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</si>
  <si>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</si>
  <si>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</si>
  <si>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</si>
  <si>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</si>
  <si>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</si>
  <si>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</si>
  <si>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</si>
  <si>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</si>
  <si>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</si>
  <si>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</si>
  <si>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</si>
  <si>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</si>
  <si>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</si>
  <si>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</si>
  <si>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</si>
  <si>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</si>
  <si>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</si>
  <si>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</si>
  <si>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</si>
  <si>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</si>
  <si>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</si>
  <si>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</si>
  <si>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</si>
  <si>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</si>
  <si>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</si>
  <si>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</si>
  <si>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</si>
  <si>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</si>
  <si>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</si>
  <si>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</si>
  <si>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</si>
  <si>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</si>
  <si>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</si>
  <si>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</si>
  <si>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</si>
  <si>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</si>
  <si>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</si>
  <si>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</si>
  <si>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</si>
  <si>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</si>
  <si>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</si>
  <si>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</si>
  <si>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</si>
  <si>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</si>
  <si>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</si>
  <si>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</si>
  <si>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</si>
  <si>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</si>
  <si>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</si>
  <si>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</si>
  <si>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</si>
  <si>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</si>
  <si>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</si>
  <si>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</si>
  <si>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</si>
  <si>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</si>
  <si>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</si>
  <si>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</si>
  <si>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</si>
  <si>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</si>
  <si>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</si>
  <si>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</si>
  <si>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</si>
  <si>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</si>
  <si>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</si>
  <si>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</si>
  <si>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</si>
  <si>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</si>
  <si>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</si>
  <si>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</si>
  <si>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</si>
  <si>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</si>
  <si>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</si>
  <si>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</si>
  <si>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</si>
  <si>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</si>
  <si>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</si>
  <si>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</si>
  <si>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</si>
  <si>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</si>
  <si>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</si>
  <si>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</si>
  <si>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</si>
  <si>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</si>
  <si>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</si>
  <si>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</si>
  <si>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</si>
  <si>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</si>
  <si>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</si>
  <si>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</si>
  <si>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</si>
  <si>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</si>
  <si>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</si>
  <si>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</si>
  <si>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</si>
  <si>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</si>
  <si>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</si>
  <si>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</si>
  <si>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</si>
  <si>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</si>
  <si>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</si>
  <si>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</si>
  <si>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</si>
  <si>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</si>
  <si>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</si>
  <si>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</si>
  <si>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</si>
  <si>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</si>
  <si>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</si>
  <si>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</si>
  <si>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</si>
  <si>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</si>
  <si>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</si>
  <si>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</si>
  <si>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</si>
  <si>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</si>
  <si>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</si>
  <si>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</si>
  <si>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</si>
  <si>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</si>
  <si>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</si>
  <si>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</si>
  <si>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</si>
  <si>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</si>
  <si>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</si>
  <si>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</si>
  <si>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</si>
  <si>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</si>
  <si>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</si>
  <si>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</si>
  <si>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</si>
  <si>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</si>
  <si>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</si>
  <si>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</si>
  <si>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</si>
  <si>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</si>
  <si>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</si>
  <si>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</si>
  <si>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</si>
  <si>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</si>
  <si>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</si>
  <si>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</si>
  <si>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</si>
  <si>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</si>
  <si>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</si>
  <si>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</si>
  <si>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</si>
  <si>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</si>
  <si>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</si>
  <si>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</si>
  <si>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</si>
  <si>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</si>
  <si>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</si>
  <si>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</si>
  <si>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</si>
  <si>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</si>
  <si>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</si>
  <si>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</si>
  <si>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</si>
  <si>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</si>
  <si>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</si>
  <si>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</si>
  <si>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</si>
  <si>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</si>
  <si>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</si>
  <si>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</si>
  <si>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</si>
  <si>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</si>
  <si>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</si>
  <si>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</si>
  <si>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</si>
  <si>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</si>
  <si>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</si>
  <si>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</si>
  <si>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</si>
  <si>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</si>
  <si>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</si>
  <si>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</si>
  <si>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</si>
  <si>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</si>
  <si>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</si>
  <si>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</si>
  <si>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</si>
  <si>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</si>
  <si>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</si>
  <si>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</si>
  <si>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</si>
  <si>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</si>
  <si>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</si>
  <si>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</si>
  <si>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</si>
  <si>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</si>
  <si>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</si>
  <si>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</si>
  <si>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</si>
  <si>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</si>
  <si>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</si>
  <si>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</si>
  <si>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</si>
  <si>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</si>
  <si>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</si>
  <si>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</si>
  <si>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</si>
  <si>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</si>
  <si>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</si>
  <si>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</si>
  <si>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</si>
  <si>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</si>
  <si>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</si>
  <si>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</si>
  <si>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</si>
  <si>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</si>
  <si>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</si>
  <si>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</si>
  <si>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</si>
  <si>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</si>
  <si>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</si>
  <si>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</si>
  <si>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</si>
  <si>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</si>
  <si>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</si>
  <si>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</si>
  <si>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</si>
  <si>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</si>
  <si>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</si>
  <si>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</si>
  <si>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</si>
  <si>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</si>
  <si>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</si>
  <si>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</si>
  <si>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</si>
  <si>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</si>
  <si>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</si>
  <si>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</si>
  <si>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</si>
  <si>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</si>
  <si>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</si>
  <si>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</si>
  <si>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</si>
  <si>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</si>
  <si>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</si>
  <si>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</si>
  <si>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</si>
  <si>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</si>
  <si>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</si>
  <si>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</si>
  <si>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</si>
  <si>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</si>
  <si>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</si>
  <si>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</si>
  <si>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</si>
  <si>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</si>
  <si>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</si>
  <si>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</si>
  <si>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</si>
  <si>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</si>
  <si>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</si>
  <si>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</si>
  <si>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</si>
  <si>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</si>
  <si>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</si>
  <si>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</si>
  <si>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</si>
  <si>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</si>
  <si>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</si>
  <si>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</si>
  <si>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</si>
  <si>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</si>
  <si>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</si>
  <si>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</si>
  <si>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</si>
  <si>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</si>
  <si>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</si>
  <si>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</si>
  <si>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</si>
  <si>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</si>
  <si>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</si>
  <si>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</si>
  <si>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</si>
  <si>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</si>
  <si>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</si>
  <si>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</si>
  <si>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</si>
  <si>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</si>
  <si>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</si>
  <si>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</si>
  <si>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</si>
  <si>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</si>
  <si>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</si>
  <si>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</si>
  <si>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</si>
  <si>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</si>
  <si>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</si>
  <si>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</si>
  <si>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</si>
  <si>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</si>
  <si>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</si>
  <si>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</si>
  <si>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</si>
  <si>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</si>
  <si>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</si>
  <si>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</si>
  <si>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</si>
  <si>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</si>
  <si>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</si>
  <si>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</si>
  <si>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</si>
  <si>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</si>
  <si>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</si>
  <si>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</si>
  <si>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</si>
  <si>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</si>
  <si>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</si>
  <si>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</si>
  <si>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</si>
  <si>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</si>
  <si>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</si>
  <si>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</si>
  <si>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</si>
  <si>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</si>
  <si>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</si>
  <si>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</si>
  <si>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</si>
  <si>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</si>
  <si>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</si>
  <si>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</si>
  <si>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</si>
  <si>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</si>
  <si>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</si>
  <si>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</si>
  <si>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</si>
  <si>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</si>
  <si>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</si>
  <si>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</si>
  <si>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</si>
  <si>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</si>
  <si>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</si>
  <si>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</si>
  <si>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</si>
  <si>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</si>
  <si>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</si>
  <si>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</si>
  <si>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</si>
  <si>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</si>
  <si>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</si>
  <si>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</si>
  <si>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</si>
  <si>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</si>
  <si>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</si>
  <si>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</si>
  <si>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</si>
  <si>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</si>
  <si>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</si>
  <si>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</si>
  <si>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</si>
  <si>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</si>
  <si>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</si>
  <si>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</si>
  <si>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</si>
  <si>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</si>
  <si>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</si>
  <si>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</si>
  <si>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</si>
  <si>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</si>
  <si>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</si>
  <si>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</si>
  <si>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</si>
  <si>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</si>
  <si>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</si>
  <si>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</si>
  <si>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</si>
  <si>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</si>
  <si>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</si>
  <si>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</si>
  <si>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</si>
  <si>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</si>
  <si>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</si>
  <si>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</si>
  <si>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</si>
  <si>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</si>
  <si>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</si>
  <si>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</si>
  <si>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</si>
  <si>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</si>
  <si>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</si>
  <si>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</si>
  <si>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</si>
  <si>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</si>
  <si>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</si>
  <si>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</si>
  <si>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</si>
  <si>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</si>
  <si>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</si>
  <si>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</si>
  <si>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</si>
  <si>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</si>
  <si>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</si>
  <si>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</si>
  <si>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</si>
  <si>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</si>
  <si>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</si>
  <si>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</si>
  <si>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</si>
  <si>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</si>
  <si>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</si>
  <si>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</si>
  <si>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</si>
  <si>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</si>
  <si>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</si>
  <si>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</si>
  <si>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</si>
  <si>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</si>
  <si>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</si>
  <si>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</si>
  <si>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</si>
  <si>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</si>
  <si>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</si>
  <si>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</si>
  <si>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</si>
  <si>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</si>
  <si>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</si>
  <si>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</si>
  <si>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</si>
  <si>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</si>
  <si>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</si>
  <si>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</si>
  <si>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</si>
  <si>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</si>
  <si>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</si>
  <si>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</si>
  <si>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</si>
  <si>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</si>
  <si>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</si>
  <si>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</si>
  <si>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</si>
  <si>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</si>
  <si>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</si>
  <si>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</si>
  <si>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</si>
  <si>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</si>
  <si>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</si>
  <si>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</si>
  <si>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</si>
  <si>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</si>
  <si>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</si>
  <si>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</si>
  <si>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</si>
  <si>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</si>
  <si>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</si>
  <si>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</si>
  <si>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</si>
  <si>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</si>
  <si>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</si>
  <si>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</si>
  <si>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</si>
  <si>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</si>
  <si>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</si>
  <si>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</si>
  <si>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</si>
  <si>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</si>
  <si>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</si>
  <si>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</si>
  <si>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</si>
  <si>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</si>
  <si>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</si>
  <si>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</si>
  <si>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</si>
  <si>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</si>
  <si>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</si>
  <si>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</si>
  <si>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</si>
  <si>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</si>
  <si>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</si>
  <si>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</si>
  <si>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</si>
  <si>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</si>
  <si>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</si>
  <si>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</si>
  <si>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</si>
  <si>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</si>
  <si>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</si>
  <si>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</si>
  <si>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</si>
  <si>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</si>
  <si>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</si>
  <si>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</si>
  <si>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</si>
  <si>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</si>
  <si>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</si>
  <si>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997550001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</si>
  <si>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</si>
  <si>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</si>
  <si>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</si>
  <si>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</si>
  <si>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</si>
  <si>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</si>
  <si>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</si>
  <si>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</si>
  <si>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</si>
  <si>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</si>
  <si>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</si>
  <si>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</si>
  <si>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</si>
  <si>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</si>
  <si>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</si>
  <si>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</si>
  <si>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</si>
  <si>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</si>
  <si>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</si>
  <si>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631050001</t>
  </si>
  <si>
    <t>26485720</t>
  </si>
  <si>
    <t>АО "ННК"</t>
  </si>
  <si>
    <t>6330017980</t>
  </si>
  <si>
    <t>26322430</t>
  </si>
  <si>
    <t>АО "Похвистневоэнерго"</t>
  </si>
  <si>
    <t>6372020696</t>
  </si>
  <si>
    <t>637201001</t>
  </si>
  <si>
    <t>26485687</t>
  </si>
  <si>
    <t>АО "РКЦ "Прогресс"</t>
  </si>
  <si>
    <t>6312139922</t>
  </si>
  <si>
    <t>997450001</t>
  </si>
  <si>
    <t>26485611</t>
  </si>
  <si>
    <t>АО "Салют"</t>
  </si>
  <si>
    <t>6313034986</t>
  </si>
  <si>
    <t>631301001</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</si>
  <si>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</si>
  <si>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</si>
  <si>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</si>
  <si>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</si>
  <si>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</si>
  <si>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</si>
  <si>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</si>
  <si>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</si>
  <si>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</si>
  <si>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</si>
  <si>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</si>
  <si>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</si>
  <si>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</si>
  <si>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</si>
  <si>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</si>
  <si>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</si>
  <si>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</si>
  <si>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</si>
  <si>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</si>
  <si>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</si>
  <si>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</si>
  <si>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</si>
  <si>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</si>
  <si>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</si>
  <si>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</si>
  <si>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</si>
  <si>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</si>
  <si>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</si>
  <si>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</si>
  <si>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</si>
  <si>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</si>
  <si>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</si>
  <si>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</si>
  <si>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</si>
  <si>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</si>
  <si>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</si>
  <si>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</si>
  <si>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</si>
  <si>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</si>
  <si>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</si>
  <si>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</si>
  <si>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</si>
  <si>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</si>
  <si>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</si>
  <si>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</si>
  <si>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</si>
  <si>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</si>
  <si>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</si>
  <si>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</si>
  <si>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</si>
  <si>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</si>
  <si>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</si>
  <si>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</si>
  <si>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</si>
  <si>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</si>
  <si>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</si>
  <si>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</si>
  <si>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</si>
  <si>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</si>
  <si>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</si>
  <si>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</si>
  <si>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</si>
  <si>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</si>
  <si>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</si>
  <si>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</si>
  <si>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</si>
  <si>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</si>
  <si>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</si>
  <si>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</si>
  <si>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</si>
  <si>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</si>
  <si>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</si>
  <si>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</si>
  <si>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</si>
  <si>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</si>
  <si>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</si>
  <si>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</si>
  <si>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</si>
  <si>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</si>
  <si>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</si>
  <si>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</si>
  <si>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</si>
  <si>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</si>
  <si>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</si>
  <si>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</si>
  <si>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</si>
  <si>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</si>
  <si>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</si>
  <si>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</si>
  <si>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</si>
  <si>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</si>
  <si>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</si>
  <si>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</si>
  <si>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</si>
  <si>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</si>
  <si>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</si>
  <si>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</si>
  <si>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</si>
  <si>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</si>
  <si>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</si>
  <si>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</si>
  <si>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</si>
  <si>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</si>
  <si>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</si>
  <si>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</si>
  <si>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</si>
  <si>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</si>
  <si>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</si>
  <si>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</si>
  <si>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</si>
  <si>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</si>
  <si>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</si>
  <si>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</si>
  <si>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</si>
  <si>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</si>
  <si>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</si>
  <si>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</si>
  <si>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</si>
  <si>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</si>
  <si>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</si>
  <si>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</si>
  <si>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</si>
  <si>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</si>
  <si>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</si>
  <si>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</si>
  <si>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</si>
  <si>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</si>
  <si>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</si>
  <si>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</si>
  <si>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</si>
  <si>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</si>
  <si>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</si>
  <si>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</si>
  <si>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</si>
  <si>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</si>
  <si>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</si>
  <si>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</si>
  <si>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</si>
  <si>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</si>
  <si>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</si>
  <si>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</si>
  <si>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</si>
  <si>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</si>
  <si>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</si>
  <si>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</si>
  <si>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</si>
  <si>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</si>
  <si>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</si>
  <si>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</si>
  <si>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</si>
  <si>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</si>
  <si>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</si>
  <si>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</si>
  <si>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</si>
  <si>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</si>
  <si>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</si>
  <si>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</si>
  <si>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</si>
  <si>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</si>
  <si>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</si>
  <si>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</si>
  <si>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</si>
  <si>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</si>
  <si>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</si>
  <si>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</si>
  <si>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</si>
  <si>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</si>
  <si>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</si>
  <si>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</si>
  <si>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</si>
  <si>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</si>
  <si>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</si>
  <si>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</si>
  <si>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</si>
  <si>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</si>
  <si>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</si>
  <si>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</si>
  <si>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</si>
  <si>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</si>
  <si>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</si>
  <si>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</si>
  <si>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</si>
  <si>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</si>
  <si>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</si>
  <si>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</si>
  <si>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</si>
  <si>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</si>
  <si>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</si>
  <si>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</si>
  <si>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</si>
  <si>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</si>
  <si>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</si>
  <si>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</si>
  <si>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</si>
  <si>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</si>
  <si>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</si>
  <si>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</si>
  <si>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</si>
  <si>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</si>
  <si>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</si>
  <si>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</si>
  <si>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</si>
  <si>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</si>
  <si>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</si>
  <si>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</si>
  <si>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</si>
  <si>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</si>
  <si>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</si>
  <si>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</si>
  <si>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</si>
  <si>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</si>
  <si>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</si>
  <si>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</si>
  <si>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</si>
  <si>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</si>
  <si>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</si>
  <si>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</si>
  <si>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</si>
  <si>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</si>
  <si>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</si>
  <si>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</si>
  <si>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</si>
  <si>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</si>
  <si>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</si>
  <si>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</si>
  <si>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</si>
  <si>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</si>
  <si>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</si>
  <si>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</si>
  <si>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</si>
  <si>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</si>
  <si>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</si>
  <si>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</si>
  <si>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</si>
  <si>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</si>
  <si>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</si>
  <si>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</si>
  <si>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</si>
  <si>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</si>
  <si>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</si>
  <si>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</si>
  <si>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</si>
  <si>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</si>
  <si>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</si>
  <si>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</si>
  <si>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</si>
  <si>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</si>
  <si>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</si>
  <si>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</si>
  <si>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</si>
  <si>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</si>
  <si>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</si>
  <si>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</si>
  <si>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</si>
  <si>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</si>
  <si>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</si>
  <si>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</si>
  <si>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</si>
  <si>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</si>
  <si>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</si>
  <si>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</si>
  <si>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</si>
  <si>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</si>
  <si>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</si>
  <si>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</si>
  <si>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</si>
  <si>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</si>
  <si>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</si>
  <si>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</si>
  <si>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</si>
  <si>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</si>
  <si>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</si>
  <si>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</si>
  <si>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</si>
  <si>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</si>
  <si>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</si>
  <si>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</si>
  <si>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</si>
  <si>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</si>
  <si>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</si>
  <si>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</si>
  <si>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</si>
  <si>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</si>
  <si>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</si>
  <si>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</si>
  <si>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</si>
  <si>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</si>
  <si>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</si>
  <si>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</si>
  <si>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</si>
  <si>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</si>
  <si>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</si>
  <si>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</si>
  <si>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</si>
  <si>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</si>
  <si>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</si>
  <si>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</si>
  <si>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</si>
  <si>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</si>
  <si>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</si>
  <si>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</si>
  <si>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</si>
  <si>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</si>
  <si>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</si>
  <si>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</si>
  <si>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</si>
  <si>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</si>
  <si>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</si>
  <si>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</si>
  <si>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</si>
  <si>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</si>
  <si>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</si>
  <si>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</si>
  <si>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</si>
  <si>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</si>
  <si>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</si>
  <si>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</si>
  <si>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</si>
  <si>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</si>
  <si>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</si>
  <si>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</si>
  <si>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</si>
  <si>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</si>
  <si>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</si>
  <si>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</si>
  <si>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</si>
  <si>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</si>
  <si>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</si>
  <si>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</si>
  <si>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</si>
  <si>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</si>
  <si>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</si>
  <si>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</si>
  <si>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</si>
  <si>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</si>
  <si>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</si>
  <si>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</si>
  <si>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</si>
  <si>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</si>
  <si>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</si>
  <si>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</si>
  <si>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</si>
  <si>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</si>
  <si>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</si>
  <si>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</si>
  <si>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</si>
  <si>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</si>
  <si>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</si>
  <si>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</si>
  <si>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</si>
  <si>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</si>
  <si>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</si>
  <si>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</si>
  <si>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</si>
  <si>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</si>
  <si>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</si>
  <si>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</si>
  <si>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</si>
  <si>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</si>
  <si>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</si>
  <si>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</si>
  <si>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</si>
  <si>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</si>
  <si>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</si>
  <si>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</si>
  <si>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</si>
  <si>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</si>
  <si>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</si>
  <si>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</si>
  <si>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</si>
  <si>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</si>
  <si>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</si>
  <si>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</si>
  <si>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</si>
  <si>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</si>
  <si>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</si>
  <si>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</si>
  <si>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</si>
  <si>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</si>
  <si>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</si>
  <si>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</si>
  <si>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</si>
  <si>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</si>
  <si>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</si>
  <si>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</si>
  <si>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</si>
  <si>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</si>
  <si>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</si>
  <si>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</si>
  <si>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132401001</t>
  </si>
  <si>
    <t>27-11-2020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</si>
  <si>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</si>
  <si>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</si>
  <si>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</si>
  <si>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</si>
  <si>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</si>
  <si>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</si>
  <si>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</si>
  <si>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</si>
  <si>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</si>
  <si>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</si>
  <si>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</si>
  <si>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</si>
  <si>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</si>
  <si>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660850001</t>
  </si>
  <si>
    <t>14-05-1999 00:00:00</t>
  </si>
  <si>
    <t>31513663</t>
  </si>
  <si>
    <t>ООО "УК "Кошелев менеджмент"</t>
  </si>
  <si>
    <t>7327072119</t>
  </si>
  <si>
    <t>14-04-2014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</si>
  <si>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</si>
  <si>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</si>
  <si>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</si>
  <si>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</si>
  <si>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</si>
  <si>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</si>
  <si>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</si>
  <si>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</si>
  <si>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</si>
  <si>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</si>
  <si>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</si>
  <si>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</si>
  <si>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</si>
  <si>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</si>
  <si>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</si>
  <si>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</si>
  <si>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</si>
  <si>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</si>
  <si>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</si>
  <si>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</si>
  <si>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</si>
  <si>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</si>
  <si>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</si>
  <si>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</si>
  <si>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</si>
  <si>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</si>
  <si>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</si>
  <si>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</si>
  <si>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</si>
  <si>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</si>
  <si>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</si>
  <si>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</si>
  <si>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</si>
  <si>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</si>
  <si>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</si>
  <si>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</si>
  <si>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</si>
  <si>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</si>
  <si>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</si>
  <si>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</si>
  <si>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</si>
  <si>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</si>
  <si>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</si>
  <si>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</si>
  <si>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</si>
  <si>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</si>
  <si>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</si>
  <si>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</si>
  <si>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</si>
  <si>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</si>
  <si>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</si>
  <si>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</si>
  <si>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</si>
  <si>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</si>
  <si>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</si>
  <si>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</si>
  <si>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</si>
  <si>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</si>
  <si>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</si>
  <si>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</si>
  <si>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</si>
  <si>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</si>
  <si>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</si>
  <si>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</si>
  <si>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</si>
  <si>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</si>
  <si>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</si>
  <si>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</si>
  <si>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</si>
  <si>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</si>
  <si>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</si>
  <si>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</si>
  <si>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</si>
  <si>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</si>
  <si>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</si>
  <si>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</si>
  <si>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</si>
  <si>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</si>
  <si>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</si>
  <si>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</si>
  <si>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</si>
  <si>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</si>
  <si>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</si>
  <si>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</si>
  <si>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</si>
  <si>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</si>
  <si>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</si>
  <si>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</si>
  <si>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</si>
  <si>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</si>
  <si>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</si>
  <si>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</si>
  <si>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</si>
  <si>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</si>
  <si>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</si>
  <si>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</si>
  <si>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</si>
  <si>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</si>
  <si>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</si>
  <si>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</si>
  <si>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</si>
  <si>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</si>
  <si>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</si>
  <si>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</si>
  <si>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</si>
  <si>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</si>
  <si>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</si>
  <si>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</si>
  <si>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</si>
  <si>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</si>
  <si>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</si>
  <si>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</si>
  <si>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</si>
  <si>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</si>
  <si>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</si>
  <si>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</si>
  <si>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</si>
  <si>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</si>
  <si>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</si>
  <si>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</si>
  <si>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</si>
  <si>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</si>
  <si>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</si>
  <si>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</si>
  <si>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</si>
  <si>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</si>
  <si>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</si>
  <si>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</si>
  <si>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</si>
  <si>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</si>
  <si>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</si>
  <si>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</si>
  <si>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</si>
  <si>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</si>
  <si>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</si>
  <si>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</si>
  <si>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</si>
  <si>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</si>
  <si>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</si>
  <si>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</si>
  <si>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</si>
  <si>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</si>
  <si>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</si>
  <si>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</si>
  <si>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</si>
  <si>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</si>
  <si>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</si>
  <si>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</si>
  <si>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</si>
  <si>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</si>
  <si>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</si>
  <si>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</si>
  <si>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</si>
  <si>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</si>
  <si>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</si>
  <si>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</si>
  <si>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</si>
  <si>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</si>
  <si>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</si>
  <si>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</si>
  <si>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</si>
  <si>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</si>
  <si>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</si>
  <si>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</si>
  <si>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</si>
  <si>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</si>
  <si>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</si>
  <si>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</si>
  <si>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</si>
  <si>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</si>
  <si>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</si>
  <si>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</si>
  <si>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</si>
  <si>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</si>
  <si>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</si>
  <si>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</si>
  <si>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</si>
  <si>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</si>
  <si>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</si>
  <si>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</si>
  <si>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</si>
  <si>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</si>
  <si>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</si>
  <si>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</si>
  <si>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</si>
  <si>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</si>
  <si>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</si>
  <si>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</si>
  <si>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</si>
  <si>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</si>
  <si>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</si>
  <si>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</si>
  <si>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</si>
  <si>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</si>
  <si>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</si>
  <si>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</si>
  <si>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</si>
  <si>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</si>
  <si>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</si>
  <si>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</si>
  <si>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</si>
  <si>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14.04.2022</t>
  </si>
  <si>
    <t>120-р</t>
  </si>
  <si>
    <t>443099, г. Самара, ул. Фрунзе, 84</t>
  </si>
  <si>
    <t>Чипиров Валерий Владимирович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</si>
  <si>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</si>
  <si>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</si>
  <si>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</si>
  <si>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</si>
  <si>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</si>
  <si>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</si>
  <si>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</si>
  <si>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 xml:space="preserve">Тариф на горячую воду в открытой системе теплоснабжения (горячего водоснабжения) в виде формулы двухкомпонентного тарифа в ценовой зоне теплоснабжения </t>
  </si>
  <si>
    <t>30.06.2023</t>
  </si>
  <si>
    <t>01.07.2023</t>
  </si>
  <si>
    <t>https://portal.eias.ru/Portal/DownloadPage.aspx?type=12&amp;guid=87a56c93-f14b-4191-bf85-fc816286fb17</t>
  </si>
  <si>
    <t>27.04.2022 13:05:28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</si>
</sst>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0" borderId="0" xfId="54" applyFont="1" applyFill="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38100</xdr:colOff>
      <xdr:row>28</xdr:row>
      <xdr:rowOff>0</xdr:rowOff>
    </xdr:from>
    <xdr:to>
      <xdr:col>38</xdr:col>
      <xdr:colOff>228600</xdr:colOff>
      <xdr:row>28</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15125700" y="45910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15087600" y="325755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15087600" y="325755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33</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10382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296" t="s">
        <v>716</v>
      </c>
      <c r="M5" s="1296"/>
      <c r="N5" s="1296"/>
      <c r="O5" s="1296"/>
      <c r="P5" s="1296"/>
      <c r="Q5" s="1296"/>
      <c r="R5" s="1296"/>
      <c r="S5" s="1296"/>
      <c r="T5" s="1296"/>
      <c r="U5" s="632"/>
    </row>
    <row r="6" spans="1:29" ht="3" customHeight="1">
      <c r="J6" s="498"/>
      <c r="K6" s="498"/>
      <c r="L6" s="493"/>
      <c r="M6" s="493"/>
      <c r="N6" s="493"/>
      <c r="O6" s="497"/>
      <c r="P6" s="497"/>
      <c r="Q6" s="497"/>
      <c r="R6" s="497"/>
      <c r="S6" s="497"/>
      <c r="T6" s="497"/>
      <c r="U6" s="497"/>
      <c r="V6" s="501"/>
    </row>
    <row r="7" spans="1:29"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120-р</v>
      </c>
      <c r="P9" s="1303"/>
      <c r="Q9" s="1303"/>
      <c r="R9" s="1303"/>
      <c r="S9" s="1303"/>
      <c r="T9" s="1303"/>
      <c r="U9" s="550"/>
      <c r="V9" s="550"/>
      <c r="W9" s="488"/>
      <c r="X9" s="558"/>
      <c r="Y9" s="558"/>
      <c r="Z9" s="558"/>
      <c r="AA9" s="558"/>
      <c r="AB9" s="558"/>
      <c r="AC9" s="558"/>
    </row>
    <row r="10" spans="1:29"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29" s="538" customFormat="1" ht="11.25" hidden="1">
      <c r="A11" s="558"/>
      <c r="B11" s="558"/>
      <c r="C11" s="558"/>
      <c r="D11" s="558"/>
      <c r="E11" s="558"/>
      <c r="F11" s="558"/>
      <c r="G11" s="558"/>
      <c r="H11" s="558"/>
      <c r="L11" s="1297"/>
      <c r="M11" s="1297"/>
      <c r="N11" s="535"/>
      <c r="O11" s="550"/>
      <c r="P11" s="550"/>
      <c r="Q11" s="550"/>
      <c r="R11" s="550"/>
      <c r="S11" s="550"/>
      <c r="T11" s="550"/>
      <c r="U11" s="556" t="s">
        <v>370</v>
      </c>
      <c r="X11" s="558"/>
      <c r="Y11" s="558"/>
      <c r="Z11" s="558"/>
      <c r="AA11" s="558"/>
      <c r="AB11" s="558"/>
      <c r="AC11" s="558"/>
    </row>
    <row r="12" spans="1:29">
      <c r="J12" s="498"/>
      <c r="K12" s="498"/>
      <c r="L12" s="493"/>
      <c r="M12" s="493"/>
      <c r="N12" s="471"/>
      <c r="O12" s="1304"/>
      <c r="P12" s="1304"/>
      <c r="Q12" s="1304"/>
      <c r="R12" s="1304"/>
      <c r="S12" s="1304"/>
      <c r="T12" s="1304"/>
      <c r="U12" s="1304"/>
    </row>
    <row r="13" spans="1:29">
      <c r="J13" s="498"/>
      <c r="K13" s="498"/>
      <c r="L13" s="1229" t="s">
        <v>444</v>
      </c>
      <c r="M13" s="1229"/>
      <c r="N13" s="1229"/>
      <c r="O13" s="1229"/>
      <c r="P13" s="1229"/>
      <c r="Q13" s="1229"/>
      <c r="R13" s="1229"/>
      <c r="S13" s="1229"/>
      <c r="T13" s="1229"/>
      <c r="U13" s="1229"/>
      <c r="V13" s="1229"/>
      <c r="W13" s="1229" t="s">
        <v>445</v>
      </c>
    </row>
    <row r="14" spans="1:29" ht="14.25" customHeight="1">
      <c r="J14" s="498"/>
      <c r="K14" s="498"/>
      <c r="L14" s="1310" t="s">
        <v>90</v>
      </c>
      <c r="M14" s="1310" t="s">
        <v>601</v>
      </c>
      <c r="N14" s="629"/>
      <c r="O14" s="1311" t="s">
        <v>603</v>
      </c>
      <c r="P14" s="1312"/>
      <c r="Q14" s="1312"/>
      <c r="R14" s="1312"/>
      <c r="S14" s="1312"/>
      <c r="T14" s="1313"/>
      <c r="U14" s="1293" t="s">
        <v>338</v>
      </c>
      <c r="V14" s="1307" t="s">
        <v>273</v>
      </c>
      <c r="W14" s="1229"/>
    </row>
    <row r="15" spans="1:29" ht="14.25" customHeight="1">
      <c r="J15" s="498"/>
      <c r="K15" s="498"/>
      <c r="L15" s="1310"/>
      <c r="M15" s="1310"/>
      <c r="N15" s="630"/>
      <c r="O15" s="1316" t="s">
        <v>577</v>
      </c>
      <c r="P15" s="1314" t="s">
        <v>269</v>
      </c>
      <c r="Q15" s="1315"/>
      <c r="R15" s="1290" t="s">
        <v>614</v>
      </c>
      <c r="S15" s="1291"/>
      <c r="T15" s="1292"/>
      <c r="U15" s="1294"/>
      <c r="V15" s="1308"/>
      <c r="W15" s="1229"/>
    </row>
    <row r="16" spans="1:29" ht="33.75" customHeight="1">
      <c r="J16" s="498"/>
      <c r="K16" s="498"/>
      <c r="L16" s="1310"/>
      <c r="M16" s="1310"/>
      <c r="N16" s="631"/>
      <c r="O16" s="1317"/>
      <c r="P16" s="504" t="s">
        <v>578</v>
      </c>
      <c r="Q16" s="504" t="s">
        <v>6</v>
      </c>
      <c r="R16" s="505" t="s">
        <v>272</v>
      </c>
      <c r="S16" s="1305" t="s">
        <v>271</v>
      </c>
      <c r="T16" s="1306"/>
      <c r="U16" s="1295"/>
      <c r="V16" s="1309"/>
      <c r="W16" s="1229"/>
    </row>
    <row r="17" spans="1:29">
      <c r="J17" s="498"/>
      <c r="K17" s="537">
        <v>1</v>
      </c>
      <c r="L17" s="615" t="s">
        <v>91</v>
      </c>
      <c r="M17" s="615" t="s">
        <v>47</v>
      </c>
      <c r="N17" s="617" t="str">
        <f ca="1">OFFSET(N17,0,-1)</f>
        <v>2</v>
      </c>
      <c r="O17" s="616">
        <f ca="1">OFFSET(O17,0,-1)+1</f>
        <v>3</v>
      </c>
      <c r="P17" s="616">
        <f ca="1">OFFSET(P17,0,-1)+1</f>
        <v>4</v>
      </c>
      <c r="Q17" s="616">
        <f ca="1">OFFSET(Q17,0,-1)+1</f>
        <v>5</v>
      </c>
      <c r="R17" s="616">
        <f ca="1">OFFSET(R17,0,-1)+1</f>
        <v>6</v>
      </c>
      <c r="S17" s="1298">
        <f ca="1">OFFSET(S17,0,-1)+1</f>
        <v>7</v>
      </c>
      <c r="T17" s="1298"/>
      <c r="U17" s="616">
        <f ca="1">OFFSET(U17,0,-2)+1</f>
        <v>8</v>
      </c>
      <c r="V17" s="617">
        <f ca="1">OFFSET(V17,0,-1)</f>
        <v>8</v>
      </c>
      <c r="W17" s="616">
        <f ca="1">OFFSET(W17,0,-1)+1</f>
        <v>9</v>
      </c>
    </row>
    <row r="18" spans="1:29" ht="22.5">
      <c r="A18" s="1281">
        <v>1</v>
      </c>
      <c r="B18" s="812"/>
      <c r="C18" s="812"/>
      <c r="D18" s="812"/>
      <c r="E18" s="813"/>
      <c r="F18" s="814"/>
      <c r="G18" s="814"/>
      <c r="H18" s="814"/>
      <c r="I18" s="815"/>
      <c r="J18" s="810"/>
      <c r="K18" s="817"/>
      <c r="L18" s="561">
        <f>mergeValue(A18)</f>
        <v>1</v>
      </c>
      <c r="M18" s="609" t="s">
        <v>19</v>
      </c>
      <c r="N18" s="614"/>
      <c r="O18" s="1282"/>
      <c r="P18" s="1282"/>
      <c r="Q18" s="1282"/>
      <c r="R18" s="1282"/>
      <c r="S18" s="1282"/>
      <c r="T18" s="1282"/>
      <c r="U18" s="1282"/>
      <c r="V18" s="1282"/>
      <c r="W18" s="1125" t="s">
        <v>717</v>
      </c>
      <c r="Y18" s="557"/>
      <c r="Z18" s="557" t="str">
        <f t="shared" ref="Z18:Z31" si="0">IF(M18="","",M18 )</f>
        <v>Наименование тарифа</v>
      </c>
      <c r="AA18" s="557"/>
      <c r="AB18" s="557"/>
      <c r="AC18" s="557"/>
    </row>
    <row r="19" spans="1:29" ht="22.5">
      <c r="A19" s="1281"/>
      <c r="B19" s="1281">
        <v>1</v>
      </c>
      <c r="C19" s="812"/>
      <c r="D19" s="812"/>
      <c r="E19" s="814"/>
      <c r="F19" s="814"/>
      <c r="G19" s="814"/>
      <c r="H19" s="814"/>
      <c r="I19" s="809"/>
      <c r="J19" s="808"/>
      <c r="K19" s="811"/>
      <c r="L19" s="561" t="str">
        <f>mergeValue(A19) &amp;"."&amp; mergeValue(B19)</f>
        <v>1.1</v>
      </c>
      <c r="M19" s="515" t="s">
        <v>15</v>
      </c>
      <c r="N19" s="614"/>
      <c r="O19" s="1282"/>
      <c r="P19" s="1282"/>
      <c r="Q19" s="1282"/>
      <c r="R19" s="1282"/>
      <c r="S19" s="1282"/>
      <c r="T19" s="1282"/>
      <c r="U19" s="1282"/>
      <c r="V19" s="1282"/>
      <c r="W19" s="1125" t="s">
        <v>458</v>
      </c>
      <c r="Y19" s="557"/>
      <c r="Z19" s="557" t="str">
        <f t="shared" si="0"/>
        <v>Территория действия тарифа</v>
      </c>
      <c r="AA19" s="557"/>
      <c r="AB19" s="557"/>
      <c r="AC19" s="557"/>
    </row>
    <row r="20" spans="1:29" ht="22.5">
      <c r="A20" s="1281"/>
      <c r="B20" s="1281"/>
      <c r="C20" s="1281">
        <v>1</v>
      </c>
      <c r="D20" s="812"/>
      <c r="E20" s="814"/>
      <c r="F20" s="814"/>
      <c r="G20" s="814"/>
      <c r="H20" s="814"/>
      <c r="I20" s="816"/>
      <c r="J20" s="808"/>
      <c r="K20" s="811"/>
      <c r="L20" s="561" t="str">
        <f>mergeValue(A20) &amp;"."&amp; mergeValue(B20)&amp;"."&amp; mergeValue(C20)</f>
        <v>1.1.1</v>
      </c>
      <c r="M20" s="516" t="s">
        <v>7</v>
      </c>
      <c r="N20" s="614"/>
      <c r="O20" s="1282"/>
      <c r="P20" s="1282"/>
      <c r="Q20" s="1282"/>
      <c r="R20" s="1282"/>
      <c r="S20" s="1282"/>
      <c r="T20" s="1282"/>
      <c r="U20" s="1282"/>
      <c r="V20" s="1282"/>
      <c r="W20" s="1125" t="s">
        <v>599</v>
      </c>
      <c r="Y20" s="557"/>
      <c r="Z20" s="557" t="str">
        <f t="shared" si="0"/>
        <v xml:space="preserve">Наименование системы теплоснабжения </v>
      </c>
      <c r="AA20" s="557"/>
      <c r="AB20" s="557"/>
      <c r="AC20" s="557"/>
    </row>
    <row r="21" spans="1:29" ht="22.5">
      <c r="A21" s="1281"/>
      <c r="B21" s="1281"/>
      <c r="C21" s="1281"/>
      <c r="D21" s="1281">
        <v>1</v>
      </c>
      <c r="E21" s="814"/>
      <c r="F21" s="814"/>
      <c r="G21" s="814"/>
      <c r="H21" s="814"/>
      <c r="I21" s="816"/>
      <c r="J21" s="808"/>
      <c r="K21" s="811"/>
      <c r="L21" s="561" t="str">
        <f>mergeValue(A21) &amp;"."&amp; mergeValue(B21)&amp;"."&amp; mergeValue(C21)&amp;"."&amp; mergeValue(D21)</f>
        <v>1.1.1.1</v>
      </c>
      <c r="M21" s="517" t="s">
        <v>21</v>
      </c>
      <c r="N21" s="614"/>
      <c r="O21" s="1282"/>
      <c r="P21" s="1282"/>
      <c r="Q21" s="1282"/>
      <c r="R21" s="1282"/>
      <c r="S21" s="1282"/>
      <c r="T21" s="1282"/>
      <c r="U21" s="1282"/>
      <c r="V21" s="1282"/>
      <c r="W21" s="1125" t="s">
        <v>600</v>
      </c>
      <c r="Y21" s="557"/>
      <c r="Z21" s="557" t="str">
        <f t="shared" si="0"/>
        <v xml:space="preserve">Источник тепловой энергии  </v>
      </c>
      <c r="AA21" s="557"/>
      <c r="AB21" s="557"/>
      <c r="AC21" s="557"/>
    </row>
    <row r="22" spans="1:29" ht="78.75">
      <c r="A22" s="1281"/>
      <c r="B22" s="1281"/>
      <c r="C22" s="1281"/>
      <c r="D22" s="1281"/>
      <c r="E22" s="1281">
        <v>1</v>
      </c>
      <c r="F22" s="814"/>
      <c r="G22" s="814"/>
      <c r="H22" s="812">
        <v>1</v>
      </c>
      <c r="I22" s="1281">
        <v>1</v>
      </c>
      <c r="J22" s="814"/>
      <c r="K22" s="819"/>
      <c r="L22" s="561" t="str">
        <f>mergeValue(A22) &amp;"."&amp; mergeValue(B22)&amp;"."&amp; mergeValue(C22)&amp;"."&amp; mergeValue(D22)&amp;"."&amp; mergeValue(E22)</f>
        <v>1.1.1.1.1</v>
      </c>
      <c r="M22" s="523" t="s">
        <v>8</v>
      </c>
      <c r="N22" s="614"/>
      <c r="O22" s="1283"/>
      <c r="P22" s="1283"/>
      <c r="Q22" s="1283"/>
      <c r="R22" s="1283"/>
      <c r="S22" s="1283"/>
      <c r="T22" s="1283"/>
      <c r="U22" s="1283"/>
      <c r="V22" s="1283"/>
      <c r="W22" s="1125" t="s">
        <v>718</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281"/>
      <c r="B23" s="1281"/>
      <c r="C23" s="1281"/>
      <c r="D23" s="1281"/>
      <c r="E23" s="1281"/>
      <c r="F23" s="1281">
        <v>1</v>
      </c>
      <c r="G23" s="812"/>
      <c r="H23" s="812"/>
      <c r="I23" s="1281"/>
      <c r="J23" s="1281">
        <v>1</v>
      </c>
      <c r="K23" s="820"/>
      <c r="L23" s="561" t="str">
        <f>mergeValue(A23) &amp;"."&amp; mergeValue(B23)&amp;"."&amp; mergeValue(C23)&amp;"."&amp; mergeValue(D23)&amp;"."&amp; mergeValue(E23)&amp;"."&amp; mergeValue(F23)</f>
        <v>1.1.1.1.1.1</v>
      </c>
      <c r="M23" s="524" t="s">
        <v>9</v>
      </c>
      <c r="N23" s="614"/>
      <c r="O23" s="1284"/>
      <c r="P23" s="1285"/>
      <c r="Q23" s="1285"/>
      <c r="R23" s="1285"/>
      <c r="S23" s="1285"/>
      <c r="T23" s="1285"/>
      <c r="U23" s="1285"/>
      <c r="V23" s="1286"/>
      <c r="W23" s="1125" t="s">
        <v>719</v>
      </c>
      <c r="Y23" s="557"/>
      <c r="Z23" s="557" t="str">
        <f t="shared" si="0"/>
        <v>Группа потребителей</v>
      </c>
      <c r="AA23" s="557"/>
      <c r="AB23" s="557"/>
      <c r="AC23" s="557"/>
    </row>
    <row r="24" spans="1:29" ht="122.1" customHeight="1">
      <c r="A24" s="1281"/>
      <c r="B24" s="1281"/>
      <c r="C24" s="1281"/>
      <c r="D24" s="1281"/>
      <c r="E24" s="1281"/>
      <c r="F24" s="1281"/>
      <c r="G24" s="812">
        <v>1</v>
      </c>
      <c r="H24" s="812"/>
      <c r="I24" s="1281"/>
      <c r="J24" s="1281"/>
      <c r="K24" s="820">
        <v>1</v>
      </c>
      <c r="L24" s="561" t="str">
        <f>mergeValue(A24) &amp;"."&amp; mergeValue(B24)&amp;"."&amp; mergeValue(C24)&amp;"."&amp; mergeValue(D24)&amp;"."&amp; mergeValue(E24)&amp;"."&amp; mergeValue(F24)&amp;"."&amp; mergeValue(G24)</f>
        <v>1.1.1.1.1.1.1</v>
      </c>
      <c r="M24" s="1084"/>
      <c r="N24" s="614"/>
      <c r="O24" s="531"/>
      <c r="P24" s="531"/>
      <c r="Q24" s="1034"/>
      <c r="R24" s="1288"/>
      <c r="S24" s="1289" t="s">
        <v>82</v>
      </c>
      <c r="T24" s="1288"/>
      <c r="U24" s="1289" t="s">
        <v>83</v>
      </c>
      <c r="V24" s="531"/>
      <c r="W24" s="1299" t="s">
        <v>720</v>
      </c>
      <c r="X24" s="553" t="str">
        <f>strCheckDate(O25:V25)</f>
        <v/>
      </c>
      <c r="Y24" s="557"/>
      <c r="Z24" s="557" t="str">
        <f t="shared" si="0"/>
        <v/>
      </c>
      <c r="AA24" s="557"/>
      <c r="AB24" s="557"/>
      <c r="AC24" s="557"/>
    </row>
    <row r="25" spans="1:29" ht="11.25" hidden="1">
      <c r="A25" s="1281"/>
      <c r="B25" s="1281"/>
      <c r="C25" s="1281"/>
      <c r="D25" s="1281"/>
      <c r="E25" s="1281"/>
      <c r="F25" s="1281"/>
      <c r="G25" s="812"/>
      <c r="H25" s="812"/>
      <c r="I25" s="1281"/>
      <c r="J25" s="1281"/>
      <c r="K25" s="820"/>
      <c r="L25" s="568"/>
      <c r="M25" s="614"/>
      <c r="N25" s="614"/>
      <c r="O25" s="531"/>
      <c r="P25" s="531"/>
      <c r="Q25" s="552" t="str">
        <f>R24 &amp; "-" &amp; T24</f>
        <v>-</v>
      </c>
      <c r="R25" s="1288"/>
      <c r="S25" s="1289"/>
      <c r="T25" s="1288"/>
      <c r="U25" s="1289"/>
      <c r="V25" s="531"/>
      <c r="W25" s="1300"/>
      <c r="Y25" s="557"/>
      <c r="Z25" s="557" t="str">
        <f t="shared" si="0"/>
        <v/>
      </c>
      <c r="AA25" s="557"/>
      <c r="AB25" s="557"/>
      <c r="AC25" s="557"/>
    </row>
    <row r="26" spans="1:29" ht="15" customHeight="1">
      <c r="A26" s="1281"/>
      <c r="B26" s="1281"/>
      <c r="C26" s="1281"/>
      <c r="D26" s="1281"/>
      <c r="E26" s="1281"/>
      <c r="F26" s="1281"/>
      <c r="G26" s="814"/>
      <c r="H26" s="812"/>
      <c r="I26" s="1281"/>
      <c r="J26" s="1281"/>
      <c r="K26" s="819"/>
      <c r="L26" s="507"/>
      <c r="M26" s="526" t="s">
        <v>24</v>
      </c>
      <c r="N26" s="533"/>
      <c r="O26" s="533"/>
      <c r="P26" s="533"/>
      <c r="Q26" s="533"/>
      <c r="R26" s="533"/>
      <c r="S26" s="533"/>
      <c r="T26" s="533"/>
      <c r="U26" s="533"/>
      <c r="V26" s="529"/>
      <c r="W26" s="1301"/>
      <c r="Y26" s="557"/>
      <c r="Z26" s="557" t="str">
        <f t="shared" si="0"/>
        <v>Добавить вид теплоносителя (параметры теплоносителя)</v>
      </c>
      <c r="AA26" s="557"/>
      <c r="AB26" s="557"/>
      <c r="AC26" s="557"/>
    </row>
    <row r="27" spans="1:29" ht="15" customHeight="1">
      <c r="A27" s="1281"/>
      <c r="B27" s="1281"/>
      <c r="C27" s="1281"/>
      <c r="D27" s="1281"/>
      <c r="E27" s="1281"/>
      <c r="F27" s="814"/>
      <c r="G27" s="814"/>
      <c r="H27" s="812"/>
      <c r="I27" s="1281"/>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281"/>
      <c r="B28" s="1281"/>
      <c r="C28" s="1281"/>
      <c r="D28" s="1281"/>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281"/>
      <c r="B29" s="1281"/>
      <c r="C29" s="1281"/>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281"/>
      <c r="B30" s="1281"/>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281"/>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47</v>
      </c>
    </row>
    <row r="2" spans="1:20" ht="22.5">
      <c r="F2" s="1275" t="s">
        <v>469</v>
      </c>
      <c r="G2" s="1276"/>
      <c r="H2" s="1277"/>
      <c r="I2" s="756"/>
    </row>
    <row r="3" spans="1:20" ht="3" customHeight="1"/>
    <row r="4" spans="1:20" s="954" customFormat="1" ht="11.25">
      <c r="A4" s="960"/>
      <c r="B4" s="960"/>
      <c r="C4" s="960"/>
      <c r="D4" s="960"/>
      <c r="F4" s="1229" t="s">
        <v>444</v>
      </c>
      <c r="G4" s="1229"/>
      <c r="H4" s="1229"/>
      <c r="I4" s="1278"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278"/>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470</v>
      </c>
      <c r="H7" s="974" t="str">
        <f>IF(dateCh="","",dateCh)</f>
        <v>15.04.2022</v>
      </c>
      <c r="I7" s="766" t="s">
        <v>471</v>
      </c>
      <c r="J7" s="583"/>
      <c r="K7" s="960"/>
      <c r="L7" s="960"/>
      <c r="M7" s="960"/>
      <c r="N7" s="960"/>
      <c r="O7" s="960"/>
      <c r="P7" s="960"/>
      <c r="Q7" s="960"/>
      <c r="R7" s="960"/>
      <c r="S7" s="960"/>
      <c r="T7" s="960"/>
    </row>
    <row r="8" spans="1:20" s="954" customFormat="1" ht="45">
      <c r="A8" s="1279">
        <v>1</v>
      </c>
      <c r="B8" s="960"/>
      <c r="C8" s="960"/>
      <c r="D8" s="960"/>
      <c r="F8" s="976" t="str">
        <f>"2." &amp;mergeValue(A8)</f>
        <v>2.1</v>
      </c>
      <c r="G8" s="765" t="s">
        <v>472</v>
      </c>
      <c r="H8" s="974"/>
      <c r="I8" s="766" t="s">
        <v>567</v>
      </c>
      <c r="J8" s="583"/>
      <c r="K8" s="960"/>
      <c r="L8" s="960"/>
      <c r="M8" s="960"/>
      <c r="N8" s="960"/>
      <c r="O8" s="960"/>
      <c r="P8" s="960"/>
      <c r="Q8" s="960"/>
      <c r="R8" s="960"/>
      <c r="S8" s="960"/>
      <c r="T8" s="960"/>
    </row>
    <row r="9" spans="1:20" s="954" customFormat="1" ht="22.5">
      <c r="A9" s="1279"/>
      <c r="B9" s="960"/>
      <c r="C9" s="960"/>
      <c r="D9" s="960"/>
      <c r="F9" s="976" t="str">
        <f>"3." &amp;mergeValue(A9)</f>
        <v>3.1</v>
      </c>
      <c r="G9" s="765" t="s">
        <v>473</v>
      </c>
      <c r="H9" s="974"/>
      <c r="I9" s="766" t="s">
        <v>565</v>
      </c>
      <c r="J9" s="583"/>
      <c r="K9" s="960"/>
      <c r="L9" s="960"/>
      <c r="M9" s="960"/>
      <c r="N9" s="960"/>
      <c r="O9" s="960"/>
      <c r="P9" s="960"/>
      <c r="Q9" s="960"/>
      <c r="R9" s="960"/>
      <c r="S9" s="960"/>
      <c r="T9" s="960"/>
    </row>
    <row r="10" spans="1:20" s="954" customFormat="1" ht="22.5">
      <c r="A10" s="1279"/>
      <c r="B10" s="960"/>
      <c r="C10" s="960"/>
      <c r="D10" s="960"/>
      <c r="F10" s="976" t="str">
        <f>"4."&amp;mergeValue(A10)</f>
        <v>4.1</v>
      </c>
      <c r="G10" s="765" t="s">
        <v>474</v>
      </c>
      <c r="H10" s="978" t="s">
        <v>448</v>
      </c>
      <c r="I10" s="766"/>
      <c r="J10" s="583"/>
      <c r="K10" s="960"/>
      <c r="L10" s="960"/>
      <c r="M10" s="960"/>
      <c r="N10" s="960"/>
      <c r="O10" s="960"/>
      <c r="P10" s="960"/>
      <c r="Q10" s="960"/>
      <c r="R10" s="960"/>
      <c r="S10" s="960"/>
      <c r="T10" s="960"/>
    </row>
    <row r="11" spans="1:20" s="954" customFormat="1" ht="18.75">
      <c r="A11" s="1279"/>
      <c r="B11" s="1279">
        <v>1</v>
      </c>
      <c r="C11" s="970"/>
      <c r="D11" s="970"/>
      <c r="F11" s="976" t="str">
        <f>"4."&amp;mergeValue(A11) &amp;"."&amp;mergeValue(B11)</f>
        <v>4.1.1</v>
      </c>
      <c r="G11" s="777" t="s">
        <v>569</v>
      </c>
      <c r="H11" s="974" t="str">
        <f>IF(region_name="","",region_name)</f>
        <v>Самарская область</v>
      </c>
      <c r="I11" s="766" t="s">
        <v>477</v>
      </c>
      <c r="J11" s="583"/>
      <c r="K11" s="960"/>
      <c r="L11" s="960"/>
      <c r="M11" s="960"/>
      <c r="N11" s="960"/>
      <c r="O11" s="960"/>
      <c r="P11" s="960"/>
      <c r="Q11" s="960"/>
      <c r="R11" s="960"/>
      <c r="S11" s="960"/>
      <c r="T11" s="960"/>
    </row>
    <row r="12" spans="1:20" s="954" customFormat="1" ht="22.5">
      <c r="A12" s="1279"/>
      <c r="B12" s="1279"/>
      <c r="C12" s="1279">
        <v>1</v>
      </c>
      <c r="D12" s="970"/>
      <c r="F12" s="976" t="str">
        <f>"4."&amp;mergeValue(A12) &amp;"."&amp;mergeValue(B12)&amp;"."&amp;mergeValue(C12)</f>
        <v>4.1.1.1</v>
      </c>
      <c r="G12" s="767" t="s">
        <v>475</v>
      </c>
      <c r="H12" s="974"/>
      <c r="I12" s="766" t="s">
        <v>478</v>
      </c>
      <c r="J12" s="583"/>
      <c r="K12" s="960"/>
      <c r="L12" s="960"/>
      <c r="M12" s="960"/>
      <c r="N12" s="960"/>
      <c r="O12" s="960"/>
      <c r="P12" s="960"/>
      <c r="Q12" s="960"/>
      <c r="R12" s="960"/>
      <c r="S12" s="960"/>
      <c r="T12" s="960"/>
    </row>
    <row r="13" spans="1:20" s="954" customFormat="1" ht="39" customHeight="1">
      <c r="A13" s="1279"/>
      <c r="B13" s="1279"/>
      <c r="C13" s="1279"/>
      <c r="D13" s="970">
        <v>1</v>
      </c>
      <c r="F13" s="976" t="str">
        <f>"4."&amp;mergeValue(A13) &amp;"."&amp;mergeValue(B13)&amp;"."&amp;mergeValue(C13)&amp;"."&amp;mergeValue(D13)</f>
        <v>4.1.1.1.1</v>
      </c>
      <c r="G13" s="768" t="s">
        <v>476</v>
      </c>
      <c r="H13" s="974"/>
      <c r="I13" s="1280" t="s">
        <v>568</v>
      </c>
      <c r="J13" s="583"/>
      <c r="K13" s="960"/>
      <c r="L13" s="960"/>
      <c r="M13" s="960"/>
      <c r="N13" s="960"/>
      <c r="O13" s="960"/>
      <c r="P13" s="960"/>
      <c r="Q13" s="960"/>
      <c r="R13" s="960"/>
      <c r="S13" s="960"/>
      <c r="T13" s="960"/>
    </row>
    <row r="14" spans="1:20" s="954" customFormat="1" ht="18.75">
      <c r="A14" s="1279"/>
      <c r="B14" s="1279"/>
      <c r="C14" s="1279"/>
      <c r="D14" s="970"/>
      <c r="F14" s="769"/>
      <c r="G14" s="947" t="s">
        <v>4</v>
      </c>
      <c r="H14" s="592"/>
      <c r="I14" s="1280"/>
      <c r="J14" s="583"/>
      <c r="K14" s="960"/>
      <c r="L14" s="960"/>
      <c r="M14" s="960"/>
      <c r="N14" s="960"/>
      <c r="O14" s="960"/>
      <c r="P14" s="960"/>
      <c r="Q14" s="960"/>
      <c r="R14" s="960"/>
      <c r="S14" s="960"/>
      <c r="T14" s="960"/>
    </row>
    <row r="15" spans="1:20" s="954" customFormat="1" ht="18.75">
      <c r="A15" s="1279"/>
      <c r="B15" s="1279"/>
      <c r="C15" s="970"/>
      <c r="D15" s="970"/>
      <c r="F15" s="602"/>
      <c r="G15" s="545" t="s">
        <v>400</v>
      </c>
      <c r="H15" s="603"/>
      <c r="I15" s="604"/>
      <c r="J15" s="583"/>
      <c r="K15" s="960"/>
      <c r="L15" s="960"/>
      <c r="M15" s="960"/>
      <c r="N15" s="960"/>
      <c r="O15" s="960"/>
      <c r="P15" s="960"/>
      <c r="Q15" s="960"/>
      <c r="R15" s="960"/>
      <c r="S15" s="960"/>
      <c r="T15" s="960"/>
    </row>
    <row r="16" spans="1:20" s="954" customFormat="1" ht="18.75">
      <c r="A16" s="1279"/>
      <c r="B16" s="960"/>
      <c r="C16" s="960"/>
      <c r="D16" s="960"/>
      <c r="F16" s="769"/>
      <c r="G16" s="695" t="s">
        <v>482</v>
      </c>
      <c r="H16" s="770"/>
      <c r="I16" s="771"/>
      <c r="J16" s="583"/>
      <c r="K16" s="960"/>
      <c r="L16" s="960"/>
      <c r="M16" s="960"/>
      <c r="N16" s="960"/>
      <c r="O16" s="960"/>
      <c r="P16" s="960"/>
      <c r="Q16" s="960"/>
      <c r="R16" s="960"/>
      <c r="S16" s="960"/>
      <c r="T16" s="960"/>
    </row>
    <row r="17" spans="1:20" s="954" customFormat="1" ht="18.75">
      <c r="A17" s="960"/>
      <c r="B17" s="960"/>
      <c r="C17" s="960"/>
      <c r="D17" s="960"/>
      <c r="F17" s="769"/>
      <c r="G17" s="698" t="s">
        <v>481</v>
      </c>
      <c r="H17" s="770"/>
      <c r="I17" s="771"/>
      <c r="J17" s="583"/>
      <c r="K17" s="960"/>
      <c r="L17" s="960"/>
      <c r="M17" s="960"/>
      <c r="N17" s="960"/>
      <c r="O17" s="960"/>
      <c r="P17" s="960"/>
      <c r="Q17" s="960"/>
      <c r="R17" s="960"/>
      <c r="S17" s="960"/>
      <c r="T17" s="960"/>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4" t="s">
        <v>570</v>
      </c>
      <c r="H19" s="1274"/>
      <c r="I19" s="930"/>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hidden="1"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296" t="s">
        <v>716</v>
      </c>
      <c r="M5" s="1296"/>
      <c r="N5" s="1296"/>
      <c r="O5" s="1296"/>
      <c r="P5" s="1296"/>
      <c r="Q5" s="1296"/>
      <c r="R5" s="1296"/>
      <c r="S5" s="1296"/>
      <c r="T5" s="1296"/>
      <c r="U5" s="632"/>
    </row>
    <row r="6" spans="1:34" ht="3" customHeight="1">
      <c r="J6" s="942"/>
      <c r="K6" s="942"/>
      <c r="L6" s="938"/>
      <c r="M6" s="938"/>
      <c r="N6" s="938"/>
      <c r="O6" s="717"/>
      <c r="P6" s="717"/>
      <c r="Q6" s="717"/>
      <c r="R6" s="717"/>
      <c r="S6" s="717"/>
      <c r="T6" s="717"/>
      <c r="U6" s="717"/>
      <c r="V6" s="945"/>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729"/>
      <c r="V8" s="729"/>
      <c r="W8" s="488"/>
      <c r="X8" s="960"/>
      <c r="Y8" s="960"/>
      <c r="Z8" s="960"/>
      <c r="AA8" s="960"/>
      <c r="AB8" s="960"/>
      <c r="AC8" s="960"/>
      <c r="AD8" s="960"/>
      <c r="AE8" s="960"/>
      <c r="AF8" s="960"/>
      <c r="AG8" s="960"/>
      <c r="AH8" s="960"/>
    </row>
    <row r="9" spans="1:34" s="954" customFormat="1" ht="22.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120-р</v>
      </c>
      <c r="P9" s="1303"/>
      <c r="Q9" s="1303"/>
      <c r="R9" s="1303"/>
      <c r="S9" s="1303"/>
      <c r="T9" s="1303"/>
      <c r="U9" s="729"/>
      <c r="V9" s="729"/>
      <c r="W9" s="488"/>
      <c r="X9" s="960"/>
      <c r="Y9" s="960"/>
      <c r="Z9" s="960"/>
      <c r="AA9" s="960"/>
      <c r="AB9" s="960"/>
      <c r="AC9" s="960"/>
      <c r="AD9" s="960"/>
      <c r="AE9" s="960"/>
      <c r="AF9" s="960"/>
      <c r="AG9" s="960"/>
      <c r="AH9" s="960"/>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954" customFormat="1" ht="11.25" hidden="1">
      <c r="A11" s="960"/>
      <c r="B11" s="960"/>
      <c r="C11" s="960"/>
      <c r="D11" s="960"/>
      <c r="E11" s="960"/>
      <c r="F11" s="960"/>
      <c r="G11" s="960"/>
      <c r="H11" s="960"/>
      <c r="L11" s="1297"/>
      <c r="M11" s="1297"/>
      <c r="N11" s="971"/>
      <c r="O11" s="729"/>
      <c r="P11" s="729"/>
      <c r="Q11" s="729"/>
      <c r="R11" s="729"/>
      <c r="S11" s="729"/>
      <c r="T11" s="729"/>
      <c r="U11" s="958" t="s">
        <v>370</v>
      </c>
      <c r="X11" s="960"/>
      <c r="Y11" s="960"/>
      <c r="Z11" s="960"/>
      <c r="AA11" s="960"/>
      <c r="AB11" s="960"/>
      <c r="AC11" s="960"/>
      <c r="AD11" s="960"/>
      <c r="AE11" s="960"/>
      <c r="AF11" s="960"/>
      <c r="AG11" s="960"/>
      <c r="AH11" s="960"/>
    </row>
    <row r="12" spans="1:34">
      <c r="J12" s="942"/>
      <c r="K12" s="942"/>
      <c r="L12" s="938"/>
      <c r="M12" s="938"/>
      <c r="N12" s="471"/>
      <c r="O12" s="1304"/>
      <c r="P12" s="1304"/>
      <c r="Q12" s="1304"/>
      <c r="R12" s="1304"/>
      <c r="S12" s="1304"/>
      <c r="T12" s="1304"/>
      <c r="U12" s="1304"/>
    </row>
    <row r="13" spans="1:34">
      <c r="J13" s="942"/>
      <c r="K13" s="942"/>
      <c r="L13" s="1229" t="s">
        <v>444</v>
      </c>
      <c r="M13" s="1229"/>
      <c r="N13" s="1229"/>
      <c r="O13" s="1229"/>
      <c r="P13" s="1229"/>
      <c r="Q13" s="1229"/>
      <c r="R13" s="1229"/>
      <c r="S13" s="1229"/>
      <c r="T13" s="1229"/>
      <c r="U13" s="1229"/>
      <c r="V13" s="1229"/>
      <c r="W13" s="1229" t="s">
        <v>445</v>
      </c>
    </row>
    <row r="14" spans="1:34" ht="14.25" customHeight="1">
      <c r="J14" s="942"/>
      <c r="K14" s="942"/>
      <c r="L14" s="1310" t="s">
        <v>90</v>
      </c>
      <c r="M14" s="1310" t="s">
        <v>601</v>
      </c>
      <c r="N14" s="629"/>
      <c r="O14" s="1311" t="s">
        <v>603</v>
      </c>
      <c r="P14" s="1312"/>
      <c r="Q14" s="1312"/>
      <c r="R14" s="1312"/>
      <c r="S14" s="1312"/>
      <c r="T14" s="1313"/>
      <c r="U14" s="1293" t="s">
        <v>338</v>
      </c>
      <c r="V14" s="1307" t="s">
        <v>273</v>
      </c>
      <c r="W14" s="1229"/>
    </row>
    <row r="15" spans="1:34" ht="14.25" customHeight="1">
      <c r="J15" s="942"/>
      <c r="K15" s="942"/>
      <c r="L15" s="1310"/>
      <c r="M15" s="1310"/>
      <c r="N15" s="630"/>
      <c r="O15" s="1316" t="s">
        <v>577</v>
      </c>
      <c r="P15" s="1314" t="s">
        <v>269</v>
      </c>
      <c r="Q15" s="1315"/>
      <c r="R15" s="1290" t="s">
        <v>614</v>
      </c>
      <c r="S15" s="1291"/>
      <c r="T15" s="1292"/>
      <c r="U15" s="1294"/>
      <c r="V15" s="1308"/>
      <c r="W15" s="1229"/>
    </row>
    <row r="16" spans="1:34" ht="33.75" customHeight="1">
      <c r="J16" s="942"/>
      <c r="K16" s="942"/>
      <c r="L16" s="1310"/>
      <c r="M16" s="1310"/>
      <c r="N16" s="631"/>
      <c r="O16" s="1317"/>
      <c r="P16" s="718" t="s">
        <v>578</v>
      </c>
      <c r="Q16" s="718" t="s">
        <v>6</v>
      </c>
      <c r="R16" s="975" t="s">
        <v>272</v>
      </c>
      <c r="S16" s="1305" t="s">
        <v>271</v>
      </c>
      <c r="T16" s="1306"/>
      <c r="U16" s="1295"/>
      <c r="V16" s="1309"/>
      <c r="W16" s="1229"/>
    </row>
    <row r="17" spans="1:36">
      <c r="J17" s="942"/>
      <c r="K17" s="537">
        <v>1</v>
      </c>
      <c r="L17" s="615" t="s">
        <v>91</v>
      </c>
      <c r="M17" s="615" t="s">
        <v>47</v>
      </c>
      <c r="N17" s="617" t="str">
        <f ca="1">OFFSET(N17,0,-1)</f>
        <v>2</v>
      </c>
      <c r="O17" s="972">
        <f ca="1">OFFSET(O17,0,-1)+1</f>
        <v>3</v>
      </c>
      <c r="P17" s="972">
        <f ca="1">OFFSET(P17,0,-1)+1</f>
        <v>4</v>
      </c>
      <c r="Q17" s="972">
        <f ca="1">OFFSET(Q17,0,-1)+1</f>
        <v>5</v>
      </c>
      <c r="R17" s="972">
        <f ca="1">OFFSET(R17,0,-1)+1</f>
        <v>6</v>
      </c>
      <c r="S17" s="1298">
        <f ca="1">OFFSET(S17,0,-1)+1</f>
        <v>7</v>
      </c>
      <c r="T17" s="1298"/>
      <c r="U17" s="972">
        <f ca="1">OFFSET(U17,0,-2)+1</f>
        <v>8</v>
      </c>
      <c r="V17" s="617">
        <f ca="1">OFFSET(V17,0,-1)</f>
        <v>8</v>
      </c>
      <c r="W17" s="972">
        <f ca="1">OFFSET(W17,0,-1)+1</f>
        <v>9</v>
      </c>
    </row>
    <row r="18" spans="1:36" ht="22.5">
      <c r="A18" s="1281">
        <v>1</v>
      </c>
      <c r="B18" s="962"/>
      <c r="C18" s="962"/>
      <c r="D18" s="962"/>
      <c r="E18" s="928"/>
      <c r="F18" s="973"/>
      <c r="G18" s="973"/>
      <c r="H18" s="973"/>
      <c r="I18" s="930"/>
      <c r="J18" s="926"/>
      <c r="K18" s="910"/>
      <c r="L18" s="977">
        <f>mergeValue(A18)</f>
        <v>1</v>
      </c>
      <c r="M18" s="609" t="s">
        <v>19</v>
      </c>
      <c r="N18" s="614"/>
      <c r="O18" s="1282"/>
      <c r="P18" s="1282"/>
      <c r="Q18" s="1282"/>
      <c r="R18" s="1282"/>
      <c r="S18" s="1282"/>
      <c r="T18" s="1282"/>
      <c r="U18" s="1282"/>
      <c r="V18" s="1282"/>
      <c r="W18" s="1125" t="s">
        <v>717</v>
      </c>
      <c r="Y18" s="776"/>
      <c r="Z18" s="776" t="str">
        <f t="shared" ref="Z18:Z31" si="0">IF(M18="","",M18 )</f>
        <v>Наименование тарифа</v>
      </c>
      <c r="AA18" s="776"/>
      <c r="AB18" s="776"/>
      <c r="AC18" s="776"/>
      <c r="AI18" s="955"/>
      <c r="AJ18" s="955"/>
    </row>
    <row r="19" spans="1:36" ht="22.5">
      <c r="A19" s="1281"/>
      <c r="B19" s="1281">
        <v>1</v>
      </c>
      <c r="C19" s="962"/>
      <c r="D19" s="962"/>
      <c r="E19" s="973"/>
      <c r="F19" s="973"/>
      <c r="G19" s="973"/>
      <c r="H19" s="973"/>
      <c r="I19" s="968"/>
      <c r="J19" s="901"/>
      <c r="K19" s="904"/>
      <c r="L19" s="977" t="str">
        <f>mergeValue(A19) &amp;"."&amp; mergeValue(B19)</f>
        <v>1.1</v>
      </c>
      <c r="M19" s="657" t="s">
        <v>15</v>
      </c>
      <c r="N19" s="614"/>
      <c r="O19" s="1282"/>
      <c r="P19" s="1282"/>
      <c r="Q19" s="1282"/>
      <c r="R19" s="1282"/>
      <c r="S19" s="1282"/>
      <c r="T19" s="1282"/>
      <c r="U19" s="1282"/>
      <c r="V19" s="1282"/>
      <c r="W19" s="1125" t="s">
        <v>458</v>
      </c>
      <c r="Y19" s="776"/>
      <c r="Z19" s="776" t="str">
        <f t="shared" si="0"/>
        <v>Территория действия тарифа</v>
      </c>
      <c r="AA19" s="776"/>
      <c r="AB19" s="776"/>
      <c r="AC19" s="776"/>
      <c r="AI19" s="955"/>
      <c r="AJ19" s="955"/>
    </row>
    <row r="20" spans="1:36" ht="22.5">
      <c r="A20" s="1281"/>
      <c r="B20" s="1281"/>
      <c r="C20" s="1281">
        <v>1</v>
      </c>
      <c r="D20" s="962"/>
      <c r="E20" s="973"/>
      <c r="F20" s="973"/>
      <c r="G20" s="973"/>
      <c r="H20" s="973"/>
      <c r="I20" s="909"/>
      <c r="J20" s="901"/>
      <c r="K20" s="904"/>
      <c r="L20" s="977" t="str">
        <f>mergeValue(A20) &amp;"."&amp; mergeValue(B20)&amp;"."&amp; mergeValue(C20)</f>
        <v>1.1.1</v>
      </c>
      <c r="M20" s="658" t="s">
        <v>7</v>
      </c>
      <c r="N20" s="614"/>
      <c r="O20" s="1282"/>
      <c r="P20" s="1282"/>
      <c r="Q20" s="1282"/>
      <c r="R20" s="1282"/>
      <c r="S20" s="1282"/>
      <c r="T20" s="1282"/>
      <c r="U20" s="1282"/>
      <c r="V20" s="1282"/>
      <c r="W20" s="1125" t="s">
        <v>599</v>
      </c>
      <c r="Y20" s="776"/>
      <c r="Z20" s="776" t="str">
        <f t="shared" si="0"/>
        <v xml:space="preserve">Наименование системы теплоснабжения </v>
      </c>
      <c r="AA20" s="776"/>
      <c r="AB20" s="776"/>
      <c r="AC20" s="776"/>
      <c r="AI20" s="955"/>
      <c r="AJ20" s="955"/>
    </row>
    <row r="21" spans="1:36" ht="22.5">
      <c r="A21" s="1281"/>
      <c r="B21" s="1281"/>
      <c r="C21" s="1281"/>
      <c r="D21" s="1281">
        <v>1</v>
      </c>
      <c r="E21" s="973"/>
      <c r="F21" s="973"/>
      <c r="G21" s="973"/>
      <c r="H21" s="973"/>
      <c r="I21" s="909"/>
      <c r="J21" s="901"/>
      <c r="K21" s="904"/>
      <c r="L21" s="977" t="str">
        <f>mergeValue(A21) &amp;"."&amp; mergeValue(B21)&amp;"."&amp; mergeValue(C21)&amp;"."&amp; mergeValue(D21)</f>
        <v>1.1.1.1</v>
      </c>
      <c r="M21" s="659" t="s">
        <v>21</v>
      </c>
      <c r="N21" s="614"/>
      <c r="O21" s="1282"/>
      <c r="P21" s="1282"/>
      <c r="Q21" s="1282"/>
      <c r="R21" s="1282"/>
      <c r="S21" s="1282"/>
      <c r="T21" s="1282"/>
      <c r="U21" s="1282"/>
      <c r="V21" s="1282"/>
      <c r="W21" s="1125" t="s">
        <v>600</v>
      </c>
      <c r="Y21" s="776"/>
      <c r="Z21" s="776" t="str">
        <f t="shared" si="0"/>
        <v xml:space="preserve">Источник тепловой энергии  </v>
      </c>
      <c r="AA21" s="776"/>
      <c r="AB21" s="776"/>
      <c r="AC21" s="776"/>
      <c r="AI21" s="955"/>
      <c r="AJ21" s="955"/>
    </row>
    <row r="22" spans="1:36" ht="78.75">
      <c r="A22" s="1281"/>
      <c r="B22" s="1281"/>
      <c r="C22" s="1281"/>
      <c r="D22" s="1281"/>
      <c r="E22" s="1281">
        <v>1</v>
      </c>
      <c r="F22" s="973"/>
      <c r="G22" s="973"/>
      <c r="H22" s="962">
        <v>1</v>
      </c>
      <c r="I22" s="1281">
        <v>1</v>
      </c>
      <c r="J22" s="973"/>
      <c r="K22" s="912"/>
      <c r="L22" s="977" t="str">
        <f>mergeValue(A22) &amp;"."&amp; mergeValue(B22)&amp;"."&amp; mergeValue(C22)&amp;"."&amp; mergeValue(D22)&amp;"."&amp; mergeValue(E22)</f>
        <v>1.1.1.1.1</v>
      </c>
      <c r="M22" s="523" t="s">
        <v>8</v>
      </c>
      <c r="N22" s="614"/>
      <c r="O22" s="1283"/>
      <c r="P22" s="1283"/>
      <c r="Q22" s="1283"/>
      <c r="R22" s="1283"/>
      <c r="S22" s="1283"/>
      <c r="T22" s="1283"/>
      <c r="U22" s="1283"/>
      <c r="V22" s="1283"/>
      <c r="W22" s="1125" t="s">
        <v>718</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281"/>
      <c r="B23" s="1281"/>
      <c r="C23" s="1281"/>
      <c r="D23" s="1281"/>
      <c r="E23" s="1281"/>
      <c r="F23" s="1281">
        <v>1</v>
      </c>
      <c r="G23" s="962"/>
      <c r="H23" s="962"/>
      <c r="I23" s="1281"/>
      <c r="J23" s="1281">
        <v>1</v>
      </c>
      <c r="K23" s="913"/>
      <c r="L23" s="977" t="str">
        <f>mergeValue(A23) &amp;"."&amp; mergeValue(B23)&amp;"."&amp; mergeValue(C23)&amp;"."&amp; mergeValue(D23)&amp;"."&amp; mergeValue(E23)&amp;"."&amp; mergeValue(F23)</f>
        <v>1.1.1.1.1.1</v>
      </c>
      <c r="M23" s="524" t="s">
        <v>9</v>
      </c>
      <c r="N23" s="614"/>
      <c r="O23" s="1284"/>
      <c r="P23" s="1285"/>
      <c r="Q23" s="1285"/>
      <c r="R23" s="1285"/>
      <c r="S23" s="1285"/>
      <c r="T23" s="1285"/>
      <c r="U23" s="1285"/>
      <c r="V23" s="1286"/>
      <c r="W23" s="1125" t="s">
        <v>719</v>
      </c>
      <c r="Y23" s="776"/>
      <c r="Z23" s="776" t="str">
        <f t="shared" si="0"/>
        <v>Группа потребителей</v>
      </c>
      <c r="AA23" s="776"/>
      <c r="AB23" s="776"/>
      <c r="AC23" s="776"/>
      <c r="AI23" s="955"/>
      <c r="AJ23" s="955"/>
    </row>
    <row r="24" spans="1:36" ht="122.1" customHeight="1">
      <c r="A24" s="1281"/>
      <c r="B24" s="1281"/>
      <c r="C24" s="1281"/>
      <c r="D24" s="1281"/>
      <c r="E24" s="1281"/>
      <c r="F24" s="1281"/>
      <c r="G24" s="962">
        <v>1</v>
      </c>
      <c r="H24" s="962"/>
      <c r="I24" s="1281"/>
      <c r="J24" s="1281"/>
      <c r="K24" s="913">
        <v>1</v>
      </c>
      <c r="L24" s="977" t="str">
        <f>mergeValue(A24) &amp;"."&amp; mergeValue(B24)&amp;"."&amp; mergeValue(C24)&amp;"."&amp; mergeValue(D24)&amp;"."&amp; mergeValue(E24)&amp;"."&amp; mergeValue(F24)&amp;"."&amp; mergeValue(G24)</f>
        <v>1.1.1.1.1.1.1</v>
      </c>
      <c r="M24" s="1084"/>
      <c r="N24" s="614"/>
      <c r="O24" s="725"/>
      <c r="P24" s="725"/>
      <c r="Q24" s="1034"/>
      <c r="R24" s="1288"/>
      <c r="S24" s="1289" t="s">
        <v>82</v>
      </c>
      <c r="T24" s="1288"/>
      <c r="U24" s="1289" t="s">
        <v>83</v>
      </c>
      <c r="V24" s="725"/>
      <c r="W24" s="1299" t="s">
        <v>720</v>
      </c>
      <c r="X24" s="955" t="str">
        <f>strCheckDate(O25:V25)</f>
        <v/>
      </c>
      <c r="Y24" s="776"/>
      <c r="Z24" s="776" t="str">
        <f t="shared" si="0"/>
        <v/>
      </c>
      <c r="AA24" s="776"/>
      <c r="AB24" s="776"/>
      <c r="AC24" s="776"/>
      <c r="AI24" s="955"/>
      <c r="AJ24" s="955"/>
    </row>
    <row r="25" spans="1:36" ht="11.25" hidden="1">
      <c r="A25" s="1281"/>
      <c r="B25" s="1281"/>
      <c r="C25" s="1281"/>
      <c r="D25" s="1281"/>
      <c r="E25" s="1281"/>
      <c r="F25" s="1281"/>
      <c r="G25" s="962"/>
      <c r="H25" s="962"/>
      <c r="I25" s="1281"/>
      <c r="J25" s="1281"/>
      <c r="K25" s="913"/>
      <c r="L25" s="751"/>
      <c r="M25" s="614"/>
      <c r="N25" s="614"/>
      <c r="O25" s="725"/>
      <c r="P25" s="725"/>
      <c r="Q25" s="731" t="str">
        <f>R24 &amp; "-" &amp; T24</f>
        <v>-</v>
      </c>
      <c r="R25" s="1288"/>
      <c r="S25" s="1289"/>
      <c r="T25" s="1288"/>
      <c r="U25" s="1289"/>
      <c r="V25" s="725"/>
      <c r="W25" s="1300"/>
      <c r="Y25" s="776"/>
      <c r="Z25" s="776" t="str">
        <f t="shared" si="0"/>
        <v/>
      </c>
      <c r="AA25" s="776"/>
      <c r="AB25" s="776"/>
      <c r="AC25" s="776"/>
      <c r="AI25" s="955"/>
      <c r="AJ25" s="955"/>
    </row>
    <row r="26" spans="1:36" ht="15" customHeight="1">
      <c r="A26" s="1281"/>
      <c r="B26" s="1281"/>
      <c r="C26" s="1281"/>
      <c r="D26" s="1281"/>
      <c r="E26" s="1281"/>
      <c r="F26" s="1281"/>
      <c r="G26" s="973"/>
      <c r="H26" s="962"/>
      <c r="I26" s="1281"/>
      <c r="J26" s="1281"/>
      <c r="K26" s="912"/>
      <c r="L26" s="653"/>
      <c r="M26" s="526" t="s">
        <v>24</v>
      </c>
      <c r="N26" s="953"/>
      <c r="O26" s="953"/>
      <c r="P26" s="953"/>
      <c r="Q26" s="953"/>
      <c r="R26" s="953"/>
      <c r="S26" s="953"/>
      <c r="T26" s="953"/>
      <c r="U26" s="953"/>
      <c r="V26" s="724"/>
      <c r="W26" s="1301"/>
      <c r="Y26" s="776"/>
      <c r="Z26" s="776" t="str">
        <f t="shared" si="0"/>
        <v>Добавить вид теплоносителя (параметры теплоносителя)</v>
      </c>
      <c r="AA26" s="776"/>
      <c r="AB26" s="776"/>
      <c r="AC26" s="776"/>
      <c r="AI26" s="955"/>
      <c r="AJ26" s="955"/>
    </row>
    <row r="27" spans="1:36" ht="15" customHeight="1">
      <c r="A27" s="1281"/>
      <c r="B27" s="1281"/>
      <c r="C27" s="1281"/>
      <c r="D27" s="1281"/>
      <c r="E27" s="1281"/>
      <c r="F27" s="973"/>
      <c r="G27" s="973"/>
      <c r="H27" s="962"/>
      <c r="I27" s="1281"/>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281"/>
      <c r="B28" s="1281"/>
      <c r="C28" s="1281"/>
      <c r="D28" s="1281"/>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 customHeight="1">
      <c r="A29" s="1281"/>
      <c r="B29" s="1281"/>
      <c r="C29" s="1281"/>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 customHeight="1">
      <c r="A30" s="1281"/>
      <c r="B30" s="1281"/>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 customHeight="1">
      <c r="A31" s="1281"/>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36" s="936" customFormat="1" ht="15" customHeight="1">
      <c r="L32" s="462"/>
      <c r="M32" s="698" t="s">
        <v>307</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25">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34" ht="90"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B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48</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15.04.2022</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296" t="s">
        <v>716</v>
      </c>
      <c r="M5" s="1296"/>
      <c r="N5" s="1296"/>
      <c r="O5" s="1296"/>
      <c r="P5" s="1296"/>
      <c r="Q5" s="1296"/>
      <c r="R5" s="1296"/>
      <c r="S5" s="1296"/>
      <c r="T5" s="1296"/>
      <c r="U5" s="632"/>
    </row>
    <row r="6" spans="1:34" ht="3" customHeight="1">
      <c r="J6" s="498"/>
      <c r="K6" s="498"/>
      <c r="L6" s="493"/>
      <c r="M6" s="493"/>
      <c r="N6" s="493"/>
      <c r="O6" s="497"/>
      <c r="P6" s="497"/>
      <c r="Q6" s="497"/>
      <c r="R6" s="497"/>
      <c r="S6" s="497"/>
      <c r="T6" s="497"/>
      <c r="U6" s="497"/>
      <c r="V6" s="501"/>
    </row>
    <row r="7" spans="1:34" s="775" customFormat="1" ht="5.25" hidden="1">
      <c r="A7" s="1095"/>
      <c r="B7" s="1095"/>
      <c r="C7" s="1095"/>
      <c r="D7" s="1095"/>
      <c r="E7" s="1095"/>
      <c r="F7" s="1095"/>
      <c r="G7" s="1098"/>
      <c r="H7" s="1098"/>
      <c r="I7" s="746"/>
      <c r="J7" s="747"/>
      <c r="K7" s="747"/>
      <c r="L7" s="748"/>
      <c r="M7" s="1165"/>
      <c r="N7" s="748"/>
      <c r="O7" s="1318"/>
      <c r="P7" s="1318"/>
      <c r="Q7" s="778"/>
      <c r="R7" s="778"/>
      <c r="S7" s="778"/>
      <c r="T7" s="778"/>
      <c r="U7" s="779"/>
      <c r="V7" s="780"/>
      <c r="X7" s="1095"/>
      <c r="Y7" s="1095"/>
      <c r="Z7" s="1095"/>
      <c r="AA7" s="1095"/>
      <c r="AB7" s="1095"/>
      <c r="AC7" s="1095"/>
      <c r="AD7" s="1095"/>
      <c r="AE7" s="1095"/>
      <c r="AF7" s="1095"/>
      <c r="AG7" s="1095"/>
      <c r="AH7" s="1095"/>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2"/>
      <c r="P9" s="1302"/>
      <c r="Q9" s="1302"/>
      <c r="R9" s="1302"/>
      <c r="S9" s="1302"/>
      <c r="T9" s="1302"/>
      <c r="U9" s="779"/>
      <c r="V9" s="779"/>
      <c r="X9" s="1117"/>
      <c r="Y9" s="1117"/>
      <c r="Z9" s="1117"/>
      <c r="AA9" s="1117"/>
      <c r="AB9" s="1117"/>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1"/>
      <c r="O10" s="1303" t="str">
        <f>IF(datePr_ch="",IF(datePr="","",datePr),datePr_ch)</f>
        <v>14.04.2022</v>
      </c>
      <c r="P10" s="1303"/>
      <c r="Q10" s="1303"/>
      <c r="R10" s="1303"/>
      <c r="S10" s="1303"/>
      <c r="T10" s="1303"/>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1"/>
      <c r="O11" s="1303" t="str">
        <f>IF(numberPr_ch="",IF(numberPr="","",numberPr),numberPr_ch)</f>
        <v>120-р</v>
      </c>
      <c r="P11" s="1303"/>
      <c r="Q11" s="1303"/>
      <c r="R11" s="1303"/>
      <c r="S11" s="1303"/>
      <c r="T11" s="1303"/>
      <c r="U11" s="550"/>
      <c r="V11" s="550"/>
      <c r="W11" s="488"/>
      <c r="X11" s="558"/>
      <c r="Y11" s="558"/>
      <c r="Z11" s="558"/>
      <c r="AA11" s="558"/>
      <c r="AB11" s="558"/>
      <c r="AC11" s="558"/>
      <c r="AD11" s="558"/>
      <c r="AE11" s="558"/>
      <c r="AF11" s="558"/>
      <c r="AG11" s="558"/>
      <c r="AH11" s="558"/>
    </row>
    <row r="12" spans="1:34" s="745" customFormat="1" ht="5.25" hidden="1">
      <c r="A12" s="1117"/>
      <c r="B12" s="1117"/>
      <c r="C12" s="1117"/>
      <c r="D12" s="1117"/>
      <c r="E12" s="1117"/>
      <c r="F12" s="1117"/>
      <c r="G12" s="1117"/>
      <c r="H12" s="1117"/>
      <c r="L12" s="1168"/>
      <c r="M12" s="1040"/>
      <c r="O12" s="1302"/>
      <c r="P12" s="1302"/>
      <c r="Q12" s="1302"/>
      <c r="R12" s="1302"/>
      <c r="S12" s="1302"/>
      <c r="T12" s="1302"/>
      <c r="U12" s="779"/>
      <c r="V12" s="779"/>
      <c r="X12" s="1117"/>
      <c r="Y12" s="1117"/>
      <c r="Z12" s="1117"/>
      <c r="AA12" s="1117"/>
      <c r="AB12" s="1117"/>
    </row>
    <row r="13" spans="1:34" s="538" customFormat="1" ht="11.25" hidden="1">
      <c r="A13" s="558"/>
      <c r="B13" s="558"/>
      <c r="C13" s="558"/>
      <c r="D13" s="558"/>
      <c r="E13" s="558"/>
      <c r="F13" s="558"/>
      <c r="G13" s="558"/>
      <c r="H13" s="558"/>
      <c r="L13" s="1297"/>
      <c r="M13" s="1297"/>
      <c r="N13" s="535"/>
      <c r="O13" s="550"/>
      <c r="P13" s="550"/>
      <c r="Q13" s="550"/>
      <c r="R13" s="550"/>
      <c r="S13" s="550"/>
      <c r="T13" s="550"/>
      <c r="U13" s="556" t="s">
        <v>370</v>
      </c>
      <c r="X13" s="558"/>
      <c r="Y13" s="558"/>
      <c r="Z13" s="558"/>
      <c r="AA13" s="558"/>
      <c r="AB13" s="558"/>
      <c r="AC13" s="558"/>
      <c r="AD13" s="558"/>
      <c r="AE13" s="558"/>
      <c r="AF13" s="558"/>
      <c r="AG13" s="558"/>
      <c r="AH13" s="558"/>
    </row>
    <row r="14" spans="1:34">
      <c r="J14" s="498"/>
      <c r="K14" s="498"/>
      <c r="L14" s="493"/>
      <c r="M14" s="493"/>
      <c r="N14" s="471"/>
      <c r="O14" s="1304"/>
      <c r="P14" s="1304"/>
      <c r="Q14" s="1304"/>
      <c r="R14" s="1304"/>
      <c r="S14" s="1304"/>
      <c r="T14" s="1304"/>
      <c r="U14" s="1304"/>
    </row>
    <row r="15" spans="1:34">
      <c r="J15" s="498"/>
      <c r="K15" s="498"/>
      <c r="L15" s="1229" t="s">
        <v>444</v>
      </c>
      <c r="M15" s="1229"/>
      <c r="N15" s="1229"/>
      <c r="O15" s="1229"/>
      <c r="P15" s="1229"/>
      <c r="Q15" s="1229"/>
      <c r="R15" s="1229"/>
      <c r="S15" s="1229"/>
      <c r="T15" s="1229"/>
      <c r="U15" s="1229"/>
      <c r="V15" s="1229"/>
      <c r="W15" s="1229" t="s">
        <v>445</v>
      </c>
    </row>
    <row r="16" spans="1:34" ht="14.25" customHeight="1">
      <c r="J16" s="498"/>
      <c r="K16" s="498"/>
      <c r="L16" s="1310" t="s">
        <v>90</v>
      </c>
      <c r="M16" s="1310" t="s">
        <v>601</v>
      </c>
      <c r="N16" s="629"/>
      <c r="O16" s="1311" t="s">
        <v>603</v>
      </c>
      <c r="P16" s="1312"/>
      <c r="Q16" s="1312"/>
      <c r="R16" s="1312"/>
      <c r="S16" s="1312"/>
      <c r="T16" s="1313"/>
      <c r="U16" s="1293" t="s">
        <v>338</v>
      </c>
      <c r="V16" s="1307" t="s">
        <v>273</v>
      </c>
      <c r="W16" s="1229"/>
    </row>
    <row r="17" spans="1:36" ht="14.25" customHeight="1">
      <c r="J17" s="498"/>
      <c r="K17" s="498"/>
      <c r="L17" s="1310"/>
      <c r="M17" s="1310"/>
      <c r="N17" s="630"/>
      <c r="O17" s="1316" t="s">
        <v>577</v>
      </c>
      <c r="P17" s="1314" t="s">
        <v>269</v>
      </c>
      <c r="Q17" s="1315"/>
      <c r="R17" s="1290" t="s">
        <v>614</v>
      </c>
      <c r="S17" s="1291"/>
      <c r="T17" s="1292"/>
      <c r="U17" s="1294"/>
      <c r="V17" s="1308"/>
      <c r="W17" s="1229"/>
    </row>
    <row r="18" spans="1:36" ht="33.75" customHeight="1">
      <c r="J18" s="498"/>
      <c r="K18" s="498"/>
      <c r="L18" s="1310"/>
      <c r="M18" s="1310"/>
      <c r="N18" s="631"/>
      <c r="O18" s="1317"/>
      <c r="P18" s="504" t="s">
        <v>578</v>
      </c>
      <c r="Q18" s="504" t="s">
        <v>6</v>
      </c>
      <c r="R18" s="505" t="s">
        <v>272</v>
      </c>
      <c r="S18" s="1305" t="s">
        <v>271</v>
      </c>
      <c r="T18" s="1306"/>
      <c r="U18" s="1295"/>
      <c r="V18" s="1309"/>
      <c r="W18" s="1229"/>
    </row>
    <row r="19" spans="1:36">
      <c r="J19" s="498"/>
      <c r="K19" s="537">
        <v>1</v>
      </c>
      <c r="L19" s="615" t="s">
        <v>91</v>
      </c>
      <c r="M19" s="615" t="s">
        <v>47</v>
      </c>
      <c r="N19" s="617" t="str">
        <f ca="1">OFFSET(N19,0,-1)</f>
        <v>2</v>
      </c>
      <c r="O19" s="616">
        <f ca="1">OFFSET(O19,0,-1)+1</f>
        <v>3</v>
      </c>
      <c r="P19" s="616">
        <f ca="1">OFFSET(P19,0,-1)+1</f>
        <v>4</v>
      </c>
      <c r="Q19" s="616">
        <f ca="1">OFFSET(Q19,0,-1)+1</f>
        <v>5</v>
      </c>
      <c r="R19" s="616">
        <f ca="1">OFFSET(R19,0,-1)+1</f>
        <v>6</v>
      </c>
      <c r="S19" s="1298">
        <f ca="1">OFFSET(S19,0,-1)+1</f>
        <v>7</v>
      </c>
      <c r="T19" s="1298"/>
      <c r="U19" s="616">
        <f ca="1">OFFSET(U19,0,-2)+1</f>
        <v>8</v>
      </c>
      <c r="V19" s="617">
        <f ca="1">OFFSET(V19,0,-1)</f>
        <v>8</v>
      </c>
      <c r="W19" s="616">
        <f ca="1">OFFSET(W19,0,-1)+1</f>
        <v>9</v>
      </c>
    </row>
    <row r="20" spans="1:36" ht="22.5">
      <c r="A20" s="1281">
        <v>1</v>
      </c>
      <c r="B20" s="830"/>
      <c r="C20" s="830"/>
      <c r="D20" s="830"/>
      <c r="E20" s="831"/>
      <c r="F20" s="832"/>
      <c r="G20" s="832"/>
      <c r="H20" s="832"/>
      <c r="I20" s="833"/>
      <c r="J20" s="828"/>
      <c r="K20" s="835"/>
      <c r="L20" s="561">
        <f>mergeValue(A20)</f>
        <v>1</v>
      </c>
      <c r="M20" s="609" t="s">
        <v>19</v>
      </c>
      <c r="N20" s="614"/>
      <c r="O20" s="1282"/>
      <c r="P20" s="1282"/>
      <c r="Q20" s="1282"/>
      <c r="R20" s="1282"/>
      <c r="S20" s="1282"/>
      <c r="T20" s="1282"/>
      <c r="U20" s="1282"/>
      <c r="V20" s="1282"/>
      <c r="W20" s="1125" t="s">
        <v>717</v>
      </c>
      <c r="Y20" s="557"/>
      <c r="Z20" s="557" t="str">
        <f t="shared" ref="Z20:Z33" si="0">IF(M20="","",M20 )</f>
        <v>Наименование тарифа</v>
      </c>
      <c r="AA20" s="557"/>
      <c r="AB20" s="557"/>
      <c r="AC20" s="557"/>
      <c r="AI20" s="553"/>
      <c r="AJ20" s="553"/>
    </row>
    <row r="21" spans="1:36" ht="22.5">
      <c r="A21" s="1281"/>
      <c r="B21" s="1281">
        <v>1</v>
      </c>
      <c r="C21" s="830"/>
      <c r="D21" s="830"/>
      <c r="E21" s="832"/>
      <c r="F21" s="832"/>
      <c r="G21" s="832"/>
      <c r="H21" s="832"/>
      <c r="I21" s="827"/>
      <c r="J21" s="826"/>
      <c r="K21" s="829"/>
      <c r="L21" s="561" t="str">
        <f>mergeValue(A21) &amp;"."&amp; mergeValue(B21)</f>
        <v>1.1</v>
      </c>
      <c r="M21" s="515" t="s">
        <v>15</v>
      </c>
      <c r="N21" s="614"/>
      <c r="O21" s="1282"/>
      <c r="P21" s="1282"/>
      <c r="Q21" s="1282"/>
      <c r="R21" s="1282"/>
      <c r="S21" s="1282"/>
      <c r="T21" s="1282"/>
      <c r="U21" s="1282"/>
      <c r="V21" s="1282"/>
      <c r="W21" s="1125" t="s">
        <v>458</v>
      </c>
      <c r="Y21" s="557"/>
      <c r="Z21" s="557" t="str">
        <f t="shared" si="0"/>
        <v>Территория действия тарифа</v>
      </c>
      <c r="AA21" s="557"/>
      <c r="AB21" s="557"/>
      <c r="AC21" s="557"/>
      <c r="AI21" s="553"/>
      <c r="AJ21" s="553"/>
    </row>
    <row r="22" spans="1:36" ht="22.5">
      <c r="A22" s="1281"/>
      <c r="B22" s="1281"/>
      <c r="C22" s="1281">
        <v>1</v>
      </c>
      <c r="D22" s="830"/>
      <c r="E22" s="832"/>
      <c r="F22" s="832"/>
      <c r="G22" s="832"/>
      <c r="H22" s="832"/>
      <c r="I22" s="834"/>
      <c r="J22" s="826"/>
      <c r="K22" s="829"/>
      <c r="L22" s="561" t="str">
        <f>mergeValue(A22) &amp;"."&amp; mergeValue(B22)&amp;"."&amp; mergeValue(C22)</f>
        <v>1.1.1</v>
      </c>
      <c r="M22" s="516" t="s">
        <v>7</v>
      </c>
      <c r="N22" s="614"/>
      <c r="O22" s="1282"/>
      <c r="P22" s="1282"/>
      <c r="Q22" s="1282"/>
      <c r="R22" s="1282"/>
      <c r="S22" s="1282"/>
      <c r="T22" s="1282"/>
      <c r="U22" s="1282"/>
      <c r="V22" s="1282"/>
      <c r="W22" s="1125" t="s">
        <v>599</v>
      </c>
      <c r="Y22" s="557"/>
      <c r="Z22" s="557" t="str">
        <f t="shared" si="0"/>
        <v xml:space="preserve">Наименование системы теплоснабжения </v>
      </c>
      <c r="AA22" s="557"/>
      <c r="AB22" s="557"/>
      <c r="AC22" s="557"/>
      <c r="AI22" s="553"/>
      <c r="AJ22" s="553"/>
    </row>
    <row r="23" spans="1:36" ht="22.5">
      <c r="A23" s="1281"/>
      <c r="B23" s="1281"/>
      <c r="C23" s="1281"/>
      <c r="D23" s="1281">
        <v>1</v>
      </c>
      <c r="E23" s="832"/>
      <c r="F23" s="832"/>
      <c r="G23" s="832"/>
      <c r="H23" s="832"/>
      <c r="I23" s="834"/>
      <c r="J23" s="826"/>
      <c r="K23" s="829"/>
      <c r="L23" s="561" t="str">
        <f>mergeValue(A23) &amp;"."&amp; mergeValue(B23)&amp;"."&amp; mergeValue(C23)&amp;"."&amp; mergeValue(D23)</f>
        <v>1.1.1.1</v>
      </c>
      <c r="M23" s="517" t="s">
        <v>21</v>
      </c>
      <c r="N23" s="614"/>
      <c r="O23" s="1282"/>
      <c r="P23" s="1282"/>
      <c r="Q23" s="1282"/>
      <c r="R23" s="1282"/>
      <c r="S23" s="1282"/>
      <c r="T23" s="1282"/>
      <c r="U23" s="1282"/>
      <c r="V23" s="1282"/>
      <c r="W23" s="1125" t="s">
        <v>600</v>
      </c>
      <c r="Y23" s="557"/>
      <c r="Z23" s="557" t="str">
        <f t="shared" si="0"/>
        <v xml:space="preserve">Источник тепловой энергии  </v>
      </c>
      <c r="AA23" s="557"/>
      <c r="AB23" s="557"/>
      <c r="AC23" s="557"/>
      <c r="AI23" s="553"/>
      <c r="AJ23" s="553"/>
    </row>
    <row r="24" spans="1:36" ht="78.75">
      <c r="A24" s="1281"/>
      <c r="B24" s="1281"/>
      <c r="C24" s="1281"/>
      <c r="D24" s="1281"/>
      <c r="E24" s="1281">
        <v>1</v>
      </c>
      <c r="F24" s="832"/>
      <c r="G24" s="832"/>
      <c r="H24" s="830">
        <v>1</v>
      </c>
      <c r="I24" s="1281">
        <v>1</v>
      </c>
      <c r="J24" s="832"/>
      <c r="K24" s="837"/>
      <c r="L24" s="561" t="str">
        <f>mergeValue(A24) &amp;"."&amp; mergeValue(B24)&amp;"."&amp; mergeValue(C24)&amp;"."&amp; mergeValue(D24)&amp;"."&amp; mergeValue(E24)</f>
        <v>1.1.1.1.1</v>
      </c>
      <c r="M24" s="523" t="s">
        <v>8</v>
      </c>
      <c r="N24" s="614"/>
      <c r="O24" s="1283"/>
      <c r="P24" s="1283"/>
      <c r="Q24" s="1283"/>
      <c r="R24" s="1283"/>
      <c r="S24" s="1283"/>
      <c r="T24" s="1283"/>
      <c r="U24" s="1283"/>
      <c r="V24" s="1283"/>
      <c r="W24" s="1125" t="s">
        <v>718</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281"/>
      <c r="B25" s="1281"/>
      <c r="C25" s="1281"/>
      <c r="D25" s="1281"/>
      <c r="E25" s="1281"/>
      <c r="F25" s="1281">
        <v>1</v>
      </c>
      <c r="G25" s="830"/>
      <c r="H25" s="830"/>
      <c r="I25" s="1281"/>
      <c r="J25" s="1281">
        <v>1</v>
      </c>
      <c r="K25" s="838"/>
      <c r="L25" s="561" t="str">
        <f>mergeValue(A25) &amp;"."&amp; mergeValue(B25)&amp;"."&amp; mergeValue(C25)&amp;"."&amp; mergeValue(D25)&amp;"."&amp; mergeValue(E25)&amp;"."&amp; mergeValue(F25)</f>
        <v>1.1.1.1.1.1</v>
      </c>
      <c r="M25" s="524" t="s">
        <v>9</v>
      </c>
      <c r="N25" s="614"/>
      <c r="O25" s="1284"/>
      <c r="P25" s="1285"/>
      <c r="Q25" s="1285"/>
      <c r="R25" s="1285"/>
      <c r="S25" s="1285"/>
      <c r="T25" s="1285"/>
      <c r="U25" s="1285"/>
      <c r="V25" s="1286"/>
      <c r="W25" s="1125" t="s">
        <v>719</v>
      </c>
      <c r="Y25" s="557"/>
      <c r="Z25" s="557" t="str">
        <f t="shared" si="0"/>
        <v>Группа потребителей</v>
      </c>
      <c r="AA25" s="557"/>
      <c r="AB25" s="557"/>
      <c r="AC25" s="557"/>
      <c r="AI25" s="553"/>
      <c r="AJ25" s="553"/>
    </row>
    <row r="26" spans="1:36" ht="122.1" customHeight="1">
      <c r="A26" s="1281"/>
      <c r="B26" s="1281"/>
      <c r="C26" s="1281"/>
      <c r="D26" s="1281"/>
      <c r="E26" s="1281"/>
      <c r="F26" s="1281"/>
      <c r="G26" s="830">
        <v>1</v>
      </c>
      <c r="H26" s="830"/>
      <c r="I26" s="1281"/>
      <c r="J26" s="1281"/>
      <c r="K26" s="838">
        <v>1</v>
      </c>
      <c r="L26" s="561" t="str">
        <f>mergeValue(A26) &amp;"."&amp; mergeValue(B26)&amp;"."&amp; mergeValue(C26)&amp;"."&amp; mergeValue(D26)&amp;"."&amp; mergeValue(E26)&amp;"."&amp; mergeValue(F26)&amp;"."&amp; mergeValue(G26)</f>
        <v>1.1.1.1.1.1.1</v>
      </c>
      <c r="M26" s="1084"/>
      <c r="N26" s="614"/>
      <c r="O26" s="531"/>
      <c r="P26" s="531"/>
      <c r="Q26" s="1034"/>
      <c r="R26" s="1288"/>
      <c r="S26" s="1289" t="s">
        <v>82</v>
      </c>
      <c r="T26" s="1288"/>
      <c r="U26" s="1289" t="s">
        <v>83</v>
      </c>
      <c r="V26" s="531"/>
      <c r="W26" s="1299" t="s">
        <v>720</v>
      </c>
      <c r="X26" s="553" t="str">
        <f>strCheckDate(O27:V27)</f>
        <v/>
      </c>
      <c r="Y26" s="557"/>
      <c r="Z26" s="557" t="str">
        <f t="shared" si="0"/>
        <v/>
      </c>
      <c r="AA26" s="557"/>
      <c r="AB26" s="557"/>
      <c r="AC26" s="557"/>
      <c r="AI26" s="553"/>
      <c r="AJ26" s="553"/>
    </row>
    <row r="27" spans="1:36" ht="11.25" hidden="1">
      <c r="A27" s="1281"/>
      <c r="B27" s="1281"/>
      <c r="C27" s="1281"/>
      <c r="D27" s="1281"/>
      <c r="E27" s="1281"/>
      <c r="F27" s="1281"/>
      <c r="G27" s="830"/>
      <c r="H27" s="830"/>
      <c r="I27" s="1281"/>
      <c r="J27" s="1281"/>
      <c r="K27" s="838"/>
      <c r="L27" s="568"/>
      <c r="M27" s="614"/>
      <c r="N27" s="614"/>
      <c r="O27" s="531"/>
      <c r="P27" s="531"/>
      <c r="Q27" s="552" t="str">
        <f>R26 &amp; "-" &amp; T26</f>
        <v>-</v>
      </c>
      <c r="R27" s="1288"/>
      <c r="S27" s="1289"/>
      <c r="T27" s="1288"/>
      <c r="U27" s="1289"/>
      <c r="V27" s="531"/>
      <c r="W27" s="1300"/>
      <c r="Y27" s="557"/>
      <c r="Z27" s="557" t="str">
        <f t="shared" si="0"/>
        <v/>
      </c>
      <c r="AA27" s="557"/>
      <c r="AB27" s="557"/>
      <c r="AC27" s="557"/>
      <c r="AI27" s="553"/>
      <c r="AJ27" s="553"/>
    </row>
    <row r="28" spans="1:36" ht="15" customHeight="1">
      <c r="A28" s="1281"/>
      <c r="B28" s="1281"/>
      <c r="C28" s="1281"/>
      <c r="D28" s="1281"/>
      <c r="E28" s="1281"/>
      <c r="F28" s="1281"/>
      <c r="G28" s="832"/>
      <c r="H28" s="830"/>
      <c r="I28" s="1281"/>
      <c r="J28" s="1281"/>
      <c r="K28" s="837"/>
      <c r="L28" s="507"/>
      <c r="M28" s="526" t="s">
        <v>24</v>
      </c>
      <c r="N28" s="533"/>
      <c r="O28" s="533"/>
      <c r="P28" s="533"/>
      <c r="Q28" s="533"/>
      <c r="R28" s="533"/>
      <c r="S28" s="533"/>
      <c r="T28" s="533"/>
      <c r="U28" s="533"/>
      <c r="V28" s="529"/>
      <c r="W28" s="1301"/>
      <c r="Y28" s="557"/>
      <c r="Z28" s="557" t="str">
        <f t="shared" si="0"/>
        <v>Добавить вид теплоносителя (параметры теплоносителя)</v>
      </c>
      <c r="AA28" s="557"/>
      <c r="AB28" s="557"/>
      <c r="AC28" s="557"/>
      <c r="AI28" s="553"/>
      <c r="AJ28" s="553"/>
    </row>
    <row r="29" spans="1:36" ht="15" customHeight="1">
      <c r="A29" s="1281"/>
      <c r="B29" s="1281"/>
      <c r="C29" s="1281"/>
      <c r="D29" s="1281"/>
      <c r="E29" s="1281"/>
      <c r="F29" s="832"/>
      <c r="G29" s="832"/>
      <c r="H29" s="830"/>
      <c r="I29" s="1281"/>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281"/>
      <c r="B30" s="1281"/>
      <c r="C30" s="1281"/>
      <c r="D30" s="1281"/>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281"/>
      <c r="B31" s="1281"/>
      <c r="C31" s="1281"/>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281"/>
      <c r="B32" s="1281"/>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281"/>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4" t="s">
        <v>721</v>
      </c>
      <c r="N36" s="1274"/>
      <c r="O36" s="1274"/>
      <c r="P36" s="1274"/>
      <c r="Q36" s="1274"/>
      <c r="R36" s="1274"/>
      <c r="S36" s="1274"/>
      <c r="T36" s="1274"/>
      <c r="U36" s="1274"/>
      <c r="V36" s="1274"/>
      <c r="W36" s="1274"/>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48</v>
      </c>
    </row>
    <row r="2" spans="1:20" ht="22.5">
      <c r="F2" s="1275" t="s">
        <v>469</v>
      </c>
      <c r="G2" s="1276"/>
      <c r="H2" s="1277"/>
      <c r="I2" s="756"/>
    </row>
    <row r="3" spans="1:20" ht="3" customHeight="1"/>
    <row r="4" spans="1:20" s="538" customFormat="1" ht="11.25">
      <c r="A4" s="733"/>
      <c r="B4" s="733"/>
      <c r="C4" s="733"/>
      <c r="D4" s="733"/>
      <c r="F4" s="1229" t="s">
        <v>444</v>
      </c>
      <c r="G4" s="1229"/>
      <c r="H4" s="1229"/>
      <c r="I4" s="1278"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278"/>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470</v>
      </c>
      <c r="H7" s="755" t="str">
        <f>IF(dateCh="","",dateCh)</f>
        <v>15.04.2022</v>
      </c>
      <c r="I7" s="766" t="s">
        <v>471</v>
      </c>
      <c r="J7" s="583"/>
      <c r="K7" s="733"/>
      <c r="L7" s="733"/>
      <c r="M7" s="733"/>
      <c r="N7" s="733"/>
      <c r="O7" s="733"/>
      <c r="P7" s="733"/>
      <c r="Q7" s="733"/>
      <c r="R7" s="733"/>
      <c r="S7" s="733"/>
      <c r="T7" s="733"/>
    </row>
    <row r="8" spans="1:20" s="538" customFormat="1" ht="45">
      <c r="A8" s="1279">
        <v>1</v>
      </c>
      <c r="B8" s="733"/>
      <c r="C8" s="733"/>
      <c r="D8" s="733"/>
      <c r="F8" s="764" t="str">
        <f>"2." &amp;mergeValue(A8)</f>
        <v>2.1</v>
      </c>
      <c r="G8" s="765" t="s">
        <v>472</v>
      </c>
      <c r="H8" s="755"/>
      <c r="I8" s="766" t="s">
        <v>567</v>
      </c>
      <c r="J8" s="583"/>
      <c r="K8" s="733"/>
      <c r="L8" s="733"/>
      <c r="M8" s="733"/>
      <c r="N8" s="733"/>
      <c r="O8" s="733"/>
      <c r="P8" s="733"/>
      <c r="Q8" s="733"/>
      <c r="R8" s="733"/>
      <c r="S8" s="733"/>
      <c r="T8" s="733"/>
    </row>
    <row r="9" spans="1:20" s="538" customFormat="1" ht="22.5">
      <c r="A9" s="1279"/>
      <c r="B9" s="733"/>
      <c r="C9" s="733"/>
      <c r="D9" s="733"/>
      <c r="F9" s="764" t="str">
        <f>"3." &amp;mergeValue(A9)</f>
        <v>3.1</v>
      </c>
      <c r="G9" s="765" t="s">
        <v>473</v>
      </c>
      <c r="H9" s="755"/>
      <c r="I9" s="766" t="s">
        <v>565</v>
      </c>
      <c r="J9" s="583"/>
      <c r="K9" s="733"/>
      <c r="L9" s="733"/>
      <c r="M9" s="733"/>
      <c r="N9" s="733"/>
      <c r="O9" s="733"/>
      <c r="P9" s="733"/>
      <c r="Q9" s="733"/>
      <c r="R9" s="733"/>
      <c r="S9" s="733"/>
      <c r="T9" s="733"/>
    </row>
    <row r="10" spans="1:20" s="538" customFormat="1" ht="22.5">
      <c r="A10" s="1279"/>
      <c r="B10" s="733"/>
      <c r="C10" s="733"/>
      <c r="D10" s="733"/>
      <c r="F10" s="764" t="str">
        <f>"4."&amp;mergeValue(A10)</f>
        <v>4.1</v>
      </c>
      <c r="G10" s="765" t="s">
        <v>474</v>
      </c>
      <c r="H10" s="752" t="s">
        <v>448</v>
      </c>
      <c r="I10" s="766"/>
      <c r="J10" s="583"/>
      <c r="K10" s="733"/>
      <c r="L10" s="733"/>
      <c r="M10" s="733"/>
      <c r="N10" s="733"/>
      <c r="O10" s="733"/>
      <c r="P10" s="733"/>
      <c r="Q10" s="733"/>
      <c r="R10" s="733"/>
      <c r="S10" s="733"/>
      <c r="T10" s="733"/>
    </row>
    <row r="11" spans="1:20" s="538" customFormat="1" ht="18.75">
      <c r="A11" s="1279"/>
      <c r="B11" s="1279">
        <v>1</v>
      </c>
      <c r="C11" s="739"/>
      <c r="D11" s="739"/>
      <c r="F11" s="764" t="str">
        <f>"4."&amp;mergeValue(A11) &amp;"."&amp;mergeValue(B11)</f>
        <v>4.1.1</v>
      </c>
      <c r="G11" s="777" t="s">
        <v>569</v>
      </c>
      <c r="H11" s="755" t="str">
        <f>IF(region_name="","",region_name)</f>
        <v>Самарская область</v>
      </c>
      <c r="I11" s="766" t="s">
        <v>477</v>
      </c>
      <c r="J11" s="583"/>
      <c r="K11" s="733"/>
      <c r="L11" s="733"/>
      <c r="M11" s="733"/>
      <c r="N11" s="733"/>
      <c r="O11" s="733"/>
      <c r="P11" s="733"/>
      <c r="Q11" s="733"/>
      <c r="R11" s="733"/>
      <c r="S11" s="733"/>
      <c r="T11" s="733"/>
    </row>
    <row r="12" spans="1:20" s="538" customFormat="1" ht="22.5">
      <c r="A12" s="1279"/>
      <c r="B12" s="1279"/>
      <c r="C12" s="1279">
        <v>1</v>
      </c>
      <c r="D12" s="739"/>
      <c r="F12" s="764" t="str">
        <f>"4."&amp;mergeValue(A12) &amp;"."&amp;mergeValue(B12)&amp;"."&amp;mergeValue(C12)</f>
        <v>4.1.1.1</v>
      </c>
      <c r="G12" s="767" t="s">
        <v>475</v>
      </c>
      <c r="H12" s="755"/>
      <c r="I12" s="766" t="s">
        <v>478</v>
      </c>
      <c r="J12" s="583"/>
      <c r="K12" s="733"/>
      <c r="L12" s="733"/>
      <c r="M12" s="733"/>
      <c r="N12" s="733"/>
      <c r="O12" s="733"/>
      <c r="P12" s="733"/>
      <c r="Q12" s="733"/>
      <c r="R12" s="733"/>
      <c r="S12" s="733"/>
      <c r="T12" s="733"/>
    </row>
    <row r="13" spans="1:20" s="538" customFormat="1" ht="39" customHeight="1">
      <c r="A13" s="1279"/>
      <c r="B13" s="1279"/>
      <c r="C13" s="1279"/>
      <c r="D13" s="739">
        <v>1</v>
      </c>
      <c r="F13" s="764" t="str">
        <f>"4."&amp;mergeValue(A13) &amp;"."&amp;mergeValue(B13)&amp;"."&amp;mergeValue(C13)&amp;"."&amp;mergeValue(D13)</f>
        <v>4.1.1.1.1</v>
      </c>
      <c r="G13" s="768" t="s">
        <v>476</v>
      </c>
      <c r="H13" s="755"/>
      <c r="I13" s="1280" t="s">
        <v>568</v>
      </c>
      <c r="J13" s="583"/>
      <c r="K13" s="733"/>
      <c r="L13" s="733"/>
      <c r="M13" s="733"/>
      <c r="N13" s="733"/>
      <c r="O13" s="733"/>
      <c r="P13" s="733"/>
      <c r="Q13" s="733"/>
      <c r="R13" s="733"/>
      <c r="S13" s="733"/>
      <c r="T13" s="733"/>
    </row>
    <row r="14" spans="1:20" s="538" customFormat="1" ht="18.75">
      <c r="A14" s="1279"/>
      <c r="B14" s="1279"/>
      <c r="C14" s="1279"/>
      <c r="D14" s="739"/>
      <c r="F14" s="769"/>
      <c r="G14" s="721" t="s">
        <v>4</v>
      </c>
      <c r="H14" s="592"/>
      <c r="I14" s="1280"/>
      <c r="J14" s="583"/>
      <c r="K14" s="733"/>
      <c r="L14" s="733"/>
      <c r="M14" s="733"/>
      <c r="N14" s="733"/>
      <c r="O14" s="733"/>
      <c r="P14" s="733"/>
      <c r="Q14" s="733"/>
      <c r="R14" s="733"/>
      <c r="S14" s="733"/>
      <c r="T14" s="733"/>
    </row>
    <row r="15" spans="1:20" s="538" customFormat="1" ht="18.75">
      <c r="A15" s="1279"/>
      <c r="B15" s="1279"/>
      <c r="C15" s="739"/>
      <c r="D15" s="739"/>
      <c r="F15" s="602"/>
      <c r="G15" s="545" t="s">
        <v>400</v>
      </c>
      <c r="H15" s="603"/>
      <c r="I15" s="604"/>
      <c r="J15" s="583"/>
      <c r="K15" s="733"/>
      <c r="L15" s="733"/>
      <c r="M15" s="733"/>
      <c r="N15" s="733"/>
      <c r="O15" s="733"/>
      <c r="P15" s="733"/>
      <c r="Q15" s="733"/>
      <c r="R15" s="733"/>
      <c r="S15" s="733"/>
      <c r="T15" s="733"/>
    </row>
    <row r="16" spans="1:20" s="538" customFormat="1" ht="18.75">
      <c r="A16" s="1279"/>
      <c r="B16" s="733"/>
      <c r="C16" s="733"/>
      <c r="D16" s="733"/>
      <c r="F16" s="769"/>
      <c r="G16" s="695" t="s">
        <v>482</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481</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4" t="s">
        <v>570</v>
      </c>
      <c r="H19" s="1274"/>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296" t="s">
        <v>716</v>
      </c>
      <c r="M5" s="1296"/>
      <c r="N5" s="1296"/>
      <c r="O5" s="1296"/>
      <c r="P5" s="1296"/>
      <c r="Q5" s="1296"/>
      <c r="R5" s="1296"/>
      <c r="S5" s="1296"/>
      <c r="T5" s="1296"/>
      <c r="U5" s="632"/>
    </row>
    <row r="6" spans="1:34" ht="3" customHeight="1">
      <c r="J6" s="651"/>
      <c r="K6" s="651"/>
      <c r="L6" s="716"/>
      <c r="M6" s="716"/>
      <c r="N6" s="716"/>
      <c r="O6" s="717"/>
      <c r="P6" s="717"/>
      <c r="Q6" s="717"/>
      <c r="R6" s="717"/>
      <c r="S6" s="717"/>
      <c r="T6" s="717"/>
      <c r="U6" s="717"/>
      <c r="V6" s="754"/>
    </row>
    <row r="7" spans="1:34" ht="33.75">
      <c r="J7" s="651"/>
      <c r="K7" s="651"/>
      <c r="L7" s="716"/>
      <c r="M7" s="585" t="s">
        <v>650</v>
      </c>
      <c r="N7" s="716"/>
      <c r="O7" s="1319"/>
      <c r="P7" s="1320"/>
      <c r="Q7" s="1320"/>
      <c r="R7" s="1320"/>
      <c r="S7" s="1320"/>
      <c r="T7" s="1321"/>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2"/>
      <c r="P9" s="1302"/>
      <c r="Q9" s="1302"/>
      <c r="R9" s="1302"/>
      <c r="S9" s="1302"/>
      <c r="T9" s="1302"/>
      <c r="U9" s="779"/>
      <c r="V9" s="779"/>
      <c r="X9" s="1117"/>
      <c r="Y9" s="1117"/>
      <c r="Z9" s="1117"/>
      <c r="AA9" s="1117"/>
      <c r="AB9" s="1117"/>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1"/>
      <c r="O10" s="1303" t="str">
        <f>IF(datePr_ch="",IF(datePr="","",datePr),datePr_ch)</f>
        <v>14.04.2022</v>
      </c>
      <c r="P10" s="1303"/>
      <c r="Q10" s="1303"/>
      <c r="R10" s="1303"/>
      <c r="S10" s="1303"/>
      <c r="T10" s="1303"/>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1"/>
      <c r="O11" s="1303" t="str">
        <f>IF(numberPr_ch="",IF(numberPr="","",numberPr),numberPr_ch)</f>
        <v>120-р</v>
      </c>
      <c r="P11" s="1303"/>
      <c r="Q11" s="1303"/>
      <c r="R11" s="1303"/>
      <c r="S11" s="1303"/>
      <c r="T11" s="1303"/>
      <c r="U11" s="729"/>
      <c r="V11" s="729"/>
      <c r="W11" s="488"/>
      <c r="X11" s="733"/>
      <c r="Y11" s="733"/>
      <c r="Z11" s="733"/>
      <c r="AA11" s="733"/>
      <c r="AB11" s="733"/>
      <c r="AC11" s="733"/>
      <c r="AD11" s="733"/>
      <c r="AE11" s="733"/>
      <c r="AF11" s="733"/>
      <c r="AG11" s="733"/>
      <c r="AH11" s="733"/>
    </row>
    <row r="12" spans="1:34" s="745" customFormat="1" ht="5.25" hidden="1">
      <c r="A12" s="1117"/>
      <c r="B12" s="1117"/>
      <c r="C12" s="1117"/>
      <c r="D12" s="1117"/>
      <c r="E12" s="1117"/>
      <c r="F12" s="1117"/>
      <c r="G12" s="1117"/>
      <c r="H12" s="1117"/>
      <c r="L12" s="1168"/>
      <c r="M12" s="1040"/>
      <c r="O12" s="1302"/>
      <c r="P12" s="1302"/>
      <c r="Q12" s="1302"/>
      <c r="R12" s="1302"/>
      <c r="S12" s="1302"/>
      <c r="T12" s="1302"/>
      <c r="U12" s="779"/>
      <c r="V12" s="779"/>
      <c r="X12" s="1117"/>
      <c r="Y12" s="1117"/>
      <c r="Z12" s="1117"/>
      <c r="AA12" s="1117"/>
      <c r="AB12" s="1117"/>
    </row>
    <row r="13" spans="1:34" s="538" customFormat="1" ht="11.25">
      <c r="A13" s="733"/>
      <c r="B13" s="733"/>
      <c r="C13" s="733"/>
      <c r="D13" s="733"/>
      <c r="E13" s="733"/>
      <c r="F13" s="733"/>
      <c r="G13" s="733"/>
      <c r="H13" s="733"/>
      <c r="L13" s="1297"/>
      <c r="M13" s="1297"/>
      <c r="N13" s="741"/>
      <c r="O13" s="729"/>
      <c r="P13" s="729"/>
      <c r="Q13" s="729"/>
      <c r="R13" s="729"/>
      <c r="S13" s="729"/>
      <c r="T13" s="729"/>
      <c r="U13" s="732" t="s">
        <v>370</v>
      </c>
      <c r="X13" s="733"/>
      <c r="Y13" s="733"/>
      <c r="Z13" s="733"/>
      <c r="AA13" s="733"/>
      <c r="AB13" s="733"/>
      <c r="AC13" s="733"/>
      <c r="AD13" s="733"/>
      <c r="AE13" s="733"/>
      <c r="AF13" s="733"/>
      <c r="AG13" s="733"/>
      <c r="AH13" s="733"/>
    </row>
    <row r="14" spans="1:34">
      <c r="J14" s="651"/>
      <c r="K14" s="651"/>
      <c r="L14" s="716"/>
      <c r="M14" s="716"/>
      <c r="N14" s="471"/>
      <c r="O14" s="1304"/>
      <c r="P14" s="1304"/>
      <c r="Q14" s="1304"/>
      <c r="R14" s="1304"/>
      <c r="S14" s="1304"/>
      <c r="T14" s="1304"/>
      <c r="U14" s="1304"/>
    </row>
    <row r="15" spans="1:34">
      <c r="J15" s="651"/>
      <c r="K15" s="651"/>
      <c r="L15" s="1229" t="s">
        <v>444</v>
      </c>
      <c r="M15" s="1229"/>
      <c r="N15" s="1229"/>
      <c r="O15" s="1229"/>
      <c r="P15" s="1229"/>
      <c r="Q15" s="1229"/>
      <c r="R15" s="1229"/>
      <c r="S15" s="1229"/>
      <c r="T15" s="1229"/>
      <c r="U15" s="1229"/>
      <c r="V15" s="1229"/>
      <c r="W15" s="1229" t="s">
        <v>445</v>
      </c>
    </row>
    <row r="16" spans="1:34" ht="14.25" customHeight="1">
      <c r="J16" s="651"/>
      <c r="K16" s="651"/>
      <c r="L16" s="1310" t="s">
        <v>90</v>
      </c>
      <c r="M16" s="1310" t="s">
        <v>601</v>
      </c>
      <c r="N16" s="629"/>
      <c r="O16" s="1311" t="s">
        <v>603</v>
      </c>
      <c r="P16" s="1312"/>
      <c r="Q16" s="1312"/>
      <c r="R16" s="1312"/>
      <c r="S16" s="1312"/>
      <c r="T16" s="1313"/>
      <c r="U16" s="1293" t="s">
        <v>338</v>
      </c>
      <c r="V16" s="1307" t="s">
        <v>273</v>
      </c>
      <c r="W16" s="1229"/>
    </row>
    <row r="17" spans="1:36" ht="14.25" customHeight="1">
      <c r="J17" s="651"/>
      <c r="K17" s="651"/>
      <c r="L17" s="1310"/>
      <c r="M17" s="1310"/>
      <c r="N17" s="630"/>
      <c r="O17" s="1316" t="s">
        <v>577</v>
      </c>
      <c r="P17" s="1314" t="s">
        <v>269</v>
      </c>
      <c r="Q17" s="1315"/>
      <c r="R17" s="1290" t="s">
        <v>614</v>
      </c>
      <c r="S17" s="1291"/>
      <c r="T17" s="1292"/>
      <c r="U17" s="1294"/>
      <c r="V17" s="1308"/>
      <c r="W17" s="1229"/>
    </row>
    <row r="18" spans="1:36" ht="33.75" customHeight="1">
      <c r="J18" s="651"/>
      <c r="K18" s="651"/>
      <c r="L18" s="1310"/>
      <c r="M18" s="1310"/>
      <c r="N18" s="631"/>
      <c r="O18" s="1317"/>
      <c r="P18" s="718" t="s">
        <v>578</v>
      </c>
      <c r="Q18" s="718" t="s">
        <v>6</v>
      </c>
      <c r="R18" s="742" t="s">
        <v>272</v>
      </c>
      <c r="S18" s="1305" t="s">
        <v>271</v>
      </c>
      <c r="T18" s="1306"/>
      <c r="U18" s="1295"/>
      <c r="V18" s="1309"/>
      <c r="W18" s="1229"/>
    </row>
    <row r="19" spans="1:36">
      <c r="J19" s="651"/>
      <c r="K19" s="537">
        <v>1</v>
      </c>
      <c r="L19" s="615" t="s">
        <v>91</v>
      </c>
      <c r="M19" s="615" t="s">
        <v>47</v>
      </c>
      <c r="N19" s="617" t="str">
        <f ca="1">OFFSET(N19,0,-1)</f>
        <v>2</v>
      </c>
      <c r="O19" s="740">
        <f ca="1">OFFSET(O19,0,-1)+1</f>
        <v>3</v>
      </c>
      <c r="P19" s="740">
        <f ca="1">OFFSET(P19,0,-1)+1</f>
        <v>4</v>
      </c>
      <c r="Q19" s="740">
        <f ca="1">OFFSET(Q19,0,-1)+1</f>
        <v>5</v>
      </c>
      <c r="R19" s="740">
        <f ca="1">OFFSET(R19,0,-1)+1</f>
        <v>6</v>
      </c>
      <c r="S19" s="1298">
        <f ca="1">OFFSET(S19,0,-1)+1</f>
        <v>7</v>
      </c>
      <c r="T19" s="1298"/>
      <c r="U19" s="740">
        <f ca="1">OFFSET(U19,0,-2)+1</f>
        <v>8</v>
      </c>
      <c r="V19" s="617">
        <f ca="1">OFFSET(V19,0,-1)</f>
        <v>8</v>
      </c>
      <c r="W19" s="740">
        <f ca="1">OFFSET(W19,0,-1)+1</f>
        <v>9</v>
      </c>
    </row>
    <row r="20" spans="1:36" ht="22.5">
      <c r="A20" s="1281">
        <v>1</v>
      </c>
      <c r="B20" s="830"/>
      <c r="C20" s="830"/>
      <c r="D20" s="830"/>
      <c r="E20" s="831"/>
      <c r="F20" s="832"/>
      <c r="G20" s="832"/>
      <c r="H20" s="832"/>
      <c r="I20" s="833"/>
      <c r="J20" s="828"/>
      <c r="K20" s="835"/>
      <c r="L20" s="743">
        <f>mergeValue(A20)</f>
        <v>1</v>
      </c>
      <c r="M20" s="609" t="s">
        <v>19</v>
      </c>
      <c r="N20" s="614"/>
      <c r="O20" s="1282"/>
      <c r="P20" s="1282"/>
      <c r="Q20" s="1282"/>
      <c r="R20" s="1282"/>
      <c r="S20" s="1282"/>
      <c r="T20" s="1282"/>
      <c r="U20" s="1282"/>
      <c r="V20" s="1282"/>
      <c r="W20" s="1125" t="s">
        <v>717</v>
      </c>
      <c r="Y20" s="776"/>
      <c r="Z20" s="776" t="str">
        <f t="shared" ref="Z20:Z33" si="0">IF(M20="","",M20 )</f>
        <v>Наименование тарифа</v>
      </c>
      <c r="AA20" s="776"/>
      <c r="AB20" s="776"/>
      <c r="AC20" s="776"/>
      <c r="AI20" s="758"/>
      <c r="AJ20" s="758"/>
    </row>
    <row r="21" spans="1:36" ht="22.5">
      <c r="A21" s="1281"/>
      <c r="B21" s="1281">
        <v>1</v>
      </c>
      <c r="C21" s="830"/>
      <c r="D21" s="830"/>
      <c r="E21" s="832"/>
      <c r="F21" s="832"/>
      <c r="G21" s="832"/>
      <c r="H21" s="832"/>
      <c r="I21" s="827"/>
      <c r="J21" s="826"/>
      <c r="K21" s="829"/>
      <c r="L21" s="743" t="str">
        <f>mergeValue(A21) &amp;"."&amp; mergeValue(B21)</f>
        <v>1.1</v>
      </c>
      <c r="M21" s="657" t="s">
        <v>15</v>
      </c>
      <c r="N21" s="614"/>
      <c r="O21" s="1282"/>
      <c r="P21" s="1282"/>
      <c r="Q21" s="1282"/>
      <c r="R21" s="1282"/>
      <c r="S21" s="1282"/>
      <c r="T21" s="1282"/>
      <c r="U21" s="1282"/>
      <c r="V21" s="1282"/>
      <c r="W21" s="1125" t="s">
        <v>458</v>
      </c>
      <c r="Y21" s="776"/>
      <c r="Z21" s="776" t="str">
        <f t="shared" si="0"/>
        <v>Территория действия тарифа</v>
      </c>
      <c r="AA21" s="776"/>
      <c r="AB21" s="776"/>
      <c r="AC21" s="776"/>
      <c r="AI21" s="758"/>
      <c r="AJ21" s="758"/>
    </row>
    <row r="22" spans="1:36" ht="22.5">
      <c r="A22" s="1281"/>
      <c r="B22" s="1281"/>
      <c r="C22" s="1281">
        <v>1</v>
      </c>
      <c r="D22" s="830"/>
      <c r="E22" s="832"/>
      <c r="F22" s="832"/>
      <c r="G22" s="832"/>
      <c r="H22" s="832"/>
      <c r="I22" s="834"/>
      <c r="J22" s="826"/>
      <c r="K22" s="829"/>
      <c r="L22" s="743" t="str">
        <f>mergeValue(A22) &amp;"."&amp; mergeValue(B22)&amp;"."&amp; mergeValue(C22)</f>
        <v>1.1.1</v>
      </c>
      <c r="M22" s="658" t="s">
        <v>7</v>
      </c>
      <c r="N22" s="614"/>
      <c r="O22" s="1282"/>
      <c r="P22" s="1282"/>
      <c r="Q22" s="1282"/>
      <c r="R22" s="1282"/>
      <c r="S22" s="1282"/>
      <c r="T22" s="1282"/>
      <c r="U22" s="1282"/>
      <c r="V22" s="1282"/>
      <c r="W22" s="1125" t="s">
        <v>599</v>
      </c>
      <c r="Y22" s="776"/>
      <c r="Z22" s="776" t="str">
        <f t="shared" si="0"/>
        <v xml:space="preserve">Наименование системы теплоснабжения </v>
      </c>
      <c r="AA22" s="776"/>
      <c r="AB22" s="776"/>
      <c r="AC22" s="776"/>
      <c r="AI22" s="758"/>
      <c r="AJ22" s="758"/>
    </row>
    <row r="23" spans="1:36" ht="22.5">
      <c r="A23" s="1281"/>
      <c r="B23" s="1281"/>
      <c r="C23" s="1281"/>
      <c r="D23" s="1281">
        <v>1</v>
      </c>
      <c r="E23" s="832"/>
      <c r="F23" s="832"/>
      <c r="G23" s="832"/>
      <c r="H23" s="832"/>
      <c r="I23" s="834"/>
      <c r="J23" s="826"/>
      <c r="K23" s="829"/>
      <c r="L23" s="743" t="str">
        <f>mergeValue(A23) &amp;"."&amp; mergeValue(B23)&amp;"."&amp; mergeValue(C23)&amp;"."&amp; mergeValue(D23)</f>
        <v>1.1.1.1</v>
      </c>
      <c r="M23" s="659" t="s">
        <v>21</v>
      </c>
      <c r="N23" s="614"/>
      <c r="O23" s="1282"/>
      <c r="P23" s="1282"/>
      <c r="Q23" s="1282"/>
      <c r="R23" s="1282"/>
      <c r="S23" s="1282"/>
      <c r="T23" s="1282"/>
      <c r="U23" s="1282"/>
      <c r="V23" s="1282"/>
      <c r="W23" s="1125" t="s">
        <v>600</v>
      </c>
      <c r="Y23" s="776"/>
      <c r="Z23" s="776" t="str">
        <f t="shared" si="0"/>
        <v xml:space="preserve">Источник тепловой энергии  </v>
      </c>
      <c r="AA23" s="776"/>
      <c r="AB23" s="776"/>
      <c r="AC23" s="776"/>
      <c r="AI23" s="758"/>
      <c r="AJ23" s="758"/>
    </row>
    <row r="24" spans="1:36" ht="78.75">
      <c r="A24" s="1281"/>
      <c r="B24" s="1281"/>
      <c r="C24" s="1281"/>
      <c r="D24" s="1281"/>
      <c r="E24" s="1281">
        <v>1</v>
      </c>
      <c r="F24" s="832"/>
      <c r="G24" s="832"/>
      <c r="H24" s="830">
        <v>1</v>
      </c>
      <c r="I24" s="1281">
        <v>1</v>
      </c>
      <c r="J24" s="832"/>
      <c r="K24" s="837"/>
      <c r="L24" s="743" t="str">
        <f>mergeValue(A24) &amp;"."&amp; mergeValue(B24)&amp;"."&amp; mergeValue(C24)&amp;"."&amp; mergeValue(D24)&amp;"."&amp; mergeValue(E24)</f>
        <v>1.1.1.1.1</v>
      </c>
      <c r="M24" s="523" t="s">
        <v>8</v>
      </c>
      <c r="N24" s="614"/>
      <c r="O24" s="1283"/>
      <c r="P24" s="1283"/>
      <c r="Q24" s="1283"/>
      <c r="R24" s="1283"/>
      <c r="S24" s="1283"/>
      <c r="T24" s="1283"/>
      <c r="U24" s="1283"/>
      <c r="V24" s="1283"/>
      <c r="W24" s="1125" t="s">
        <v>718</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281"/>
      <c r="B25" s="1281"/>
      <c r="C25" s="1281"/>
      <c r="D25" s="1281"/>
      <c r="E25" s="1281"/>
      <c r="F25" s="1281">
        <v>1</v>
      </c>
      <c r="G25" s="830"/>
      <c r="H25" s="830"/>
      <c r="I25" s="1281"/>
      <c r="J25" s="1281">
        <v>1</v>
      </c>
      <c r="K25" s="838"/>
      <c r="L25" s="743" t="str">
        <f>mergeValue(A25) &amp;"."&amp; mergeValue(B25)&amp;"."&amp; mergeValue(C25)&amp;"."&amp; mergeValue(D25)&amp;"."&amp; mergeValue(E25)&amp;"."&amp; mergeValue(F25)</f>
        <v>1.1.1.1.1.1</v>
      </c>
      <c r="M25" s="524" t="s">
        <v>9</v>
      </c>
      <c r="N25" s="614"/>
      <c r="O25" s="1283"/>
      <c r="P25" s="1283"/>
      <c r="Q25" s="1283"/>
      <c r="R25" s="1283"/>
      <c r="S25" s="1283"/>
      <c r="T25" s="1283"/>
      <c r="U25" s="1283"/>
      <c r="V25" s="1283"/>
      <c r="W25" s="1125" t="s">
        <v>719</v>
      </c>
      <c r="Y25" s="776"/>
      <c r="Z25" s="776" t="str">
        <f t="shared" si="0"/>
        <v>Группа потребителей</v>
      </c>
      <c r="AA25" s="776"/>
      <c r="AB25" s="776"/>
      <c r="AC25" s="776"/>
      <c r="AI25" s="758"/>
      <c r="AJ25" s="758"/>
    </row>
    <row r="26" spans="1:36" ht="122.1" customHeight="1">
      <c r="A26" s="1281"/>
      <c r="B26" s="1281"/>
      <c r="C26" s="1281"/>
      <c r="D26" s="1281"/>
      <c r="E26" s="1281"/>
      <c r="F26" s="1281"/>
      <c r="G26" s="830">
        <v>1</v>
      </c>
      <c r="H26" s="830"/>
      <c r="I26" s="1281"/>
      <c r="J26" s="1281"/>
      <c r="K26" s="838">
        <v>1</v>
      </c>
      <c r="L26" s="743" t="str">
        <f>mergeValue(A26) &amp;"."&amp; mergeValue(B26)&amp;"."&amp; mergeValue(C26)&amp;"."&amp; mergeValue(D26)&amp;"."&amp; mergeValue(E26)&amp;"."&amp; mergeValue(F26)&amp;"."&amp; mergeValue(G26)</f>
        <v>1.1.1.1.1.1.1</v>
      </c>
      <c r="M26" s="1084"/>
      <c r="N26" s="614"/>
      <c r="O26" s="725"/>
      <c r="P26" s="725"/>
      <c r="Q26" s="1034"/>
      <c r="R26" s="1288"/>
      <c r="S26" s="1289" t="s">
        <v>82</v>
      </c>
      <c r="T26" s="1288"/>
      <c r="U26" s="1289" t="s">
        <v>83</v>
      </c>
      <c r="V26" s="725"/>
      <c r="W26" s="1299" t="s">
        <v>720</v>
      </c>
      <c r="X26" s="758" t="str">
        <f>strCheckDate(O27:V27)</f>
        <v/>
      </c>
      <c r="Y26" s="776"/>
      <c r="Z26" s="776" t="str">
        <f t="shared" si="0"/>
        <v/>
      </c>
      <c r="AA26" s="776"/>
      <c r="AB26" s="776"/>
      <c r="AC26" s="776"/>
      <c r="AI26" s="758"/>
      <c r="AJ26" s="758"/>
    </row>
    <row r="27" spans="1:36" ht="11.25" hidden="1">
      <c r="A27" s="1281"/>
      <c r="B27" s="1281"/>
      <c r="C27" s="1281"/>
      <c r="D27" s="1281"/>
      <c r="E27" s="1281"/>
      <c r="F27" s="1281"/>
      <c r="G27" s="830"/>
      <c r="H27" s="830"/>
      <c r="I27" s="1281"/>
      <c r="J27" s="1281"/>
      <c r="K27" s="838"/>
      <c r="L27" s="751"/>
      <c r="M27" s="614"/>
      <c r="N27" s="614"/>
      <c r="O27" s="725"/>
      <c r="P27" s="725"/>
      <c r="Q27" s="731" t="str">
        <f>R26 &amp; "-" &amp; T26</f>
        <v>-</v>
      </c>
      <c r="R27" s="1288"/>
      <c r="S27" s="1289"/>
      <c r="T27" s="1288"/>
      <c r="U27" s="1289"/>
      <c r="V27" s="725"/>
      <c r="W27" s="1300"/>
      <c r="Y27" s="776"/>
      <c r="Z27" s="776" t="str">
        <f t="shared" si="0"/>
        <v/>
      </c>
      <c r="AA27" s="776"/>
      <c r="AB27" s="776"/>
      <c r="AC27" s="776"/>
      <c r="AI27" s="758"/>
      <c r="AJ27" s="758"/>
    </row>
    <row r="28" spans="1:36" ht="15" customHeight="1">
      <c r="A28" s="1281"/>
      <c r="B28" s="1281"/>
      <c r="C28" s="1281"/>
      <c r="D28" s="1281"/>
      <c r="E28" s="1281"/>
      <c r="F28" s="1281"/>
      <c r="G28" s="832"/>
      <c r="H28" s="830"/>
      <c r="I28" s="1281"/>
      <c r="J28" s="1281"/>
      <c r="K28" s="837"/>
      <c r="L28" s="653"/>
      <c r="M28" s="526" t="s">
        <v>24</v>
      </c>
      <c r="N28" s="727"/>
      <c r="O28" s="727"/>
      <c r="P28" s="727"/>
      <c r="Q28" s="727"/>
      <c r="R28" s="727"/>
      <c r="S28" s="727"/>
      <c r="T28" s="727"/>
      <c r="U28" s="727"/>
      <c r="V28" s="724"/>
      <c r="W28" s="1301"/>
      <c r="Y28" s="776"/>
      <c r="Z28" s="776" t="str">
        <f t="shared" si="0"/>
        <v>Добавить вид теплоносителя (параметры теплоносителя)</v>
      </c>
      <c r="AA28" s="776"/>
      <c r="AB28" s="776"/>
      <c r="AC28" s="776"/>
      <c r="AI28" s="758"/>
      <c r="AJ28" s="758"/>
    </row>
    <row r="29" spans="1:36" ht="15" customHeight="1">
      <c r="A29" s="1281"/>
      <c r="B29" s="1281"/>
      <c r="C29" s="1281"/>
      <c r="D29" s="1281"/>
      <c r="E29" s="1281"/>
      <c r="F29" s="832"/>
      <c r="G29" s="832"/>
      <c r="H29" s="830"/>
      <c r="I29" s="1281"/>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281"/>
      <c r="B30" s="1281"/>
      <c r="C30" s="1281"/>
      <c r="D30" s="1281"/>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281"/>
      <c r="B31" s="1281"/>
      <c r="C31" s="1281"/>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281"/>
      <c r="B32" s="1281"/>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281"/>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4" t="s">
        <v>721</v>
      </c>
      <c r="N36" s="1274"/>
      <c r="O36" s="1274"/>
      <c r="P36" s="1274"/>
      <c r="Q36" s="1274"/>
      <c r="R36" s="1274"/>
      <c r="S36" s="1274"/>
      <c r="T36" s="1274"/>
      <c r="U36" s="1274"/>
      <c r="V36" s="1274"/>
      <c r="W36" s="127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15.04.2022</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69"/>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6" t="s">
        <v>716</v>
      </c>
      <c r="M5" s="1296"/>
      <c r="N5" s="1296"/>
      <c r="O5" s="1296"/>
      <c r="P5" s="1296"/>
      <c r="Q5" s="1296"/>
      <c r="R5" s="1296"/>
      <c r="S5" s="1296"/>
      <c r="T5" s="1296"/>
      <c r="U5" s="466"/>
    </row>
    <row r="6" spans="1:33" ht="3" customHeight="1">
      <c r="J6" s="451"/>
      <c r="K6" s="451"/>
      <c r="L6" s="447"/>
      <c r="M6" s="447"/>
      <c r="N6" s="447"/>
      <c r="O6" s="450"/>
      <c r="P6" s="450"/>
      <c r="Q6" s="450"/>
      <c r="R6" s="450"/>
      <c r="S6" s="450"/>
      <c r="T6" s="450"/>
      <c r="U6" s="447"/>
    </row>
    <row r="7" spans="1:33"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3" s="461"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120-р</v>
      </c>
      <c r="P9" s="1303"/>
      <c r="Q9" s="1303"/>
      <c r="R9" s="1303"/>
      <c r="S9" s="1303"/>
      <c r="T9" s="1303"/>
      <c r="U9" s="550"/>
      <c r="V9" s="550"/>
      <c r="W9" s="488"/>
      <c r="X9" s="474"/>
      <c r="Y9" s="474"/>
      <c r="Z9" s="474"/>
      <c r="AA9" s="474"/>
      <c r="AB9" s="474"/>
      <c r="AC9" s="474"/>
      <c r="AD9" s="474"/>
      <c r="AE9" s="474"/>
      <c r="AF9" s="474"/>
      <c r="AG9" s="474"/>
    </row>
    <row r="10" spans="1:33"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1:33" ht="15" customHeight="1">
      <c r="H12" s="479" t="s">
        <v>91</v>
      </c>
      <c r="J12" s="451"/>
      <c r="K12" s="451"/>
      <c r="L12" s="447"/>
      <c r="M12" s="447"/>
      <c r="N12" s="447"/>
      <c r="O12" s="1323"/>
      <c r="P12" s="1323"/>
      <c r="Q12" s="1323"/>
      <c r="R12" s="1323"/>
      <c r="S12" s="1323"/>
      <c r="T12" s="1323"/>
      <c r="U12" s="1323"/>
    </row>
    <row r="13" spans="1:33">
      <c r="J13" s="451"/>
      <c r="K13" s="451"/>
      <c r="L13" s="1229" t="s">
        <v>444</v>
      </c>
      <c r="M13" s="1229"/>
      <c r="N13" s="1229"/>
      <c r="O13" s="1229"/>
      <c r="P13" s="1229"/>
      <c r="Q13" s="1229"/>
      <c r="R13" s="1229"/>
      <c r="S13" s="1229"/>
      <c r="T13" s="1229"/>
      <c r="U13" s="1229"/>
      <c r="V13" s="1229"/>
      <c r="W13" s="1229" t="s">
        <v>445</v>
      </c>
    </row>
    <row r="14" spans="1:33" ht="14.25" customHeight="1">
      <c r="J14" s="451"/>
      <c r="K14" s="451"/>
      <c r="L14" s="1310" t="s">
        <v>90</v>
      </c>
      <c r="M14" s="1310" t="s">
        <v>601</v>
      </c>
      <c r="N14" s="444"/>
      <c r="O14" s="1311" t="s">
        <v>603</v>
      </c>
      <c r="P14" s="1312"/>
      <c r="Q14" s="1312"/>
      <c r="R14" s="1312"/>
      <c r="S14" s="1312"/>
      <c r="T14" s="1313"/>
      <c r="U14" s="1293" t="s">
        <v>338</v>
      </c>
      <c r="V14" s="1322" t="s">
        <v>273</v>
      </c>
      <c r="W14" s="1229"/>
    </row>
    <row r="15" spans="1:33" ht="14.25" customHeight="1">
      <c r="J15" s="451"/>
      <c r="K15" s="451"/>
      <c r="L15" s="1310"/>
      <c r="M15" s="1310"/>
      <c r="N15" s="443"/>
      <c r="O15" s="1316" t="s">
        <v>602</v>
      </c>
      <c r="P15" s="623"/>
      <c r="Q15" s="623"/>
      <c r="R15" s="1291" t="s">
        <v>614</v>
      </c>
      <c r="S15" s="1291"/>
      <c r="T15" s="1292"/>
      <c r="U15" s="1294"/>
      <c r="V15" s="1322"/>
      <c r="W15" s="1229"/>
    </row>
    <row r="16" spans="1:33" ht="30.75" customHeight="1">
      <c r="J16" s="451"/>
      <c r="K16" s="451"/>
      <c r="L16" s="1310"/>
      <c r="M16" s="1310"/>
      <c r="N16" s="442"/>
      <c r="O16" s="1317"/>
      <c r="P16" s="621"/>
      <c r="Q16" s="622"/>
      <c r="R16" s="505" t="s">
        <v>272</v>
      </c>
      <c r="S16" s="1305" t="s">
        <v>271</v>
      </c>
      <c r="T16" s="1306"/>
      <c r="U16" s="1295"/>
      <c r="V16" s="1322"/>
      <c r="W16" s="1229"/>
    </row>
    <row r="17" spans="1:33">
      <c r="J17" s="451"/>
      <c r="K17" s="459">
        <v>1</v>
      </c>
      <c r="L17" s="605" t="s">
        <v>91</v>
      </c>
      <c r="M17" s="605" t="s">
        <v>47</v>
      </c>
      <c r="N17" s="478" t="s">
        <v>47</v>
      </c>
      <c r="O17" s="606">
        <f ca="1">OFFSET(O17,0,-1)+1</f>
        <v>3</v>
      </c>
      <c r="P17" s="607">
        <f ca="1">OFFSET(P17,0,-1)</f>
        <v>3</v>
      </c>
      <c r="Q17" s="607">
        <f ca="1">OFFSET(Q17,0,-1)</f>
        <v>3</v>
      </c>
      <c r="R17" s="606">
        <f ca="1">OFFSET(R17,0,-1)+1</f>
        <v>4</v>
      </c>
      <c r="S17" s="1325">
        <f ca="1">OFFSET(S17,0,-1)+1</f>
        <v>5</v>
      </c>
      <c r="T17" s="1325"/>
      <c r="U17" s="606">
        <f ca="1">OFFSET(U17,0,-2)+1</f>
        <v>6</v>
      </c>
      <c r="V17" s="607">
        <f ca="1">OFFSET(V17,0,-1)</f>
        <v>6</v>
      </c>
      <c r="W17" s="606">
        <f ca="1">OFFSET(W17,0,-1)+1</f>
        <v>7</v>
      </c>
    </row>
    <row r="18" spans="1:33" ht="22.5">
      <c r="A18" s="1281">
        <v>1</v>
      </c>
      <c r="B18" s="848"/>
      <c r="C18" s="848"/>
      <c r="D18" s="848"/>
      <c r="E18" s="849"/>
      <c r="F18" s="850"/>
      <c r="G18" s="850"/>
      <c r="H18" s="850"/>
      <c r="I18" s="851"/>
      <c r="J18" s="846"/>
      <c r="K18" s="853"/>
      <c r="L18" s="561">
        <f>mergeValue(A18)</f>
        <v>1</v>
      </c>
      <c r="M18" s="609" t="s">
        <v>19</v>
      </c>
      <c r="N18" s="548"/>
      <c r="O18" s="1324"/>
      <c r="P18" s="1324"/>
      <c r="Q18" s="1324"/>
      <c r="R18" s="1324"/>
      <c r="S18" s="1324"/>
      <c r="T18" s="1324"/>
      <c r="U18" s="1324"/>
      <c r="V18" s="1324"/>
      <c r="W18" s="1125" t="s">
        <v>717</v>
      </c>
    </row>
    <row r="19" spans="1:33" ht="22.5">
      <c r="A19" s="1281"/>
      <c r="B19" s="1281">
        <v>1</v>
      </c>
      <c r="C19" s="848"/>
      <c r="D19" s="848"/>
      <c r="E19" s="850"/>
      <c r="F19" s="850"/>
      <c r="G19" s="850"/>
      <c r="H19" s="850"/>
      <c r="I19" s="845"/>
      <c r="J19" s="844"/>
      <c r="K19" s="847"/>
      <c r="L19" s="561" t="str">
        <f>mergeValue(A19) &amp;"."&amp; mergeValue(B19)</f>
        <v>1.1</v>
      </c>
      <c r="M19" s="515" t="s">
        <v>15</v>
      </c>
      <c r="N19" s="548"/>
      <c r="O19" s="1324"/>
      <c r="P19" s="1324"/>
      <c r="Q19" s="1324"/>
      <c r="R19" s="1324"/>
      <c r="S19" s="1324"/>
      <c r="T19" s="1324"/>
      <c r="U19" s="1324"/>
      <c r="V19" s="1324"/>
      <c r="W19" s="1125" t="s">
        <v>458</v>
      </c>
    </row>
    <row r="20" spans="1:33" ht="22.5">
      <c r="A20" s="1281"/>
      <c r="B20" s="1281"/>
      <c r="C20" s="1281">
        <v>1</v>
      </c>
      <c r="D20" s="848"/>
      <c r="E20" s="850"/>
      <c r="F20" s="850"/>
      <c r="G20" s="850"/>
      <c r="H20" s="850"/>
      <c r="I20" s="852"/>
      <c r="J20" s="844"/>
      <c r="K20" s="847"/>
      <c r="L20" s="561" t="str">
        <f>mergeValue(A20) &amp;"."&amp; mergeValue(B20)&amp;"."&amp; mergeValue(C20)</f>
        <v>1.1.1</v>
      </c>
      <c r="M20" s="516" t="s">
        <v>7</v>
      </c>
      <c r="N20" s="548"/>
      <c r="O20" s="1324"/>
      <c r="P20" s="1324"/>
      <c r="Q20" s="1324"/>
      <c r="R20" s="1324"/>
      <c r="S20" s="1324"/>
      <c r="T20" s="1324"/>
      <c r="U20" s="1324"/>
      <c r="V20" s="1324"/>
      <c r="W20" s="1125" t="s">
        <v>599</v>
      </c>
    </row>
    <row r="21" spans="1:33" ht="22.5">
      <c r="A21" s="1281"/>
      <c r="B21" s="1281"/>
      <c r="C21" s="1281"/>
      <c r="D21" s="1281">
        <v>1</v>
      </c>
      <c r="E21" s="850"/>
      <c r="F21" s="850"/>
      <c r="G21" s="850"/>
      <c r="H21" s="850"/>
      <c r="I21" s="852"/>
      <c r="J21" s="844"/>
      <c r="K21" s="847"/>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3" ht="78.75">
      <c r="A22" s="1281"/>
      <c r="B22" s="1281"/>
      <c r="C22" s="1281"/>
      <c r="D22" s="1281"/>
      <c r="E22" s="1281">
        <v>1</v>
      </c>
      <c r="F22" s="850"/>
      <c r="G22" s="850"/>
      <c r="H22" s="848">
        <v>1</v>
      </c>
      <c r="I22" s="1281">
        <v>1</v>
      </c>
      <c r="J22" s="850"/>
      <c r="K22" s="855"/>
      <c r="L22" s="561" t="str">
        <f>mergeValue(A22) &amp;"."&amp; mergeValue(B22)&amp;"."&amp; mergeValue(C22)&amp;"."&amp; mergeValue(D22)&amp;"."&amp; mergeValue(E22)</f>
        <v>1.1.1.1.1</v>
      </c>
      <c r="M22" s="523" t="s">
        <v>8</v>
      </c>
      <c r="N22" s="549"/>
      <c r="O22" s="1283"/>
      <c r="P22" s="1283"/>
      <c r="Q22" s="1283"/>
      <c r="R22" s="1283"/>
      <c r="S22" s="1283"/>
      <c r="T22" s="1283"/>
      <c r="U22" s="1283"/>
      <c r="V22" s="1283"/>
      <c r="W22" s="1125" t="s">
        <v>718</v>
      </c>
    </row>
    <row r="23" spans="1:33" ht="33.75">
      <c r="A23" s="1281"/>
      <c r="B23" s="1281"/>
      <c r="C23" s="1281"/>
      <c r="D23" s="1281"/>
      <c r="E23" s="1281"/>
      <c r="F23" s="1281">
        <v>1</v>
      </c>
      <c r="G23" s="848"/>
      <c r="H23" s="848"/>
      <c r="I23" s="1281"/>
      <c r="J23" s="1281">
        <v>1</v>
      </c>
      <c r="K23" s="856"/>
      <c r="L23" s="561" t="str">
        <f>mergeValue(A23) &amp;"."&amp; mergeValue(B23)&amp;"."&amp; mergeValue(C23)&amp;"."&amp; mergeValue(D23)&amp;"."&amp; mergeValue(E23)&amp;"."&amp; mergeValue(F23)</f>
        <v>1.1.1.1.1.1</v>
      </c>
      <c r="M23" s="524" t="s">
        <v>9</v>
      </c>
      <c r="N23" s="549"/>
      <c r="O23" s="1284"/>
      <c r="P23" s="1285"/>
      <c r="Q23" s="1285"/>
      <c r="R23" s="1285"/>
      <c r="S23" s="1285"/>
      <c r="T23" s="1285"/>
      <c r="U23" s="1285"/>
      <c r="V23" s="1286"/>
      <c r="W23" s="1125" t="s">
        <v>719</v>
      </c>
      <c r="Y23" s="473" t="str">
        <f>strCheckUnique(Z23:Z26)</f>
        <v/>
      </c>
      <c r="AA23" s="473" t="str">
        <f>IF(O23="","",O23 &amp; ":_")</f>
        <v/>
      </c>
    </row>
    <row r="24" spans="1:33" ht="122.1" customHeight="1">
      <c r="A24" s="1281"/>
      <c r="B24" s="1281"/>
      <c r="C24" s="1281"/>
      <c r="D24" s="1281"/>
      <c r="E24" s="1281"/>
      <c r="F24" s="1281"/>
      <c r="G24" s="848">
        <v>1</v>
      </c>
      <c r="H24" s="848"/>
      <c r="I24" s="1281"/>
      <c r="J24" s="1281"/>
      <c r="K24" s="856">
        <v>1</v>
      </c>
      <c r="L24" s="561" t="str">
        <f>mergeValue(A24) &amp;"."&amp; mergeValue(B24)&amp;"."&amp; mergeValue(C24)&amp;"."&amp; mergeValue(D24)&amp;"."&amp; mergeValue(E24)&amp;"."&amp; mergeValue(F24)&amp;"."&amp; mergeValue(G24)</f>
        <v>1.1.1.1.1.1.1</v>
      </c>
      <c r="M24" s="1084"/>
      <c r="N24" s="554"/>
      <c r="O24" s="1099"/>
      <c r="P24" s="531"/>
      <c r="Q24" s="531"/>
      <c r="R24" s="1287"/>
      <c r="S24" s="1289" t="s">
        <v>82</v>
      </c>
      <c r="T24" s="1287"/>
      <c r="U24" s="1289" t="s">
        <v>83</v>
      </c>
      <c r="V24" s="546"/>
      <c r="W24" s="1299" t="s">
        <v>720</v>
      </c>
      <c r="X24" s="469" t="str">
        <f>strCheckDate(O25:V25)</f>
        <v/>
      </c>
      <c r="Y24" s="473"/>
      <c r="Z24" s="473" t="str">
        <f>IF(M24="","",M24 )</f>
        <v/>
      </c>
      <c r="AA24" s="473"/>
      <c r="AB24" s="473"/>
      <c r="AC24" s="473"/>
    </row>
    <row r="25" spans="1:33" ht="11.25" hidden="1">
      <c r="A25" s="1281"/>
      <c r="B25" s="1281"/>
      <c r="C25" s="1281"/>
      <c r="D25" s="1281"/>
      <c r="E25" s="1281"/>
      <c r="F25" s="1281"/>
      <c r="G25" s="848"/>
      <c r="H25" s="848"/>
      <c r="I25" s="1281"/>
      <c r="J25" s="1281"/>
      <c r="K25" s="856"/>
      <c r="L25" s="568"/>
      <c r="M25" s="614"/>
      <c r="N25" s="554"/>
      <c r="O25" s="552"/>
      <c r="P25" s="531"/>
      <c r="Q25" s="552" t="str">
        <f>R24 &amp; "-" &amp; T24</f>
        <v>-</v>
      </c>
      <c r="R25" s="1288"/>
      <c r="S25" s="1289"/>
      <c r="T25" s="1288"/>
      <c r="U25" s="1289"/>
      <c r="V25" s="546"/>
      <c r="W25" s="1300"/>
    </row>
    <row r="26" spans="1:33" s="445" customFormat="1" ht="15" customHeight="1">
      <c r="A26" s="1281"/>
      <c r="B26" s="1281"/>
      <c r="C26" s="1281"/>
      <c r="D26" s="1281"/>
      <c r="E26" s="1281"/>
      <c r="F26" s="1281"/>
      <c r="G26" s="850"/>
      <c r="H26" s="848"/>
      <c r="I26" s="1281"/>
      <c r="J26" s="1281"/>
      <c r="K26" s="855"/>
      <c r="L26" s="507"/>
      <c r="M26" s="526" t="s">
        <v>24</v>
      </c>
      <c r="N26" s="520"/>
      <c r="O26" s="514"/>
      <c r="P26" s="514"/>
      <c r="Q26" s="514"/>
      <c r="R26" s="541"/>
      <c r="S26" s="533"/>
      <c r="T26" s="532"/>
      <c r="U26" s="520"/>
      <c r="V26" s="529"/>
      <c r="W26" s="1301"/>
      <c r="X26" s="470"/>
      <c r="Y26" s="470"/>
      <c r="Z26" s="470"/>
      <c r="AA26" s="470"/>
      <c r="AB26" s="470"/>
      <c r="AC26" s="470"/>
      <c r="AD26" s="470"/>
      <c r="AE26" s="470"/>
      <c r="AF26" s="470"/>
      <c r="AG26" s="470"/>
    </row>
    <row r="27" spans="1:33" s="445" customFormat="1" ht="15" customHeight="1">
      <c r="A27" s="1281"/>
      <c r="B27" s="1281"/>
      <c r="C27" s="1281"/>
      <c r="D27" s="1281"/>
      <c r="E27" s="1281"/>
      <c r="F27" s="850"/>
      <c r="G27" s="850"/>
      <c r="H27" s="848"/>
      <c r="I27" s="1281"/>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281"/>
      <c r="B28" s="1281"/>
      <c r="C28" s="1281"/>
      <c r="D28" s="1281"/>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281"/>
      <c r="B29" s="1281"/>
      <c r="C29" s="1281"/>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281"/>
      <c r="B30" s="1281"/>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281"/>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5"/>
      <c r="M33" s="455"/>
      <c r="N33" s="455"/>
      <c r="O33" s="455"/>
      <c r="P33" s="455"/>
      <c r="Q33" s="455"/>
      <c r="R33" s="455"/>
      <c r="S33" s="455"/>
      <c r="T33" s="455"/>
      <c r="U33" s="455"/>
    </row>
    <row r="34" spans="12:23" ht="133.5"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15.04.2022</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12" t="str">
        <f>"Код отчёта: " &amp; GetCode()</f>
        <v>Код отчёта: FAS.JKH.OPEN.INFO.REQUEST.WARM</v>
      </c>
      <c r="C2" s="1212"/>
      <c r="D2" s="1212"/>
      <c r="E2" s="1212"/>
      <c r="F2" s="1212"/>
      <c r="G2" s="1212"/>
      <c r="Q2" s="223"/>
      <c r="R2" s="223"/>
      <c r="S2" s="223"/>
      <c r="T2" s="223"/>
      <c r="U2" s="223"/>
      <c r="V2" s="223"/>
      <c r="W2" s="223"/>
    </row>
    <row r="3" spans="1:27" ht="18" customHeight="1">
      <c r="B3" s="1213" t="str">
        <f>"Версия " &amp; GetVersion()</f>
        <v>Версия 1.0.2</v>
      </c>
      <c r="C3" s="121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6" t="s">
        <v>675</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4" t="s">
        <v>566</v>
      </c>
      <c r="F7" s="1214"/>
      <c r="G7" s="1214"/>
      <c r="H7" s="1214"/>
      <c r="I7" s="1214"/>
      <c r="J7" s="1214"/>
      <c r="K7" s="1214"/>
      <c r="L7" s="1214"/>
      <c r="M7" s="1214"/>
      <c r="N7" s="1214"/>
      <c r="O7" s="1214"/>
      <c r="P7" s="1214"/>
      <c r="Q7" s="1214"/>
      <c r="R7" s="1214"/>
      <c r="S7" s="1214"/>
      <c r="T7" s="1214"/>
      <c r="U7" s="1214"/>
      <c r="V7" s="1214"/>
      <c r="W7" s="1214"/>
      <c r="X7" s="1214"/>
      <c r="Y7" s="56"/>
    </row>
    <row r="8" spans="1:27" ht="15" customHeight="1">
      <c r="A8" s="40"/>
      <c r="B8" s="75"/>
      <c r="C8" s="74"/>
      <c r="D8" s="57"/>
      <c r="E8" s="1214"/>
      <c r="F8" s="1214"/>
      <c r="G8" s="1214"/>
      <c r="H8" s="1214"/>
      <c r="I8" s="1214"/>
      <c r="J8" s="1214"/>
      <c r="K8" s="1214"/>
      <c r="L8" s="1214"/>
      <c r="M8" s="1214"/>
      <c r="N8" s="1214"/>
      <c r="O8" s="1214"/>
      <c r="P8" s="1214"/>
      <c r="Q8" s="1214"/>
      <c r="R8" s="1214"/>
      <c r="S8" s="1214"/>
      <c r="T8" s="1214"/>
      <c r="U8" s="1214"/>
      <c r="V8" s="1214"/>
      <c r="W8" s="1214"/>
      <c r="X8" s="1214"/>
      <c r="Y8" s="56"/>
    </row>
    <row r="9" spans="1:27" ht="15" customHeight="1">
      <c r="A9" s="40"/>
      <c r="B9" s="75"/>
      <c r="C9" s="74"/>
      <c r="D9" s="57"/>
      <c r="E9" s="1214"/>
      <c r="F9" s="1214"/>
      <c r="G9" s="1214"/>
      <c r="H9" s="1214"/>
      <c r="I9" s="1214"/>
      <c r="J9" s="1214"/>
      <c r="K9" s="1214"/>
      <c r="L9" s="1214"/>
      <c r="M9" s="1214"/>
      <c r="N9" s="1214"/>
      <c r="O9" s="1214"/>
      <c r="P9" s="1214"/>
      <c r="Q9" s="1214"/>
      <c r="R9" s="1214"/>
      <c r="S9" s="1214"/>
      <c r="T9" s="1214"/>
      <c r="U9" s="1214"/>
      <c r="V9" s="1214"/>
      <c r="W9" s="1214"/>
      <c r="X9" s="1214"/>
      <c r="Y9" s="56"/>
    </row>
    <row r="10" spans="1:27" ht="10.5" customHeight="1">
      <c r="A10" s="40"/>
      <c r="B10" s="75"/>
      <c r="C10" s="74"/>
      <c r="D10" s="57"/>
      <c r="E10" s="1214"/>
      <c r="F10" s="1214"/>
      <c r="G10" s="1214"/>
      <c r="H10" s="1214"/>
      <c r="I10" s="1214"/>
      <c r="J10" s="1214"/>
      <c r="K10" s="1214"/>
      <c r="L10" s="1214"/>
      <c r="M10" s="1214"/>
      <c r="N10" s="1214"/>
      <c r="O10" s="1214"/>
      <c r="P10" s="1214"/>
      <c r="Q10" s="1214"/>
      <c r="R10" s="1214"/>
      <c r="S10" s="1214"/>
      <c r="T10" s="1214"/>
      <c r="U10" s="1214"/>
      <c r="V10" s="1214"/>
      <c r="W10" s="1214"/>
      <c r="X10" s="1214"/>
      <c r="Y10" s="56"/>
    </row>
    <row r="11" spans="1:27" ht="27" customHeight="1">
      <c r="A11" s="40"/>
      <c r="B11" s="75"/>
      <c r="C11" s="74"/>
      <c r="D11" s="57"/>
      <c r="E11" s="1214"/>
      <c r="F11" s="1214"/>
      <c r="G11" s="1214"/>
      <c r="H11" s="1214"/>
      <c r="I11" s="1214"/>
      <c r="J11" s="1214"/>
      <c r="K11" s="1214"/>
      <c r="L11" s="1214"/>
      <c r="M11" s="1214"/>
      <c r="N11" s="1214"/>
      <c r="O11" s="1214"/>
      <c r="P11" s="1214"/>
      <c r="Q11" s="1214"/>
      <c r="R11" s="1214"/>
      <c r="S11" s="1214"/>
      <c r="T11" s="1214"/>
      <c r="U11" s="1214"/>
      <c r="V11" s="1214"/>
      <c r="W11" s="1214"/>
      <c r="X11" s="1214"/>
      <c r="Y11" s="56"/>
    </row>
    <row r="12" spans="1:27" ht="12" customHeight="1">
      <c r="A12" s="40"/>
      <c r="B12" s="75"/>
      <c r="C12" s="74"/>
      <c r="D12" s="57"/>
      <c r="E12" s="1214"/>
      <c r="F12" s="1214"/>
      <c r="G12" s="1214"/>
      <c r="H12" s="1214"/>
      <c r="I12" s="1214"/>
      <c r="J12" s="1214"/>
      <c r="K12" s="1214"/>
      <c r="L12" s="1214"/>
      <c r="M12" s="1214"/>
      <c r="N12" s="1214"/>
      <c r="O12" s="1214"/>
      <c r="P12" s="1214"/>
      <c r="Q12" s="1214"/>
      <c r="R12" s="1214"/>
      <c r="S12" s="1214"/>
      <c r="T12" s="1214"/>
      <c r="U12" s="1214"/>
      <c r="V12" s="1214"/>
      <c r="W12" s="1214"/>
      <c r="X12" s="1214"/>
      <c r="Y12" s="56"/>
    </row>
    <row r="13" spans="1:27" ht="38.25" customHeight="1">
      <c r="A13" s="40"/>
      <c r="B13" s="75"/>
      <c r="C13" s="74"/>
      <c r="D13" s="57"/>
      <c r="E13" s="1214"/>
      <c r="F13" s="1214"/>
      <c r="G13" s="1214"/>
      <c r="H13" s="1214"/>
      <c r="I13" s="1214"/>
      <c r="J13" s="1214"/>
      <c r="K13" s="1214"/>
      <c r="L13" s="1214"/>
      <c r="M13" s="1214"/>
      <c r="N13" s="1214"/>
      <c r="O13" s="1214"/>
      <c r="P13" s="1214"/>
      <c r="Q13" s="1214"/>
      <c r="R13" s="1214"/>
      <c r="S13" s="1214"/>
      <c r="T13" s="1214"/>
      <c r="U13" s="1214"/>
      <c r="V13" s="1214"/>
      <c r="W13" s="1214"/>
      <c r="X13" s="1214"/>
      <c r="Y13" s="70"/>
    </row>
    <row r="14" spans="1:27" ht="15" customHeight="1">
      <c r="A14" s="40"/>
      <c r="B14" s="75"/>
      <c r="C14" s="74"/>
      <c r="D14" s="57"/>
      <c r="E14" s="1214"/>
      <c r="F14" s="1214"/>
      <c r="G14" s="1214"/>
      <c r="H14" s="1214"/>
      <c r="I14" s="1214"/>
      <c r="J14" s="1214"/>
      <c r="K14" s="1214"/>
      <c r="L14" s="1214"/>
      <c r="M14" s="1214"/>
      <c r="N14" s="1214"/>
      <c r="O14" s="1214"/>
      <c r="P14" s="1214"/>
      <c r="Q14" s="1214"/>
      <c r="R14" s="1214"/>
      <c r="S14" s="1214"/>
      <c r="T14" s="1214"/>
      <c r="U14" s="1214"/>
      <c r="V14" s="1214"/>
      <c r="W14" s="1214"/>
      <c r="X14" s="1214"/>
      <c r="Y14" s="56"/>
    </row>
    <row r="15" spans="1:27" ht="15">
      <c r="A15" s="40"/>
      <c r="B15" s="75"/>
      <c r="C15" s="74"/>
      <c r="D15" s="57"/>
      <c r="E15" s="1214"/>
      <c r="F15" s="1214"/>
      <c r="G15" s="1214"/>
      <c r="H15" s="1214"/>
      <c r="I15" s="1214"/>
      <c r="J15" s="1214"/>
      <c r="K15" s="1214"/>
      <c r="L15" s="1214"/>
      <c r="M15" s="1214"/>
      <c r="N15" s="1214"/>
      <c r="O15" s="1214"/>
      <c r="P15" s="1214"/>
      <c r="Q15" s="1214"/>
      <c r="R15" s="1214"/>
      <c r="S15" s="1214"/>
      <c r="T15" s="1214"/>
      <c r="U15" s="1214"/>
      <c r="V15" s="1214"/>
      <c r="W15" s="1214"/>
      <c r="X15" s="1214"/>
      <c r="Y15" s="56"/>
    </row>
    <row r="16" spans="1:27" ht="15">
      <c r="A16" s="40"/>
      <c r="B16" s="75"/>
      <c r="C16" s="74"/>
      <c r="D16" s="57"/>
      <c r="E16" s="1214"/>
      <c r="F16" s="1214"/>
      <c r="G16" s="1214"/>
      <c r="H16" s="1214"/>
      <c r="I16" s="1214"/>
      <c r="J16" s="1214"/>
      <c r="K16" s="1214"/>
      <c r="L16" s="1214"/>
      <c r="M16" s="1214"/>
      <c r="N16" s="1214"/>
      <c r="O16" s="1214"/>
      <c r="P16" s="1214"/>
      <c r="Q16" s="1214"/>
      <c r="R16" s="1214"/>
      <c r="S16" s="1214"/>
      <c r="T16" s="1214"/>
      <c r="U16" s="1214"/>
      <c r="V16" s="1214"/>
      <c r="W16" s="1214"/>
      <c r="X16" s="1214"/>
      <c r="Y16" s="56"/>
    </row>
    <row r="17" spans="1:25" ht="15" customHeight="1">
      <c r="A17" s="40"/>
      <c r="B17" s="75"/>
      <c r="C17" s="74"/>
      <c r="D17" s="57"/>
      <c r="E17" s="1214"/>
      <c r="F17" s="1214"/>
      <c r="G17" s="1214"/>
      <c r="H17" s="1214"/>
      <c r="I17" s="1214"/>
      <c r="J17" s="1214"/>
      <c r="K17" s="1214"/>
      <c r="L17" s="1214"/>
      <c r="M17" s="1214"/>
      <c r="N17" s="1214"/>
      <c r="O17" s="1214"/>
      <c r="P17" s="1214"/>
      <c r="Q17" s="1214"/>
      <c r="R17" s="1214"/>
      <c r="S17" s="1214"/>
      <c r="T17" s="1214"/>
      <c r="U17" s="1214"/>
      <c r="V17" s="1214"/>
      <c r="W17" s="1214"/>
      <c r="X17" s="1214"/>
      <c r="Y17" s="56"/>
    </row>
    <row r="18" spans="1:25" ht="15">
      <c r="A18" s="40"/>
      <c r="B18" s="75"/>
      <c r="C18" s="74"/>
      <c r="D18" s="57"/>
      <c r="E18" s="1214"/>
      <c r="F18" s="1214"/>
      <c r="G18" s="1214"/>
      <c r="H18" s="1214"/>
      <c r="I18" s="1214"/>
      <c r="J18" s="1214"/>
      <c r="K18" s="1214"/>
      <c r="L18" s="1214"/>
      <c r="M18" s="1214"/>
      <c r="N18" s="1214"/>
      <c r="O18" s="1214"/>
      <c r="P18" s="1214"/>
      <c r="Q18" s="1214"/>
      <c r="R18" s="1214"/>
      <c r="S18" s="1214"/>
      <c r="T18" s="1214"/>
      <c r="U18" s="1214"/>
      <c r="V18" s="1214"/>
      <c r="W18" s="1214"/>
      <c r="X18" s="1214"/>
      <c r="Y18" s="56"/>
    </row>
    <row r="19" spans="1:25" ht="59.25" customHeight="1">
      <c r="A19" s="40"/>
      <c r="B19" s="75"/>
      <c r="C19" s="74"/>
      <c r="D19" s="63"/>
      <c r="E19" s="1214"/>
      <c r="F19" s="1214"/>
      <c r="G19" s="1214"/>
      <c r="H19" s="1214"/>
      <c r="I19" s="1214"/>
      <c r="J19" s="1214"/>
      <c r="K19" s="1214"/>
      <c r="L19" s="1214"/>
      <c r="M19" s="1214"/>
      <c r="N19" s="1214"/>
      <c r="O19" s="1214"/>
      <c r="P19" s="1214"/>
      <c r="Q19" s="1214"/>
      <c r="R19" s="1214"/>
      <c r="S19" s="1214"/>
      <c r="T19" s="1214"/>
      <c r="U19" s="1214"/>
      <c r="V19" s="1214"/>
      <c r="W19" s="1214"/>
      <c r="X19" s="121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19" t="s">
        <v>252</v>
      </c>
      <c r="G21" s="1220"/>
      <c r="H21" s="1220"/>
      <c r="I21" s="1220"/>
      <c r="J21" s="1220"/>
      <c r="K21" s="1220"/>
      <c r="L21" s="1220"/>
      <c r="M21" s="1220"/>
      <c r="N21" s="57"/>
      <c r="O21" s="68" t="s">
        <v>235</v>
      </c>
      <c r="P21" s="1221" t="s">
        <v>236</v>
      </c>
      <c r="Q21" s="1222"/>
      <c r="R21" s="1222"/>
      <c r="S21" s="1222"/>
      <c r="T21" s="1222"/>
      <c r="U21" s="1222"/>
      <c r="V21" s="1222"/>
      <c r="W21" s="1222"/>
      <c r="X21" s="1222"/>
      <c r="Y21" s="56"/>
    </row>
    <row r="22" spans="1:25" ht="14.25" hidden="1" customHeight="1">
      <c r="A22" s="40"/>
      <c r="B22" s="75"/>
      <c r="C22" s="74"/>
      <c r="D22" s="58"/>
      <c r="E22" s="89" t="s">
        <v>235</v>
      </c>
      <c r="F22" s="1219" t="s">
        <v>238</v>
      </c>
      <c r="G22" s="1220"/>
      <c r="H22" s="1220"/>
      <c r="I22" s="1220"/>
      <c r="J22" s="1220"/>
      <c r="K22" s="1220"/>
      <c r="L22" s="1220"/>
      <c r="M22" s="1220"/>
      <c r="N22" s="57"/>
      <c r="O22" s="71" t="s">
        <v>235</v>
      </c>
      <c r="P22" s="1221" t="s">
        <v>564</v>
      </c>
      <c r="Q22" s="1222"/>
      <c r="R22" s="1222"/>
      <c r="S22" s="1222"/>
      <c r="T22" s="1222"/>
      <c r="U22" s="1222"/>
      <c r="V22" s="1222"/>
      <c r="W22" s="1222"/>
      <c r="X22" s="1222"/>
      <c r="Y22" s="56"/>
    </row>
    <row r="23" spans="1:25" ht="27" hidden="1" customHeight="1">
      <c r="A23" s="40"/>
      <c r="B23" s="75"/>
      <c r="C23" s="74"/>
      <c r="D23" s="58"/>
      <c r="E23" s="57"/>
      <c r="F23" s="57"/>
      <c r="G23" s="57"/>
      <c r="H23" s="57"/>
      <c r="I23" s="57"/>
      <c r="J23" s="57"/>
      <c r="K23" s="57"/>
      <c r="L23" s="57"/>
      <c r="M23" s="57"/>
      <c r="N23" s="57"/>
      <c r="O23" s="57"/>
      <c r="P23" s="1215"/>
      <c r="Q23" s="1215"/>
      <c r="R23" s="1215"/>
      <c r="S23" s="1215"/>
      <c r="T23" s="1215"/>
      <c r="U23" s="1215"/>
      <c r="V23" s="1215"/>
      <c r="W23" s="121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8" t="s">
        <v>391</v>
      </c>
      <c r="F35" s="1218"/>
      <c r="G35" s="1218"/>
      <c r="H35" s="1218"/>
      <c r="I35" s="1218"/>
      <c r="J35" s="1218"/>
      <c r="K35" s="1218"/>
      <c r="L35" s="1218"/>
      <c r="M35" s="1218"/>
      <c r="N35" s="1218"/>
      <c r="O35" s="1218"/>
      <c r="P35" s="1218"/>
      <c r="Q35" s="1218"/>
      <c r="R35" s="1218"/>
      <c r="S35" s="1218"/>
      <c r="T35" s="1218"/>
      <c r="U35" s="1218"/>
      <c r="V35" s="1218"/>
      <c r="W35" s="1218"/>
      <c r="X35" s="1218"/>
      <c r="Y35" s="56"/>
    </row>
    <row r="36" spans="1:25" ht="38.25" hidden="1" customHeight="1">
      <c r="A36" s="40"/>
      <c r="B36" s="75"/>
      <c r="C36" s="74"/>
      <c r="D36" s="58"/>
      <c r="E36" s="1218"/>
      <c r="F36" s="1218"/>
      <c r="G36" s="1218"/>
      <c r="H36" s="1218"/>
      <c r="I36" s="1218"/>
      <c r="J36" s="1218"/>
      <c r="K36" s="1218"/>
      <c r="L36" s="1218"/>
      <c r="M36" s="1218"/>
      <c r="N36" s="1218"/>
      <c r="O36" s="1218"/>
      <c r="P36" s="1218"/>
      <c r="Q36" s="1218"/>
      <c r="R36" s="1218"/>
      <c r="S36" s="1218"/>
      <c r="T36" s="1218"/>
      <c r="U36" s="1218"/>
      <c r="V36" s="1218"/>
      <c r="W36" s="1218"/>
      <c r="X36" s="1218"/>
      <c r="Y36" s="56"/>
    </row>
    <row r="37" spans="1:25" ht="9.75" hidden="1" customHeight="1">
      <c r="A37" s="40"/>
      <c r="B37" s="75"/>
      <c r="C37" s="74"/>
      <c r="D37" s="58"/>
      <c r="E37" s="1218"/>
      <c r="F37" s="1218"/>
      <c r="G37" s="1218"/>
      <c r="H37" s="1218"/>
      <c r="I37" s="1218"/>
      <c r="J37" s="1218"/>
      <c r="K37" s="1218"/>
      <c r="L37" s="1218"/>
      <c r="M37" s="1218"/>
      <c r="N37" s="1218"/>
      <c r="O37" s="1218"/>
      <c r="P37" s="1218"/>
      <c r="Q37" s="1218"/>
      <c r="R37" s="1218"/>
      <c r="S37" s="1218"/>
      <c r="T37" s="1218"/>
      <c r="U37" s="1218"/>
      <c r="V37" s="1218"/>
      <c r="W37" s="1218"/>
      <c r="X37" s="1218"/>
      <c r="Y37" s="56"/>
    </row>
    <row r="38" spans="1:25" ht="51" hidden="1" customHeight="1">
      <c r="A38" s="40"/>
      <c r="B38" s="75"/>
      <c r="C38" s="74"/>
      <c r="D38" s="58"/>
      <c r="E38" s="1218"/>
      <c r="F38" s="1218"/>
      <c r="G38" s="1218"/>
      <c r="H38" s="1218"/>
      <c r="I38" s="1218"/>
      <c r="J38" s="1218"/>
      <c r="K38" s="1218"/>
      <c r="L38" s="1218"/>
      <c r="M38" s="1218"/>
      <c r="N38" s="1218"/>
      <c r="O38" s="1218"/>
      <c r="P38" s="1218"/>
      <c r="Q38" s="1218"/>
      <c r="R38" s="1218"/>
      <c r="S38" s="1218"/>
      <c r="T38" s="1218"/>
      <c r="U38" s="1218"/>
      <c r="V38" s="1218"/>
      <c r="W38" s="1218"/>
      <c r="X38" s="1218"/>
      <c r="Y38" s="56"/>
    </row>
    <row r="39" spans="1:25" ht="15" hidden="1" customHeight="1">
      <c r="A39" s="40"/>
      <c r="B39" s="75"/>
      <c r="C39" s="74"/>
      <c r="D39" s="58"/>
      <c r="E39" s="1218"/>
      <c r="F39" s="1218"/>
      <c r="G39" s="1218"/>
      <c r="H39" s="1218"/>
      <c r="I39" s="1218"/>
      <c r="J39" s="1218"/>
      <c r="K39" s="1218"/>
      <c r="L39" s="1218"/>
      <c r="M39" s="1218"/>
      <c r="N39" s="1218"/>
      <c r="O39" s="1218"/>
      <c r="P39" s="1218"/>
      <c r="Q39" s="1218"/>
      <c r="R39" s="1218"/>
      <c r="S39" s="1218"/>
      <c r="T39" s="1218"/>
      <c r="U39" s="1218"/>
      <c r="V39" s="1218"/>
      <c r="W39" s="1218"/>
      <c r="X39" s="1218"/>
      <c r="Y39" s="56"/>
    </row>
    <row r="40" spans="1:25" ht="12" hidden="1" customHeight="1">
      <c r="A40" s="40"/>
      <c r="B40" s="75"/>
      <c r="C40" s="74"/>
      <c r="D40" s="58"/>
      <c r="E40" s="1204"/>
      <c r="F40" s="1205"/>
      <c r="G40" s="1205"/>
      <c r="H40" s="1205"/>
      <c r="I40" s="1205"/>
      <c r="J40" s="1205"/>
      <c r="K40" s="1205"/>
      <c r="L40" s="1205"/>
      <c r="M40" s="1205"/>
      <c r="N40" s="1205"/>
      <c r="O40" s="1205"/>
      <c r="P40" s="1205"/>
      <c r="Q40" s="1205"/>
      <c r="R40" s="1205"/>
      <c r="S40" s="1205"/>
      <c r="T40" s="1205"/>
      <c r="U40" s="1205"/>
      <c r="V40" s="1205"/>
      <c r="W40" s="1205"/>
      <c r="X40" s="1205"/>
      <c r="Y40" s="56"/>
    </row>
    <row r="41" spans="1:25" ht="38.25" hidden="1" customHeight="1">
      <c r="A41" s="40"/>
      <c r="B41" s="75"/>
      <c r="C41" s="74"/>
      <c r="D41" s="58"/>
      <c r="E41" s="1218"/>
      <c r="F41" s="1218"/>
      <c r="G41" s="1218"/>
      <c r="H41" s="1218"/>
      <c r="I41" s="1218"/>
      <c r="J41" s="1218"/>
      <c r="K41" s="1218"/>
      <c r="L41" s="1218"/>
      <c r="M41" s="1218"/>
      <c r="N41" s="1218"/>
      <c r="O41" s="1218"/>
      <c r="P41" s="1218"/>
      <c r="Q41" s="1218"/>
      <c r="R41" s="1218"/>
      <c r="S41" s="1218"/>
      <c r="T41" s="1218"/>
      <c r="U41" s="1218"/>
      <c r="V41" s="1218"/>
      <c r="W41" s="1218"/>
      <c r="X41" s="1218"/>
      <c r="Y41" s="56"/>
    </row>
    <row r="42" spans="1:25" ht="15" hidden="1">
      <c r="A42" s="40"/>
      <c r="B42" s="75"/>
      <c r="C42" s="74"/>
      <c r="D42" s="58"/>
      <c r="E42" s="1218"/>
      <c r="F42" s="1218"/>
      <c r="G42" s="1218"/>
      <c r="H42" s="1218"/>
      <c r="I42" s="1218"/>
      <c r="J42" s="1218"/>
      <c r="K42" s="1218"/>
      <c r="L42" s="1218"/>
      <c r="M42" s="1218"/>
      <c r="N42" s="1218"/>
      <c r="O42" s="1218"/>
      <c r="P42" s="1218"/>
      <c r="Q42" s="1218"/>
      <c r="R42" s="1218"/>
      <c r="S42" s="1218"/>
      <c r="T42" s="1218"/>
      <c r="U42" s="1218"/>
      <c r="V42" s="1218"/>
      <c r="W42" s="1218"/>
      <c r="X42" s="1218"/>
      <c r="Y42" s="56"/>
    </row>
    <row r="43" spans="1:25" ht="15" hidden="1">
      <c r="A43" s="40"/>
      <c r="B43" s="75"/>
      <c r="C43" s="74"/>
      <c r="D43" s="58"/>
      <c r="E43" s="1218"/>
      <c r="F43" s="1218"/>
      <c r="G43" s="1218"/>
      <c r="H43" s="1218"/>
      <c r="I43" s="1218"/>
      <c r="J43" s="1218"/>
      <c r="K43" s="1218"/>
      <c r="L43" s="1218"/>
      <c r="M43" s="1218"/>
      <c r="N43" s="1218"/>
      <c r="O43" s="1218"/>
      <c r="P43" s="1218"/>
      <c r="Q43" s="1218"/>
      <c r="R43" s="1218"/>
      <c r="S43" s="1218"/>
      <c r="T43" s="1218"/>
      <c r="U43" s="1218"/>
      <c r="V43" s="1218"/>
      <c r="W43" s="1218"/>
      <c r="X43" s="1218"/>
      <c r="Y43" s="56"/>
    </row>
    <row r="44" spans="1:25" ht="33.75" hidden="1" customHeight="1">
      <c r="A44" s="40"/>
      <c r="B44" s="75"/>
      <c r="C44" s="74"/>
      <c r="D44" s="63"/>
      <c r="E44" s="1218"/>
      <c r="F44" s="1218"/>
      <c r="G44" s="1218"/>
      <c r="H44" s="1218"/>
      <c r="I44" s="1218"/>
      <c r="J44" s="1218"/>
      <c r="K44" s="1218"/>
      <c r="L44" s="1218"/>
      <c r="M44" s="1218"/>
      <c r="N44" s="1218"/>
      <c r="O44" s="1218"/>
      <c r="P44" s="1218"/>
      <c r="Q44" s="1218"/>
      <c r="R44" s="1218"/>
      <c r="S44" s="1218"/>
      <c r="T44" s="1218"/>
      <c r="U44" s="1218"/>
      <c r="V44" s="1218"/>
      <c r="W44" s="1218"/>
      <c r="X44" s="1218"/>
      <c r="Y44" s="56"/>
    </row>
    <row r="45" spans="1:25" ht="15" hidden="1">
      <c r="A45" s="40"/>
      <c r="B45" s="75"/>
      <c r="C45" s="74"/>
      <c r="D45" s="63"/>
      <c r="E45" s="1218"/>
      <c r="F45" s="1218"/>
      <c r="G45" s="1218"/>
      <c r="H45" s="1218"/>
      <c r="I45" s="1218"/>
      <c r="J45" s="1218"/>
      <c r="K45" s="1218"/>
      <c r="L45" s="1218"/>
      <c r="M45" s="1218"/>
      <c r="N45" s="1218"/>
      <c r="O45" s="1218"/>
      <c r="P45" s="1218"/>
      <c r="Q45" s="1218"/>
      <c r="R45" s="1218"/>
      <c r="S45" s="1218"/>
      <c r="T45" s="1218"/>
      <c r="U45" s="1218"/>
      <c r="V45" s="1218"/>
      <c r="W45" s="1218"/>
      <c r="X45" s="1218"/>
      <c r="Y45" s="56"/>
    </row>
    <row r="46" spans="1:25" ht="24" hidden="1" customHeight="1">
      <c r="A46" s="40"/>
      <c r="B46" s="75"/>
      <c r="C46" s="74"/>
      <c r="D46" s="58"/>
      <c r="E46" s="1206" t="s">
        <v>234</v>
      </c>
      <c r="F46" s="1206"/>
      <c r="G46" s="1206"/>
      <c r="H46" s="1206"/>
      <c r="I46" s="1206"/>
      <c r="J46" s="1206"/>
      <c r="K46" s="1206"/>
      <c r="L46" s="1206"/>
      <c r="M46" s="1206"/>
      <c r="N46" s="1206"/>
      <c r="O46" s="1206"/>
      <c r="P46" s="1206"/>
      <c r="Q46" s="1206"/>
      <c r="R46" s="1206"/>
      <c r="S46" s="1206"/>
      <c r="T46" s="1206"/>
      <c r="U46" s="1206"/>
      <c r="V46" s="1206"/>
      <c r="W46" s="1206"/>
      <c r="X46" s="1206"/>
      <c r="Y46" s="56"/>
    </row>
    <row r="47" spans="1:25" ht="37.5" hidden="1" customHeight="1">
      <c r="A47" s="40"/>
      <c r="B47" s="75"/>
      <c r="C47" s="74"/>
      <c r="D47" s="58"/>
      <c r="E47" s="1206"/>
      <c r="F47" s="1206"/>
      <c r="G47" s="1206"/>
      <c r="H47" s="1206"/>
      <c r="I47" s="1206"/>
      <c r="J47" s="1206"/>
      <c r="K47" s="1206"/>
      <c r="L47" s="1206"/>
      <c r="M47" s="1206"/>
      <c r="N47" s="1206"/>
      <c r="O47" s="1206"/>
      <c r="P47" s="1206"/>
      <c r="Q47" s="1206"/>
      <c r="R47" s="1206"/>
      <c r="S47" s="1206"/>
      <c r="T47" s="1206"/>
      <c r="U47" s="1206"/>
      <c r="V47" s="1206"/>
      <c r="W47" s="1206"/>
      <c r="X47" s="1206"/>
      <c r="Y47" s="56"/>
    </row>
    <row r="48" spans="1:25" ht="24" hidden="1" customHeight="1">
      <c r="A48" s="40"/>
      <c r="B48" s="75"/>
      <c r="C48" s="74"/>
      <c r="D48" s="58"/>
      <c r="E48" s="1206"/>
      <c r="F48" s="1206"/>
      <c r="G48" s="1206"/>
      <c r="H48" s="1206"/>
      <c r="I48" s="1206"/>
      <c r="J48" s="1206"/>
      <c r="K48" s="1206"/>
      <c r="L48" s="1206"/>
      <c r="M48" s="1206"/>
      <c r="N48" s="1206"/>
      <c r="O48" s="1206"/>
      <c r="P48" s="1206"/>
      <c r="Q48" s="1206"/>
      <c r="R48" s="1206"/>
      <c r="S48" s="1206"/>
      <c r="T48" s="1206"/>
      <c r="U48" s="1206"/>
      <c r="V48" s="1206"/>
      <c r="W48" s="1206"/>
      <c r="X48" s="1206"/>
      <c r="Y48" s="56"/>
    </row>
    <row r="49" spans="1:25" ht="51" hidden="1" customHeight="1">
      <c r="A49" s="40"/>
      <c r="B49" s="75"/>
      <c r="C49" s="74"/>
      <c r="D49" s="58"/>
      <c r="E49" s="1206"/>
      <c r="F49" s="1206"/>
      <c r="G49" s="1206"/>
      <c r="H49" s="1206"/>
      <c r="I49" s="1206"/>
      <c r="J49" s="1206"/>
      <c r="K49" s="1206"/>
      <c r="L49" s="1206"/>
      <c r="M49" s="1206"/>
      <c r="N49" s="1206"/>
      <c r="O49" s="1206"/>
      <c r="P49" s="1206"/>
      <c r="Q49" s="1206"/>
      <c r="R49" s="1206"/>
      <c r="S49" s="1206"/>
      <c r="T49" s="1206"/>
      <c r="U49" s="1206"/>
      <c r="V49" s="1206"/>
      <c r="W49" s="1206"/>
      <c r="X49" s="1206"/>
      <c r="Y49" s="56"/>
    </row>
    <row r="50" spans="1:25" ht="15" hidden="1">
      <c r="A50" s="40"/>
      <c r="B50" s="75"/>
      <c r="C50" s="74"/>
      <c r="D50" s="58"/>
      <c r="E50" s="1206"/>
      <c r="F50" s="1206"/>
      <c r="G50" s="1206"/>
      <c r="H50" s="1206"/>
      <c r="I50" s="1206"/>
      <c r="J50" s="1206"/>
      <c r="K50" s="1206"/>
      <c r="L50" s="1206"/>
      <c r="M50" s="1206"/>
      <c r="N50" s="1206"/>
      <c r="O50" s="1206"/>
      <c r="P50" s="1206"/>
      <c r="Q50" s="1206"/>
      <c r="R50" s="1206"/>
      <c r="S50" s="1206"/>
      <c r="T50" s="1206"/>
      <c r="U50" s="1206"/>
      <c r="V50" s="1206"/>
      <c r="W50" s="1206"/>
      <c r="X50" s="1206"/>
      <c r="Y50" s="56"/>
    </row>
    <row r="51" spans="1:25" ht="15" hidden="1">
      <c r="A51" s="40"/>
      <c r="B51" s="75"/>
      <c r="C51" s="74"/>
      <c r="D51" s="58"/>
      <c r="E51" s="1206"/>
      <c r="F51" s="1206"/>
      <c r="G51" s="1206"/>
      <c r="H51" s="1206"/>
      <c r="I51" s="1206"/>
      <c r="J51" s="1206"/>
      <c r="K51" s="1206"/>
      <c r="L51" s="1206"/>
      <c r="M51" s="1206"/>
      <c r="N51" s="1206"/>
      <c r="O51" s="1206"/>
      <c r="P51" s="1206"/>
      <c r="Q51" s="1206"/>
      <c r="R51" s="1206"/>
      <c r="S51" s="1206"/>
      <c r="T51" s="1206"/>
      <c r="U51" s="1206"/>
      <c r="V51" s="1206"/>
      <c r="W51" s="1206"/>
      <c r="X51" s="1206"/>
      <c r="Y51" s="56"/>
    </row>
    <row r="52" spans="1:25" ht="15" hidden="1">
      <c r="A52" s="40"/>
      <c r="B52" s="75"/>
      <c r="C52" s="74"/>
      <c r="D52" s="58"/>
      <c r="E52" s="1206"/>
      <c r="F52" s="1206"/>
      <c r="G52" s="1206"/>
      <c r="H52" s="1206"/>
      <c r="I52" s="1206"/>
      <c r="J52" s="1206"/>
      <c r="K52" s="1206"/>
      <c r="L52" s="1206"/>
      <c r="M52" s="1206"/>
      <c r="N52" s="1206"/>
      <c r="O52" s="1206"/>
      <c r="P52" s="1206"/>
      <c r="Q52" s="1206"/>
      <c r="R52" s="1206"/>
      <c r="S52" s="1206"/>
      <c r="T52" s="1206"/>
      <c r="U52" s="1206"/>
      <c r="V52" s="1206"/>
      <c r="W52" s="1206"/>
      <c r="X52" s="1206"/>
      <c r="Y52" s="56"/>
    </row>
    <row r="53" spans="1:25" ht="15" hidden="1">
      <c r="A53" s="40"/>
      <c r="B53" s="75"/>
      <c r="C53" s="74"/>
      <c r="D53" s="58"/>
      <c r="E53" s="1206"/>
      <c r="F53" s="1206"/>
      <c r="G53" s="1206"/>
      <c r="H53" s="1206"/>
      <c r="I53" s="1206"/>
      <c r="J53" s="1206"/>
      <c r="K53" s="1206"/>
      <c r="L53" s="1206"/>
      <c r="M53" s="1206"/>
      <c r="N53" s="1206"/>
      <c r="O53" s="1206"/>
      <c r="P53" s="1206"/>
      <c r="Q53" s="1206"/>
      <c r="R53" s="1206"/>
      <c r="S53" s="1206"/>
      <c r="T53" s="1206"/>
      <c r="U53" s="1206"/>
      <c r="V53" s="1206"/>
      <c r="W53" s="1206"/>
      <c r="X53" s="1206"/>
      <c r="Y53" s="56"/>
    </row>
    <row r="54" spans="1:25" ht="15" hidden="1">
      <c r="A54" s="40"/>
      <c r="B54" s="75"/>
      <c r="C54" s="74"/>
      <c r="D54" s="58"/>
      <c r="E54" s="1206"/>
      <c r="F54" s="1206"/>
      <c r="G54" s="1206"/>
      <c r="H54" s="1206"/>
      <c r="I54" s="1206"/>
      <c r="J54" s="1206"/>
      <c r="K54" s="1206"/>
      <c r="L54" s="1206"/>
      <c r="M54" s="1206"/>
      <c r="N54" s="1206"/>
      <c r="O54" s="1206"/>
      <c r="P54" s="1206"/>
      <c r="Q54" s="1206"/>
      <c r="R54" s="1206"/>
      <c r="S54" s="1206"/>
      <c r="T54" s="1206"/>
      <c r="U54" s="1206"/>
      <c r="V54" s="1206"/>
      <c r="W54" s="1206"/>
      <c r="X54" s="1206"/>
      <c r="Y54" s="56"/>
    </row>
    <row r="55" spans="1:25" ht="15" hidden="1">
      <c r="A55" s="40"/>
      <c r="B55" s="75"/>
      <c r="C55" s="74"/>
      <c r="D55" s="58"/>
      <c r="E55" s="1206"/>
      <c r="F55" s="1206"/>
      <c r="G55" s="1206"/>
      <c r="H55" s="1206"/>
      <c r="I55" s="1206"/>
      <c r="J55" s="1206"/>
      <c r="K55" s="1206"/>
      <c r="L55" s="1206"/>
      <c r="M55" s="1206"/>
      <c r="N55" s="1206"/>
      <c r="O55" s="1206"/>
      <c r="P55" s="1206"/>
      <c r="Q55" s="1206"/>
      <c r="R55" s="1206"/>
      <c r="S55" s="1206"/>
      <c r="T55" s="1206"/>
      <c r="U55" s="1206"/>
      <c r="V55" s="1206"/>
      <c r="W55" s="1206"/>
      <c r="X55" s="1206"/>
      <c r="Y55" s="56"/>
    </row>
    <row r="56" spans="1:25" ht="25.5" hidden="1" customHeight="1">
      <c r="A56" s="40"/>
      <c r="B56" s="75"/>
      <c r="C56" s="74"/>
      <c r="D56" s="63"/>
      <c r="E56" s="1206"/>
      <c r="F56" s="1206"/>
      <c r="G56" s="1206"/>
      <c r="H56" s="1206"/>
      <c r="I56" s="1206"/>
      <c r="J56" s="1206"/>
      <c r="K56" s="1206"/>
      <c r="L56" s="1206"/>
      <c r="M56" s="1206"/>
      <c r="N56" s="1206"/>
      <c r="O56" s="1206"/>
      <c r="P56" s="1206"/>
      <c r="Q56" s="1206"/>
      <c r="R56" s="1206"/>
      <c r="S56" s="1206"/>
      <c r="T56" s="1206"/>
      <c r="U56" s="1206"/>
      <c r="V56" s="1206"/>
      <c r="W56" s="1206"/>
      <c r="X56" s="1206"/>
      <c r="Y56" s="56"/>
    </row>
    <row r="57" spans="1:25" ht="15" hidden="1">
      <c r="A57" s="40"/>
      <c r="B57" s="75"/>
      <c r="C57" s="74"/>
      <c r="D57" s="63"/>
      <c r="E57" s="1206"/>
      <c r="F57" s="1206"/>
      <c r="G57" s="1206"/>
      <c r="H57" s="1206"/>
      <c r="I57" s="1206"/>
      <c r="J57" s="1206"/>
      <c r="K57" s="1206"/>
      <c r="L57" s="1206"/>
      <c r="M57" s="1206"/>
      <c r="N57" s="1206"/>
      <c r="O57" s="1206"/>
      <c r="P57" s="1206"/>
      <c r="Q57" s="1206"/>
      <c r="R57" s="1206"/>
      <c r="S57" s="1206"/>
      <c r="T57" s="1206"/>
      <c r="U57" s="1206"/>
      <c r="V57" s="1206"/>
      <c r="W57" s="1206"/>
      <c r="X57" s="1206"/>
      <c r="Y57" s="56"/>
    </row>
    <row r="58" spans="1:25" ht="15" hidden="1" customHeight="1">
      <c r="A58" s="40"/>
      <c r="B58" s="75"/>
      <c r="C58" s="74"/>
      <c r="D58" s="58"/>
      <c r="E58" s="1207" t="s">
        <v>392</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09"/>
      <c r="F59" s="1209"/>
      <c r="G59" s="1209"/>
      <c r="H59" s="1204"/>
      <c r="I59" s="1205"/>
      <c r="J59" s="1205"/>
      <c r="K59" s="1205"/>
      <c r="L59" s="1205"/>
      <c r="M59" s="1205"/>
      <c r="N59" s="1205"/>
      <c r="O59" s="1205"/>
      <c r="P59" s="1205"/>
      <c r="Q59" s="1205"/>
      <c r="R59" s="1205"/>
      <c r="S59" s="1205"/>
      <c r="T59" s="1205"/>
      <c r="U59" s="1205"/>
      <c r="V59" s="1205"/>
      <c r="W59" s="1205"/>
      <c r="X59" s="1205"/>
      <c r="Y59" s="56"/>
    </row>
    <row r="60" spans="1:25" ht="15" hidden="1" customHeight="1">
      <c r="A60" s="40"/>
      <c r="B60" s="75"/>
      <c r="C60" s="74"/>
      <c r="D60" s="58"/>
      <c r="E60" s="1208"/>
      <c r="F60" s="1208"/>
      <c r="G60" s="1208"/>
      <c r="H60" s="1203"/>
      <c r="I60" s="1203"/>
      <c r="J60" s="1203"/>
      <c r="K60" s="1203"/>
      <c r="L60" s="1203"/>
      <c r="M60" s="1203"/>
      <c r="N60" s="1203"/>
      <c r="O60" s="1203"/>
      <c r="P60" s="1203"/>
      <c r="Q60" s="1203"/>
      <c r="R60" s="1203"/>
      <c r="S60" s="1203"/>
      <c r="T60" s="1203"/>
      <c r="U60" s="1203"/>
      <c r="V60" s="1203"/>
      <c r="W60" s="1203"/>
      <c r="X60" s="1203"/>
      <c r="Y60" s="56"/>
    </row>
    <row r="61" spans="1:25" ht="15" hidden="1">
      <c r="A61" s="40"/>
      <c r="B61" s="75"/>
      <c r="C61" s="74"/>
      <c r="D61" s="58"/>
      <c r="E61" s="67"/>
      <c r="F61" s="65"/>
      <c r="G61" s="66"/>
      <c r="H61" s="1203"/>
      <c r="I61" s="1203"/>
      <c r="J61" s="1203"/>
      <c r="K61" s="1203"/>
      <c r="L61" s="1203"/>
      <c r="M61" s="1203"/>
      <c r="N61" s="1203"/>
      <c r="O61" s="1203"/>
      <c r="P61" s="1203"/>
      <c r="Q61" s="1203"/>
      <c r="R61" s="1203"/>
      <c r="S61" s="1203"/>
      <c r="T61" s="1203"/>
      <c r="U61" s="1203"/>
      <c r="V61" s="1203"/>
      <c r="W61" s="1203"/>
      <c r="X61" s="120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393</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563</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392</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08"/>
      <c r="F82" s="1208"/>
      <c r="G82" s="1208"/>
      <c r="H82" s="1204"/>
      <c r="I82" s="1205"/>
      <c r="J82" s="1205"/>
      <c r="K82" s="1205"/>
      <c r="L82" s="1205"/>
      <c r="M82" s="1205"/>
      <c r="N82" s="1205"/>
      <c r="O82" s="1205"/>
      <c r="P82" s="1205"/>
      <c r="Q82" s="1205"/>
      <c r="R82" s="1205"/>
      <c r="S82" s="1205"/>
      <c r="T82" s="1205"/>
      <c r="U82" s="1205"/>
      <c r="V82" s="1205"/>
      <c r="W82" s="1205"/>
      <c r="X82" s="1205"/>
      <c r="Y82" s="56"/>
    </row>
    <row r="83" spans="1:25" ht="15" hidden="1" customHeight="1">
      <c r="A83" s="40"/>
      <c r="B83" s="75"/>
      <c r="C83" s="74"/>
      <c r="D83" s="58"/>
      <c r="Y83" s="56"/>
    </row>
    <row r="84" spans="1:25" ht="15" hidden="1" customHeight="1">
      <c r="A84" s="40"/>
      <c r="B84" s="75"/>
      <c r="C84" s="74"/>
      <c r="D84" s="58"/>
      <c r="E84" s="67"/>
      <c r="F84" s="65"/>
      <c r="G84" s="66"/>
      <c r="H84" s="1203"/>
      <c r="I84" s="1203"/>
      <c r="J84" s="1203"/>
      <c r="K84" s="1203"/>
      <c r="L84" s="1203"/>
      <c r="M84" s="1203"/>
      <c r="N84" s="1203"/>
      <c r="O84" s="1203"/>
      <c r="P84" s="1203"/>
      <c r="Q84" s="1203"/>
      <c r="R84" s="1203"/>
      <c r="S84" s="1203"/>
      <c r="T84" s="1203"/>
      <c r="U84" s="1203"/>
      <c r="V84" s="1203"/>
      <c r="W84" s="1203"/>
      <c r="X84" s="120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1" t="s">
        <v>233</v>
      </c>
      <c r="F98" s="1211"/>
      <c r="G98" s="1211"/>
      <c r="H98" s="1211"/>
      <c r="I98" s="1211"/>
      <c r="J98" s="1211"/>
      <c r="K98" s="1211"/>
      <c r="L98" s="1211"/>
      <c r="M98" s="1211"/>
      <c r="N98" s="1211"/>
      <c r="O98" s="1211"/>
      <c r="P98" s="1211"/>
      <c r="Q98" s="1211"/>
      <c r="R98" s="1211"/>
      <c r="S98" s="1211"/>
      <c r="T98" s="1211"/>
      <c r="U98" s="1211"/>
      <c r="V98" s="1211"/>
      <c r="W98" s="1211"/>
      <c r="X98" s="121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0" t="s">
        <v>232</v>
      </c>
      <c r="G100" s="1210"/>
      <c r="H100" s="1210"/>
      <c r="I100" s="1210"/>
      <c r="J100" s="1210"/>
      <c r="K100" s="1210"/>
      <c r="L100" s="1210"/>
      <c r="M100" s="1210"/>
      <c r="N100" s="1210"/>
      <c r="O100" s="1210"/>
      <c r="P100" s="1210"/>
      <c r="Q100" s="1210"/>
      <c r="R100" s="1210"/>
      <c r="S100" s="1210"/>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0" t="s">
        <v>231</v>
      </c>
      <c r="G102" s="1210"/>
      <c r="H102" s="1210"/>
      <c r="I102" s="1210"/>
      <c r="J102" s="1210"/>
      <c r="K102" s="1210"/>
      <c r="L102" s="1210"/>
      <c r="M102" s="1210"/>
      <c r="N102" s="1210"/>
      <c r="O102" s="1210"/>
      <c r="P102" s="1210"/>
      <c r="Q102" s="1210"/>
      <c r="R102" s="1210"/>
      <c r="S102" s="1210"/>
      <c r="T102" s="1210"/>
      <c r="U102" s="1210"/>
      <c r="V102" s="1210"/>
      <c r="W102" s="1210"/>
      <c r="X102" s="121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NOjs+OKPfwesVkzZR981xY0O+Pgn3whfMbsc1bsyg2HhqjXGjIuajj0dHPDt6ACGH2kQoatwf8oxGMuFB1vdzw==" saltValue="CzWiJ1fDrEOaMmDYkS6WfQ=="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296" t="s">
        <v>731</v>
      </c>
      <c r="M5" s="1296"/>
      <c r="N5" s="1296"/>
      <c r="O5" s="1296"/>
      <c r="P5" s="1296"/>
      <c r="Q5" s="1296"/>
      <c r="R5" s="1296"/>
      <c r="S5" s="1296"/>
      <c r="T5" s="1296"/>
      <c r="U5" s="547"/>
    </row>
    <row r="6" spans="1:35" ht="3" customHeight="1">
      <c r="J6" s="498"/>
      <c r="K6" s="498"/>
      <c r="L6" s="493"/>
      <c r="M6" s="493"/>
      <c r="N6" s="493"/>
      <c r="O6" s="497"/>
      <c r="P6" s="497"/>
      <c r="Q6" s="497"/>
      <c r="R6" s="497"/>
      <c r="S6" s="497"/>
      <c r="T6" s="497"/>
      <c r="U6" s="493"/>
    </row>
    <row r="7" spans="1:35"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634"/>
      <c r="X8" s="558"/>
      <c r="Y8" s="558"/>
      <c r="Z8" s="558"/>
      <c r="AA8" s="558"/>
      <c r="AB8" s="558"/>
      <c r="AC8" s="558"/>
      <c r="AD8" s="558"/>
      <c r="AE8" s="558"/>
      <c r="AF8" s="558"/>
      <c r="AG8" s="558"/>
      <c r="AH8" s="558"/>
      <c r="AI8" s="558"/>
    </row>
    <row r="9" spans="1:35"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120-р</v>
      </c>
      <c r="P9" s="1303"/>
      <c r="Q9" s="1303"/>
      <c r="R9" s="1303"/>
      <c r="S9" s="1303"/>
      <c r="T9" s="1303"/>
      <c r="U9" s="634"/>
      <c r="X9" s="558"/>
      <c r="Y9" s="558"/>
      <c r="Z9" s="558"/>
      <c r="AA9" s="558"/>
      <c r="AB9" s="558"/>
      <c r="AC9" s="558"/>
      <c r="AD9" s="558"/>
      <c r="AE9" s="558"/>
      <c r="AF9" s="558"/>
      <c r="AG9" s="558"/>
      <c r="AH9" s="558"/>
      <c r="AI9" s="558"/>
    </row>
    <row r="10" spans="1:35"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5" s="538" customFormat="1" ht="11.25" hidden="1" customHeight="1">
      <c r="A11" s="558"/>
      <c r="B11" s="558"/>
      <c r="C11" s="558"/>
      <c r="D11" s="558"/>
      <c r="E11" s="558"/>
      <c r="F11" s="558"/>
      <c r="G11" s="558"/>
      <c r="H11" s="558"/>
      <c r="L11" s="1297"/>
      <c r="M11" s="1297"/>
      <c r="N11" s="535"/>
      <c r="O11" s="1328"/>
      <c r="P11" s="1328"/>
      <c r="Q11" s="1328"/>
      <c r="R11" s="1328"/>
      <c r="S11" s="1328"/>
      <c r="T11" s="1328"/>
      <c r="U11" s="556" t="s">
        <v>370</v>
      </c>
      <c r="X11" s="558"/>
      <c r="Y11" s="558"/>
      <c r="Z11" s="558"/>
      <c r="AA11" s="558"/>
      <c r="AB11" s="558"/>
      <c r="AC11" s="558"/>
      <c r="AD11" s="558"/>
      <c r="AE11" s="558"/>
      <c r="AF11" s="558"/>
      <c r="AG11" s="558"/>
      <c r="AH11" s="558"/>
      <c r="AI11" s="558"/>
    </row>
    <row r="12" spans="1:35">
      <c r="J12" s="498"/>
      <c r="K12" s="498"/>
      <c r="L12" s="493"/>
      <c r="M12" s="493"/>
      <c r="N12" s="493"/>
      <c r="O12" s="1327"/>
      <c r="P12" s="1327"/>
      <c r="Q12" s="1327"/>
      <c r="R12" s="1327"/>
      <c r="S12" s="1327"/>
      <c r="T12" s="1327"/>
      <c r="U12" s="1327"/>
    </row>
    <row r="13" spans="1:35" ht="14.25" customHeight="1">
      <c r="J13" s="498"/>
      <c r="K13" s="498"/>
      <c r="L13" s="1229" t="s">
        <v>444</v>
      </c>
      <c r="M13" s="1229"/>
      <c r="N13" s="1229"/>
      <c r="O13" s="1229"/>
      <c r="P13" s="1229"/>
      <c r="Q13" s="1229"/>
      <c r="R13" s="1229"/>
      <c r="S13" s="1229"/>
      <c r="T13" s="1229"/>
      <c r="U13" s="1229"/>
      <c r="V13" s="1229"/>
      <c r="W13" s="1229" t="s">
        <v>445</v>
      </c>
    </row>
    <row r="14" spans="1:35" ht="14.25" customHeight="1">
      <c r="J14" s="498"/>
      <c r="K14" s="498"/>
      <c r="L14" s="1310" t="s">
        <v>90</v>
      </c>
      <c r="M14" s="1310" t="s">
        <v>601</v>
      </c>
      <c r="N14" s="490"/>
      <c r="O14" s="1311" t="s">
        <v>603</v>
      </c>
      <c r="P14" s="1312"/>
      <c r="Q14" s="1312"/>
      <c r="R14" s="1312"/>
      <c r="S14" s="1312"/>
      <c r="T14" s="1313"/>
      <c r="U14" s="1293" t="s">
        <v>338</v>
      </c>
      <c r="V14" s="1307" t="s">
        <v>273</v>
      </c>
      <c r="W14" s="1229"/>
    </row>
    <row r="15" spans="1:35" ht="14.25" customHeight="1">
      <c r="J15" s="498"/>
      <c r="K15" s="498"/>
      <c r="L15" s="1310"/>
      <c r="M15" s="1310"/>
      <c r="N15" s="490"/>
      <c r="O15" s="1316" t="s">
        <v>589</v>
      </c>
      <c r="P15" s="1314"/>
      <c r="Q15" s="1315"/>
      <c r="R15" s="1291" t="s">
        <v>614</v>
      </c>
      <c r="S15" s="1291"/>
      <c r="T15" s="1292"/>
      <c r="U15" s="1294"/>
      <c r="V15" s="1308"/>
      <c r="W15" s="1229"/>
    </row>
    <row r="16" spans="1:35" ht="30" customHeight="1">
      <c r="J16" s="498"/>
      <c r="K16" s="498"/>
      <c r="L16" s="1310"/>
      <c r="M16" s="1310"/>
      <c r="N16" s="489"/>
      <c r="O16" s="1317"/>
      <c r="P16" s="504"/>
      <c r="Q16" s="504"/>
      <c r="R16" s="505" t="s">
        <v>272</v>
      </c>
      <c r="S16" s="1305" t="s">
        <v>271</v>
      </c>
      <c r="T16" s="1306"/>
      <c r="U16" s="1295"/>
      <c r="V16" s="1309"/>
      <c r="W16" s="1229"/>
    </row>
    <row r="17" spans="1:36">
      <c r="J17" s="498"/>
      <c r="K17" s="537">
        <v>1</v>
      </c>
      <c r="L17" s="615" t="s">
        <v>91</v>
      </c>
      <c r="M17" s="615" t="s">
        <v>47</v>
      </c>
      <c r="N17" s="635" t="s">
        <v>47</v>
      </c>
      <c r="O17" s="616">
        <f ca="1">OFFSET(O17,0,-1)+1</f>
        <v>3</v>
      </c>
      <c r="P17" s="617">
        <f ca="1">OFFSET(P17,0,-1)</f>
        <v>3</v>
      </c>
      <c r="Q17" s="617">
        <f ca="1">OFFSET(Q17,0,-1)</f>
        <v>3</v>
      </c>
      <c r="R17" s="616">
        <f ca="1">OFFSET(R17,0,-1)+1</f>
        <v>4</v>
      </c>
      <c r="S17" s="1298">
        <f ca="1">OFFSET(S17,0,-1)+1</f>
        <v>5</v>
      </c>
      <c r="T17" s="1298"/>
      <c r="U17" s="616">
        <f ca="1">OFFSET(U17,0,-2)+1</f>
        <v>6</v>
      </c>
      <c r="V17" s="617">
        <f ca="1">OFFSET(V17,0,-1)</f>
        <v>6</v>
      </c>
      <c r="W17" s="616">
        <f ca="1">OFFSET(W17,0,-1)+1</f>
        <v>7</v>
      </c>
    </row>
    <row r="18" spans="1:36" ht="22.5">
      <c r="A18" s="1281">
        <v>1</v>
      </c>
      <c r="B18" s="866"/>
      <c r="C18" s="866"/>
      <c r="D18" s="866"/>
      <c r="E18" s="867"/>
      <c r="F18" s="868"/>
      <c r="G18" s="866"/>
      <c r="H18" s="866"/>
      <c r="I18" s="869"/>
      <c r="J18" s="864"/>
      <c r="K18" s="873">
        <v>1</v>
      </c>
      <c r="L18" s="561">
        <f>mergeValue(A18)</f>
        <v>1</v>
      </c>
      <c r="M18" s="609" t="s">
        <v>19</v>
      </c>
      <c r="N18" s="548"/>
      <c r="O18" s="1324"/>
      <c r="P18" s="1324"/>
      <c r="Q18" s="1324"/>
      <c r="R18" s="1324"/>
      <c r="S18" s="1324"/>
      <c r="T18" s="1324"/>
      <c r="U18" s="1324"/>
      <c r="V18" s="1324"/>
      <c r="W18" s="598" t="s">
        <v>717</v>
      </c>
    </row>
    <row r="19" spans="1:36" ht="22.5">
      <c r="A19" s="1281"/>
      <c r="B19" s="1281">
        <v>1</v>
      </c>
      <c r="C19" s="866"/>
      <c r="D19" s="866"/>
      <c r="E19" s="868"/>
      <c r="F19" s="868"/>
      <c r="G19" s="866"/>
      <c r="H19" s="866"/>
      <c r="I19" s="863"/>
      <c r="J19" s="862"/>
      <c r="K19" s="873">
        <v>1</v>
      </c>
      <c r="L19" s="561" t="str">
        <f>mergeValue(A19) &amp;"."&amp; mergeValue(B19)</f>
        <v>1.1</v>
      </c>
      <c r="M19" s="515" t="s">
        <v>15</v>
      </c>
      <c r="N19" s="548"/>
      <c r="O19" s="1324"/>
      <c r="P19" s="1324"/>
      <c r="Q19" s="1324"/>
      <c r="R19" s="1324"/>
      <c r="S19" s="1324"/>
      <c r="T19" s="1324"/>
      <c r="U19" s="1324"/>
      <c r="V19" s="1324"/>
      <c r="W19" s="598" t="s">
        <v>458</v>
      </c>
    </row>
    <row r="20" spans="1:36" ht="22.5">
      <c r="A20" s="1281"/>
      <c r="B20" s="1281"/>
      <c r="C20" s="1281">
        <v>1</v>
      </c>
      <c r="D20" s="866"/>
      <c r="E20" s="868"/>
      <c r="F20" s="868"/>
      <c r="G20" s="866"/>
      <c r="H20" s="866"/>
      <c r="I20" s="870"/>
      <c r="J20" s="862"/>
      <c r="K20" s="873">
        <v>1</v>
      </c>
      <c r="L20" s="561" t="str">
        <f>mergeValue(A20) &amp;"."&amp; mergeValue(B20)&amp;"."&amp; mergeValue(C20)</f>
        <v>1.1.1</v>
      </c>
      <c r="M20" s="516" t="s">
        <v>7</v>
      </c>
      <c r="N20" s="548"/>
      <c r="O20" s="1324"/>
      <c r="P20" s="1324"/>
      <c r="Q20" s="1324"/>
      <c r="R20" s="1324"/>
      <c r="S20" s="1324"/>
      <c r="T20" s="1324"/>
      <c r="U20" s="1324"/>
      <c r="V20" s="1324"/>
      <c r="W20" s="598" t="s">
        <v>599</v>
      </c>
    </row>
    <row r="21" spans="1:36" ht="22.5">
      <c r="A21" s="1281"/>
      <c r="B21" s="1281"/>
      <c r="C21" s="1281"/>
      <c r="D21" s="1281">
        <v>1</v>
      </c>
      <c r="E21" s="868"/>
      <c r="F21" s="868"/>
      <c r="G21" s="866"/>
      <c r="H21" s="866"/>
      <c r="I21" s="1281">
        <v>1</v>
      </c>
      <c r="J21" s="862"/>
      <c r="K21" s="873">
        <v>1</v>
      </c>
      <c r="L21" s="561" t="str">
        <f>mergeValue(A21) &amp;"."&amp; mergeValue(B21)&amp;"."&amp; mergeValue(C21)&amp;"."&amp; mergeValue(D21)</f>
        <v>1.1.1.1</v>
      </c>
      <c r="M21" s="517" t="s">
        <v>21</v>
      </c>
      <c r="N21" s="548"/>
      <c r="O21" s="1324"/>
      <c r="P21" s="1324"/>
      <c r="Q21" s="1324"/>
      <c r="R21" s="1324"/>
      <c r="S21" s="1324"/>
      <c r="T21" s="1324"/>
      <c r="U21" s="1324"/>
      <c r="V21" s="1324"/>
      <c r="W21" s="598" t="s">
        <v>600</v>
      </c>
    </row>
    <row r="22" spans="1:36" ht="11.25" hidden="1" customHeight="1">
      <c r="A22" s="1281"/>
      <c r="B22" s="1281"/>
      <c r="C22" s="1281"/>
      <c r="D22" s="1281"/>
      <c r="E22" s="1281">
        <v>1</v>
      </c>
      <c r="F22" s="868"/>
      <c r="G22" s="866"/>
      <c r="H22" s="866"/>
      <c r="I22" s="1281"/>
      <c r="J22" s="868"/>
      <c r="K22" s="873">
        <v>1</v>
      </c>
      <c r="L22" s="561"/>
      <c r="M22" s="523"/>
      <c r="N22" s="549"/>
      <c r="O22" s="599"/>
      <c r="P22" s="599"/>
      <c r="Q22" s="599"/>
      <c r="R22" s="599"/>
      <c r="S22" s="599"/>
      <c r="T22" s="599"/>
      <c r="U22" s="561"/>
      <c r="V22" s="476"/>
      <c r="W22" s="528"/>
    </row>
    <row r="23" spans="1:36" ht="33.75">
      <c r="A23" s="1281"/>
      <c r="B23" s="1281"/>
      <c r="C23" s="1281"/>
      <c r="D23" s="1281"/>
      <c r="E23" s="1281"/>
      <c r="F23" s="1281">
        <v>1</v>
      </c>
      <c r="G23" s="866"/>
      <c r="H23" s="866"/>
      <c r="I23" s="1281"/>
      <c r="J23" s="1326"/>
      <c r="K23" s="873">
        <v>1</v>
      </c>
      <c r="L23" s="561" t="str">
        <f>mergeValue(A23) &amp;"."&amp; mergeValue(B23)&amp;"."&amp; mergeValue(C23)&amp;"."&amp; mergeValue(D23)&amp;"."&amp;  mergeValue(F23)</f>
        <v>1.1.1.1.1</v>
      </c>
      <c r="M23" s="523" t="s">
        <v>9</v>
      </c>
      <c r="N23" s="549"/>
      <c r="O23" s="1283"/>
      <c r="P23" s="1283"/>
      <c r="Q23" s="1283"/>
      <c r="R23" s="1283"/>
      <c r="S23" s="1283"/>
      <c r="T23" s="1283"/>
      <c r="U23" s="1283"/>
      <c r="V23" s="1283"/>
      <c r="W23" s="598" t="s">
        <v>719</v>
      </c>
      <c r="Y23" s="557" t="str">
        <f>strCheckUnique(Z23:Z26)</f>
        <v/>
      </c>
      <c r="AA23" s="557"/>
    </row>
    <row r="24" spans="1:36" ht="99" customHeight="1">
      <c r="A24" s="1281"/>
      <c r="B24" s="1281"/>
      <c r="C24" s="1281"/>
      <c r="D24" s="1281"/>
      <c r="E24" s="1281"/>
      <c r="F24" s="1281"/>
      <c r="G24" s="866">
        <v>1</v>
      </c>
      <c r="H24" s="866"/>
      <c r="I24" s="1281"/>
      <c r="J24" s="1326"/>
      <c r="K24" s="865"/>
      <c r="L24" s="561" t="str">
        <f>mergeValue(A24) &amp;"."&amp; mergeValue(B24)&amp;"."&amp; mergeValue(C24)&amp;"."&amp; mergeValue(D24)&amp;"."&amp;  mergeValue(F24)&amp;"."&amp;  mergeValue(G24)</f>
        <v>1.1.1.1.1.1</v>
      </c>
      <c r="M24" s="1084"/>
      <c r="N24" s="554"/>
      <c r="O24" s="531"/>
      <c r="P24" s="531"/>
      <c r="Q24" s="531"/>
      <c r="R24" s="1287"/>
      <c r="S24" s="1289" t="s">
        <v>82</v>
      </c>
      <c r="T24" s="1287"/>
      <c r="U24" s="1289" t="s">
        <v>83</v>
      </c>
      <c r="V24" s="506"/>
      <c r="W24" s="1299" t="s">
        <v>732</v>
      </c>
      <c r="X24" s="553" t="str">
        <f>strCheckDate(O25:V25)</f>
        <v/>
      </c>
      <c r="Y24" s="557"/>
      <c r="Z24" s="557" t="str">
        <f>IF(M24="","",M24 )</f>
        <v/>
      </c>
      <c r="AA24" s="557"/>
      <c r="AB24" s="557"/>
      <c r="AC24" s="557"/>
    </row>
    <row r="25" spans="1:36" ht="11.25" hidden="1">
      <c r="A25" s="1281"/>
      <c r="B25" s="1281"/>
      <c r="C25" s="1281"/>
      <c r="D25" s="1281"/>
      <c r="E25" s="1281"/>
      <c r="F25" s="1281"/>
      <c r="G25" s="866"/>
      <c r="H25" s="866"/>
      <c r="I25" s="1281"/>
      <c r="J25" s="1326"/>
      <c r="K25" s="873">
        <v>1</v>
      </c>
      <c r="L25" s="568"/>
      <c r="M25" s="614"/>
      <c r="N25" s="554"/>
      <c r="O25" s="531"/>
      <c r="P25" s="531"/>
      <c r="Q25" s="552" t="str">
        <f>R24 &amp; "-" &amp; T24</f>
        <v>-</v>
      </c>
      <c r="R25" s="1287"/>
      <c r="S25" s="1289"/>
      <c r="T25" s="1287"/>
      <c r="U25" s="1289"/>
      <c r="V25" s="506"/>
      <c r="W25" s="1300"/>
      <c r="Y25" s="557"/>
      <c r="Z25" s="557"/>
      <c r="AA25" s="557"/>
      <c r="AB25" s="557"/>
      <c r="AC25" s="557"/>
    </row>
    <row r="26" spans="1:36" s="491" customFormat="1" ht="15" customHeight="1">
      <c r="A26" s="1281"/>
      <c r="B26" s="1281"/>
      <c r="C26" s="1281"/>
      <c r="D26" s="1281"/>
      <c r="E26" s="1281"/>
      <c r="F26" s="1281"/>
      <c r="G26" s="866"/>
      <c r="H26" s="866"/>
      <c r="I26" s="1281"/>
      <c r="J26" s="1326"/>
      <c r="K26" s="873">
        <v>1</v>
      </c>
      <c r="L26" s="507"/>
      <c r="M26" s="525" t="s">
        <v>24</v>
      </c>
      <c r="N26" s="520"/>
      <c r="O26" s="514"/>
      <c r="P26" s="514"/>
      <c r="Q26" s="514"/>
      <c r="R26" s="541"/>
      <c r="S26" s="533"/>
      <c r="T26" s="532"/>
      <c r="U26" s="520"/>
      <c r="V26" s="529"/>
      <c r="W26" s="1301"/>
      <c r="X26" s="555"/>
      <c r="Y26" s="555"/>
      <c r="Z26" s="555"/>
      <c r="AA26" s="555"/>
      <c r="AB26" s="555"/>
      <c r="AC26" s="555"/>
      <c r="AD26" s="555"/>
      <c r="AE26" s="555"/>
      <c r="AF26" s="555"/>
      <c r="AG26" s="555"/>
      <c r="AH26" s="555"/>
      <c r="AI26" s="555"/>
    </row>
    <row r="27" spans="1:36" s="491" customFormat="1" ht="15" customHeight="1">
      <c r="A27" s="1281"/>
      <c r="B27" s="1281"/>
      <c r="C27" s="1281"/>
      <c r="D27" s="1281"/>
      <c r="E27" s="1281"/>
      <c r="F27" s="868"/>
      <c r="G27" s="868"/>
      <c r="H27" s="866"/>
      <c r="I27" s="1281"/>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281"/>
      <c r="B28" s="1281"/>
      <c r="C28" s="1281"/>
      <c r="D28" s="1281"/>
      <c r="E28" s="868"/>
      <c r="F28" s="868"/>
      <c r="G28" s="868"/>
      <c r="H28" s="866"/>
      <c r="I28" s="1281"/>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281"/>
      <c r="B29" s="1281"/>
      <c r="C29" s="1281"/>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281"/>
      <c r="B30" s="1281"/>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281"/>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2"/>
      <c r="M32" s="534" t="s">
        <v>307</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5"/>
      <c r="M33" s="455"/>
      <c r="N33" s="455"/>
      <c r="O33" s="455"/>
      <c r="P33" s="455"/>
      <c r="Q33" s="455"/>
      <c r="R33" s="455"/>
      <c r="S33" s="455"/>
      <c r="T33" s="455"/>
      <c r="U33" s="455"/>
    </row>
    <row r="34" spans="12:23" ht="106.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67</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15.04.2022</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69"/>
    <col min="27" max="27" width="10.140625" style="469" customWidth="1"/>
    <col min="28"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615</v>
      </c>
      <c r="M5" s="1296"/>
      <c r="N5" s="1296"/>
      <c r="O5" s="1296"/>
      <c r="P5" s="1296"/>
      <c r="Q5" s="1296"/>
      <c r="R5" s="1296"/>
      <c r="S5" s="1296"/>
      <c r="T5" s="1296"/>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461" customFormat="1" ht="18.75">
      <c r="G8" s="460"/>
      <c r="H8" s="46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634"/>
      <c r="X8" s="474"/>
      <c r="Y8" s="474"/>
      <c r="Z8" s="474"/>
      <c r="AA8" s="474"/>
      <c r="AB8" s="474"/>
      <c r="AC8" s="474"/>
      <c r="AD8" s="474"/>
      <c r="AE8" s="474"/>
      <c r="AF8" s="474"/>
      <c r="AG8" s="474"/>
      <c r="AH8" s="474"/>
    </row>
    <row r="9" spans="1:34" s="461" customFormat="1" ht="22.5">
      <c r="G9" s="460"/>
      <c r="H9" s="460"/>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120-р</v>
      </c>
      <c r="P9" s="1303"/>
      <c r="Q9" s="1303"/>
      <c r="R9" s="1303"/>
      <c r="S9" s="1303"/>
      <c r="T9" s="1303"/>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461" customFormat="1" ht="11.25" hidden="1">
      <c r="G11" s="460"/>
      <c r="H11" s="460"/>
      <c r="L11" s="1297"/>
      <c r="M11" s="1297"/>
      <c r="N11" s="458"/>
      <c r="O11" s="1329"/>
      <c r="P11" s="1329"/>
      <c r="Q11" s="1329"/>
      <c r="R11" s="1329"/>
      <c r="S11" s="1329"/>
      <c r="T11" s="1329"/>
      <c r="U11" s="472" t="s">
        <v>370</v>
      </c>
      <c r="X11" s="474"/>
      <c r="Y11" s="474"/>
      <c r="Z11" s="474"/>
      <c r="AA11" s="474"/>
      <c r="AB11" s="474"/>
      <c r="AC11" s="474"/>
      <c r="AD11" s="474"/>
      <c r="AE11" s="474"/>
      <c r="AF11" s="474"/>
      <c r="AG11" s="474"/>
      <c r="AH11" s="474"/>
    </row>
    <row r="12" spans="1:34">
      <c r="J12" s="451"/>
      <c r="K12" s="451"/>
      <c r="L12" s="447"/>
      <c r="M12" s="447"/>
      <c r="N12" s="447"/>
      <c r="O12" s="1327"/>
      <c r="P12" s="1327"/>
      <c r="Q12" s="1327"/>
      <c r="R12" s="1327"/>
      <c r="S12" s="1327"/>
      <c r="T12" s="1327"/>
      <c r="U12" s="1327"/>
    </row>
    <row r="13" spans="1:34">
      <c r="J13" s="451"/>
      <c r="K13" s="451"/>
      <c r="L13" s="1229" t="s">
        <v>444</v>
      </c>
      <c r="M13" s="1229"/>
      <c r="N13" s="1229"/>
      <c r="O13" s="1229"/>
      <c r="P13" s="1229"/>
      <c r="Q13" s="1229"/>
      <c r="R13" s="1229"/>
      <c r="S13" s="1229"/>
      <c r="T13" s="1229"/>
      <c r="U13" s="1229"/>
      <c r="V13" s="1229"/>
      <c r="W13" s="1229" t="s">
        <v>445</v>
      </c>
    </row>
    <row r="14" spans="1:34" ht="14.25" customHeight="1">
      <c r="J14" s="451"/>
      <c r="K14" s="451"/>
      <c r="L14" s="1310" t="s">
        <v>90</v>
      </c>
      <c r="M14" s="1310" t="s">
        <v>601</v>
      </c>
      <c r="N14" s="490"/>
      <c r="O14" s="1311" t="s">
        <v>603</v>
      </c>
      <c r="P14" s="1312"/>
      <c r="Q14" s="1312"/>
      <c r="R14" s="1312"/>
      <c r="S14" s="1312"/>
      <c r="T14" s="1313"/>
      <c r="U14" s="1293" t="s">
        <v>338</v>
      </c>
      <c r="V14" s="1307" t="s">
        <v>273</v>
      </c>
      <c r="W14" s="1229"/>
    </row>
    <row r="15" spans="1:34" s="492" customFormat="1" ht="14.25" customHeight="1">
      <c r="G15" s="500"/>
      <c r="H15" s="500"/>
      <c r="I15" s="500"/>
      <c r="J15" s="498"/>
      <c r="K15" s="498"/>
      <c r="L15" s="1310"/>
      <c r="M15" s="1310"/>
      <c r="N15" s="490"/>
      <c r="O15" s="1316" t="s">
        <v>577</v>
      </c>
      <c r="P15" s="1314" t="s">
        <v>269</v>
      </c>
      <c r="Q15" s="1315"/>
      <c r="R15" s="1291" t="s">
        <v>614</v>
      </c>
      <c r="S15" s="1291"/>
      <c r="T15" s="1292"/>
      <c r="U15" s="1294"/>
      <c r="V15" s="1308"/>
      <c r="W15" s="1229"/>
      <c r="X15" s="553"/>
      <c r="Y15" s="553"/>
      <c r="Z15" s="553"/>
      <c r="AA15" s="553"/>
      <c r="AB15" s="553"/>
      <c r="AC15" s="553"/>
      <c r="AD15" s="553"/>
      <c r="AE15" s="553"/>
      <c r="AF15" s="553"/>
      <c r="AG15" s="553"/>
      <c r="AH15" s="553"/>
    </row>
    <row r="16" spans="1:34" ht="33.75">
      <c r="J16" s="451"/>
      <c r="K16" s="451"/>
      <c r="L16" s="1310"/>
      <c r="M16" s="1310"/>
      <c r="N16" s="489"/>
      <c r="O16" s="1317"/>
      <c r="P16" s="504" t="s">
        <v>669</v>
      </c>
      <c r="Q16" s="504" t="s">
        <v>670</v>
      </c>
      <c r="R16" s="505" t="s">
        <v>272</v>
      </c>
      <c r="S16" s="1305" t="s">
        <v>271</v>
      </c>
      <c r="T16" s="1306"/>
      <c r="U16" s="1295"/>
      <c r="V16" s="1309"/>
      <c r="W16" s="1229"/>
    </row>
    <row r="17" spans="1:34">
      <c r="J17" s="451"/>
      <c r="K17" s="459">
        <v>1</v>
      </c>
      <c r="L17" s="448" t="s">
        <v>91</v>
      </c>
      <c r="M17" s="448" t="s">
        <v>47</v>
      </c>
      <c r="N17" s="465" t="s">
        <v>47</v>
      </c>
      <c r="O17" s="457">
        <f ca="1">OFFSET(O17,0,-1)+1</f>
        <v>3</v>
      </c>
      <c r="P17" s="457">
        <f ca="1">OFFSET(P17,0,-1)+1</f>
        <v>4</v>
      </c>
      <c r="Q17" s="457">
        <f ca="1">OFFSET(Q17,0,-1)+1</f>
        <v>5</v>
      </c>
      <c r="R17" s="457">
        <f ca="1">OFFSET(R17,0,-1)+1</f>
        <v>6</v>
      </c>
      <c r="S17" s="1298">
        <f ca="1">OFFSET(S17,0,-1)+1</f>
        <v>7</v>
      </c>
      <c r="T17" s="1298"/>
      <c r="U17" s="457">
        <f ca="1">OFFSET(U17,0,-2)+1</f>
        <v>8</v>
      </c>
      <c r="V17" s="464">
        <f ca="1">OFFSET(V17,0,-1)</f>
        <v>8</v>
      </c>
      <c r="W17" s="457">
        <f ca="1">OFFSET(W17,0,-1)+1</f>
        <v>9</v>
      </c>
    </row>
    <row r="18" spans="1:34" ht="22.5">
      <c r="A18" s="1281">
        <v>1</v>
      </c>
      <c r="B18" s="887"/>
      <c r="C18" s="887"/>
      <c r="D18" s="887"/>
      <c r="E18" s="888"/>
      <c r="F18" s="889"/>
      <c r="G18" s="889"/>
      <c r="H18" s="889"/>
      <c r="I18" s="890"/>
      <c r="J18" s="885"/>
      <c r="K18" s="892"/>
      <c r="L18" s="561">
        <f>mergeValue(A18)</f>
        <v>1</v>
      </c>
      <c r="M18" s="609" t="s">
        <v>19</v>
      </c>
      <c r="N18" s="548"/>
      <c r="O18" s="1324"/>
      <c r="P18" s="1324"/>
      <c r="Q18" s="1324"/>
      <c r="R18" s="1324"/>
      <c r="S18" s="1324"/>
      <c r="T18" s="1324"/>
      <c r="U18" s="1324"/>
      <c r="V18" s="1324"/>
      <c r="W18" s="1125" t="s">
        <v>717</v>
      </c>
    </row>
    <row r="19" spans="1:34" ht="22.5">
      <c r="A19" s="1281"/>
      <c r="B19" s="1281">
        <v>1</v>
      </c>
      <c r="C19" s="887"/>
      <c r="D19" s="887"/>
      <c r="E19" s="889"/>
      <c r="F19" s="889"/>
      <c r="G19" s="889"/>
      <c r="H19" s="889"/>
      <c r="I19" s="884"/>
      <c r="J19" s="883"/>
      <c r="K19" s="886"/>
      <c r="L19" s="561" t="str">
        <f>mergeValue(A19) &amp;"."&amp; mergeValue(B19)</f>
        <v>1.1</v>
      </c>
      <c r="M19" s="515" t="s">
        <v>15</v>
      </c>
      <c r="N19" s="548"/>
      <c r="O19" s="1324"/>
      <c r="P19" s="1324"/>
      <c r="Q19" s="1324"/>
      <c r="R19" s="1324"/>
      <c r="S19" s="1324"/>
      <c r="T19" s="1324"/>
      <c r="U19" s="1324"/>
      <c r="V19" s="1324"/>
      <c r="W19" s="1125" t="s">
        <v>458</v>
      </c>
    </row>
    <row r="20" spans="1:34" ht="22.5">
      <c r="A20" s="1281"/>
      <c r="B20" s="1281"/>
      <c r="C20" s="1281">
        <v>1</v>
      </c>
      <c r="D20" s="887"/>
      <c r="E20" s="889"/>
      <c r="F20" s="889"/>
      <c r="G20" s="889"/>
      <c r="H20" s="889"/>
      <c r="I20" s="891"/>
      <c r="J20" s="883"/>
      <c r="K20" s="886"/>
      <c r="L20" s="561" t="str">
        <f>mergeValue(A20) &amp;"."&amp; mergeValue(B20)&amp;"."&amp; mergeValue(C20)</f>
        <v>1.1.1</v>
      </c>
      <c r="M20" s="516" t="s">
        <v>7</v>
      </c>
      <c r="N20" s="548"/>
      <c r="O20" s="1324"/>
      <c r="P20" s="1324"/>
      <c r="Q20" s="1324"/>
      <c r="R20" s="1324"/>
      <c r="S20" s="1324"/>
      <c r="T20" s="1324"/>
      <c r="U20" s="1324"/>
      <c r="V20" s="1324"/>
      <c r="W20" s="1125" t="s">
        <v>599</v>
      </c>
    </row>
    <row r="21" spans="1:34" ht="22.5">
      <c r="A21" s="1281"/>
      <c r="B21" s="1281"/>
      <c r="C21" s="1281"/>
      <c r="D21" s="1281">
        <v>1</v>
      </c>
      <c r="E21" s="889"/>
      <c r="F21" s="889"/>
      <c r="G21" s="889"/>
      <c r="H21" s="889"/>
      <c r="I21" s="891"/>
      <c r="J21" s="883"/>
      <c r="K21" s="886"/>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4" ht="11.25" hidden="1" customHeight="1">
      <c r="A22" s="1281"/>
      <c r="B22" s="1281"/>
      <c r="C22" s="1281"/>
      <c r="D22" s="1281"/>
      <c r="E22" s="1281">
        <v>1</v>
      </c>
      <c r="F22" s="889"/>
      <c r="G22" s="889"/>
      <c r="H22" s="887">
        <v>1</v>
      </c>
      <c r="I22" s="1281">
        <v>1</v>
      </c>
      <c r="J22" s="889"/>
      <c r="K22" s="894"/>
      <c r="L22" s="561"/>
      <c r="M22" s="523"/>
      <c r="N22" s="549"/>
      <c r="O22" s="599"/>
      <c r="P22" s="599"/>
      <c r="Q22" s="599"/>
      <c r="R22" s="599"/>
      <c r="S22" s="599"/>
      <c r="T22" s="599"/>
      <c r="U22" s="599"/>
      <c r="V22" s="477"/>
      <c r="W22" s="1086"/>
    </row>
    <row r="23" spans="1:34" ht="33.75">
      <c r="A23" s="1281"/>
      <c r="B23" s="1281"/>
      <c r="C23" s="1281"/>
      <c r="D23" s="1281"/>
      <c r="E23" s="1281"/>
      <c r="F23" s="1281">
        <v>1</v>
      </c>
      <c r="G23" s="887"/>
      <c r="H23" s="887"/>
      <c r="I23" s="1281"/>
      <c r="J23" s="1281">
        <v>1</v>
      </c>
      <c r="K23" s="895"/>
      <c r="L23" s="561" t="str">
        <f>mergeValue(A23) &amp;"."&amp; mergeValue(B23)&amp;"."&amp; mergeValue(C23)&amp;"."&amp; mergeValue(D23)&amp;"."&amp;  mergeValue(F23)</f>
        <v>1.1.1.1.1</v>
      </c>
      <c r="M23" s="524" t="s">
        <v>9</v>
      </c>
      <c r="N23" s="549"/>
      <c r="O23" s="1283"/>
      <c r="P23" s="1283"/>
      <c r="Q23" s="1283"/>
      <c r="R23" s="1283"/>
      <c r="S23" s="1283"/>
      <c r="T23" s="1283"/>
      <c r="U23" s="1283"/>
      <c r="V23" s="1283"/>
      <c r="W23" s="1125" t="s">
        <v>719</v>
      </c>
      <c r="Y23" s="473" t="str">
        <f>strCheckUnique(Z23:Z26)</f>
        <v/>
      </c>
      <c r="AA23" s="473"/>
    </row>
    <row r="24" spans="1:34" ht="99" customHeight="1">
      <c r="A24" s="1281"/>
      <c r="B24" s="1281"/>
      <c r="C24" s="1281"/>
      <c r="D24" s="1281"/>
      <c r="E24" s="1281"/>
      <c r="F24" s="1281"/>
      <c r="G24" s="887">
        <v>1</v>
      </c>
      <c r="H24" s="887"/>
      <c r="I24" s="1281"/>
      <c r="J24" s="1281"/>
      <c r="K24" s="895">
        <v>1</v>
      </c>
      <c r="L24" s="561" t="str">
        <f>mergeValue(A24) &amp;"."&amp; mergeValue(B24)&amp;"."&amp; mergeValue(C24)&amp;"."&amp; mergeValue(D24)&amp;"."&amp; mergeValue(F24)&amp;"."&amp; mergeValue(G24)</f>
        <v>1.1.1.1.1.1</v>
      </c>
      <c r="M24" s="1084"/>
      <c r="N24" s="554"/>
      <c r="O24" s="531"/>
      <c r="P24" s="531"/>
      <c r="Q24" s="1034"/>
      <c r="R24" s="1287"/>
      <c r="S24" s="1289" t="s">
        <v>82</v>
      </c>
      <c r="T24" s="1287"/>
      <c r="U24" s="1289" t="s">
        <v>83</v>
      </c>
      <c r="V24" s="546"/>
      <c r="W24" s="1299" t="s">
        <v>732</v>
      </c>
      <c r="X24" s="469" t="str">
        <f>strCheckDate(O25:V25)</f>
        <v/>
      </c>
      <c r="Y24" s="473"/>
      <c r="Z24" s="473" t="str">
        <f>IF(M24="","",M24 )</f>
        <v/>
      </c>
      <c r="AA24" s="473"/>
      <c r="AB24" s="473"/>
      <c r="AC24" s="473"/>
    </row>
    <row r="25" spans="1:34" ht="11.25" hidden="1">
      <c r="A25" s="1281"/>
      <c r="B25" s="1281"/>
      <c r="C25" s="1281"/>
      <c r="D25" s="1281"/>
      <c r="E25" s="1281"/>
      <c r="F25" s="1281"/>
      <c r="G25" s="887"/>
      <c r="H25" s="887"/>
      <c r="I25" s="1281"/>
      <c r="J25" s="1281"/>
      <c r="K25" s="895"/>
      <c r="L25" s="568"/>
      <c r="M25" s="614"/>
      <c r="N25" s="554"/>
      <c r="O25" s="531"/>
      <c r="P25" s="531"/>
      <c r="Q25" s="552" t="str">
        <f>R24 &amp; "-" &amp; T24</f>
        <v>-</v>
      </c>
      <c r="R25" s="1288"/>
      <c r="S25" s="1289"/>
      <c r="T25" s="1288"/>
      <c r="U25" s="1289"/>
      <c r="V25" s="546"/>
      <c r="W25" s="1300"/>
    </row>
    <row r="26" spans="1:34" s="445" customFormat="1" ht="15" customHeight="1">
      <c r="A26" s="1281"/>
      <c r="B26" s="1281"/>
      <c r="C26" s="1281"/>
      <c r="D26" s="1281"/>
      <c r="E26" s="1281"/>
      <c r="F26" s="1281"/>
      <c r="G26" s="889"/>
      <c r="H26" s="887"/>
      <c r="I26" s="1281"/>
      <c r="J26" s="1281"/>
      <c r="K26" s="894"/>
      <c r="L26" s="507"/>
      <c r="M26" s="525" t="s">
        <v>24</v>
      </c>
      <c r="N26" s="520"/>
      <c r="O26" s="514"/>
      <c r="P26" s="514"/>
      <c r="Q26" s="514"/>
      <c r="R26" s="541"/>
      <c r="S26" s="533"/>
      <c r="T26" s="532"/>
      <c r="U26" s="520"/>
      <c r="V26" s="529"/>
      <c r="W26" s="1301"/>
      <c r="X26" s="470"/>
      <c r="Y26" s="470"/>
      <c r="Z26" s="470"/>
      <c r="AA26" s="470"/>
      <c r="AB26" s="470"/>
      <c r="AC26" s="470"/>
      <c r="AD26" s="470"/>
      <c r="AE26" s="470"/>
      <c r="AF26" s="470"/>
      <c r="AG26" s="470"/>
      <c r="AH26" s="470"/>
    </row>
    <row r="27" spans="1:34" s="445" customFormat="1" ht="15" customHeight="1">
      <c r="A27" s="1281"/>
      <c r="B27" s="1281"/>
      <c r="C27" s="1281"/>
      <c r="D27" s="1281"/>
      <c r="E27" s="1281"/>
      <c r="F27" s="889"/>
      <c r="G27" s="889"/>
      <c r="H27" s="887"/>
      <c r="I27" s="1281"/>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5" customFormat="1" ht="0.2" customHeight="1">
      <c r="A28" s="1281"/>
      <c r="B28" s="1281"/>
      <c r="C28" s="1281"/>
      <c r="D28" s="1281"/>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5" customFormat="1" ht="15" customHeight="1">
      <c r="A29" s="1281"/>
      <c r="B29" s="1281"/>
      <c r="C29" s="1281"/>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5" customFormat="1" ht="15" customHeight="1">
      <c r="A30" s="1281"/>
      <c r="B30" s="1281"/>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5" customFormat="1" ht="15" customHeight="1">
      <c r="A31" s="1281"/>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5" customFormat="1" ht="15" customHeight="1">
      <c r="A32" s="881"/>
      <c r="B32" s="881"/>
      <c r="C32" s="881"/>
      <c r="D32" s="881"/>
      <c r="E32" s="881"/>
      <c r="F32" s="881"/>
      <c r="G32" s="881"/>
      <c r="H32" s="881"/>
      <c r="I32" s="881"/>
      <c r="J32" s="881"/>
      <c r="K32" s="881"/>
      <c r="L32" s="462"/>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23.7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181</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15.04.2022</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615</v>
      </c>
      <c r="M5" s="1296"/>
      <c r="N5" s="1296"/>
      <c r="O5" s="1296"/>
      <c r="P5" s="1296"/>
      <c r="Q5" s="1296"/>
      <c r="R5" s="1296"/>
      <c r="S5" s="1296"/>
      <c r="T5" s="1296"/>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120-р</v>
      </c>
      <c r="P9" s="1303"/>
      <c r="Q9" s="1303"/>
      <c r="R9" s="1303"/>
      <c r="S9" s="1303"/>
      <c r="T9" s="1303"/>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34" ht="15" customHeight="1">
      <c r="J12" s="451"/>
      <c r="K12" s="451"/>
      <c r="L12" s="447"/>
      <c r="M12" s="447"/>
      <c r="N12" s="447"/>
      <c r="O12" s="1327"/>
      <c r="P12" s="1327"/>
      <c r="Q12" s="1327"/>
      <c r="R12" s="1327"/>
      <c r="S12" s="1327"/>
      <c r="T12" s="1327"/>
      <c r="U12" s="1327"/>
    </row>
    <row r="13" spans="1:34">
      <c r="J13" s="451"/>
      <c r="K13" s="451"/>
      <c r="L13" s="1229" t="s">
        <v>444</v>
      </c>
      <c r="M13" s="1229"/>
      <c r="N13" s="1229"/>
      <c r="O13" s="1229"/>
      <c r="P13" s="1229"/>
      <c r="Q13" s="1229"/>
      <c r="R13" s="1229"/>
      <c r="S13" s="1229"/>
      <c r="T13" s="1229"/>
      <c r="U13" s="1229"/>
      <c r="V13" s="1229"/>
      <c r="W13" s="1229" t="s">
        <v>445</v>
      </c>
    </row>
    <row r="14" spans="1:34" ht="14.25" customHeight="1">
      <c r="J14" s="451"/>
      <c r="K14" s="451"/>
      <c r="L14" s="1310" t="s">
        <v>90</v>
      </c>
      <c r="M14" s="1310" t="s">
        <v>601</v>
      </c>
      <c r="N14" s="490"/>
      <c r="O14" s="1311" t="s">
        <v>603</v>
      </c>
      <c r="P14" s="1312"/>
      <c r="Q14" s="1312"/>
      <c r="R14" s="1312"/>
      <c r="S14" s="1312"/>
      <c r="T14" s="1313"/>
      <c r="U14" s="1293" t="s">
        <v>338</v>
      </c>
      <c r="V14" s="1307" t="s">
        <v>273</v>
      </c>
      <c r="W14" s="1229"/>
    </row>
    <row r="15" spans="1:34" s="492" customFormat="1" ht="14.25" customHeight="1">
      <c r="A15" s="553"/>
      <c r="B15" s="553"/>
      <c r="C15" s="553"/>
      <c r="D15" s="553"/>
      <c r="E15" s="553"/>
      <c r="F15" s="553"/>
      <c r="G15" s="559"/>
      <c r="H15" s="559"/>
      <c r="I15" s="500"/>
      <c r="J15" s="498"/>
      <c r="K15" s="498"/>
      <c r="L15" s="1310"/>
      <c r="M15" s="1310"/>
      <c r="N15" s="490"/>
      <c r="O15" s="1316" t="s">
        <v>674</v>
      </c>
      <c r="P15" s="1314" t="s">
        <v>269</v>
      </c>
      <c r="Q15" s="1315"/>
      <c r="R15" s="1291" t="s">
        <v>614</v>
      </c>
      <c r="S15" s="1291"/>
      <c r="T15" s="1292"/>
      <c r="U15" s="1294"/>
      <c r="V15" s="1308"/>
      <c r="W15" s="1229"/>
      <c r="X15" s="553"/>
      <c r="Y15" s="553"/>
      <c r="Z15" s="553"/>
      <c r="AA15" s="553"/>
      <c r="AB15" s="553"/>
      <c r="AC15" s="553"/>
      <c r="AD15" s="553"/>
      <c r="AE15" s="553"/>
      <c r="AF15" s="553"/>
      <c r="AG15" s="553"/>
      <c r="AH15" s="553"/>
    </row>
    <row r="16" spans="1:34" ht="33.75">
      <c r="J16" s="451"/>
      <c r="K16" s="451"/>
      <c r="L16" s="1310"/>
      <c r="M16" s="1310"/>
      <c r="N16" s="489"/>
      <c r="O16" s="1317"/>
      <c r="P16" s="504" t="s">
        <v>669</v>
      </c>
      <c r="Q16" s="504" t="s">
        <v>670</v>
      </c>
      <c r="R16" s="505" t="s">
        <v>272</v>
      </c>
      <c r="S16" s="1305" t="s">
        <v>271</v>
      </c>
      <c r="T16" s="1306"/>
      <c r="U16" s="1295"/>
      <c r="V16" s="1309"/>
      <c r="W16" s="1229"/>
    </row>
    <row r="17" spans="1:35">
      <c r="J17" s="451"/>
      <c r="K17" s="459">
        <v>1</v>
      </c>
      <c r="L17" s="494" t="s">
        <v>91</v>
      </c>
      <c r="M17" s="494" t="s">
        <v>47</v>
      </c>
      <c r="N17" s="465" t="s">
        <v>47</v>
      </c>
      <c r="O17" s="457">
        <f ca="1">OFFSET(O17,0,-1)+1</f>
        <v>3</v>
      </c>
      <c r="P17" s="457">
        <f ca="1">OFFSET(P17,0,-1)+1</f>
        <v>4</v>
      </c>
      <c r="Q17" s="457">
        <f ca="1">OFFSET(Q17,0,-1)+1</f>
        <v>5</v>
      </c>
      <c r="R17" s="457">
        <f ca="1">OFFSET(R17,0,-1)+1</f>
        <v>6</v>
      </c>
      <c r="S17" s="1298">
        <f ca="1">OFFSET(S17,0,-1)+1</f>
        <v>7</v>
      </c>
      <c r="T17" s="1298"/>
      <c r="U17" s="457">
        <f ca="1">OFFSET(U17,0,-2)+1</f>
        <v>8</v>
      </c>
      <c r="V17" s="619">
        <f ca="1">OFFSET(V17,0,-1)</f>
        <v>8</v>
      </c>
      <c r="W17" s="457">
        <f ca="1">OFFSET(W17,0,-1)+1</f>
        <v>9</v>
      </c>
    </row>
    <row r="18" spans="1:35" ht="22.5">
      <c r="A18" s="1281">
        <v>1</v>
      </c>
      <c r="B18" s="905"/>
      <c r="C18" s="905"/>
      <c r="D18" s="905"/>
      <c r="E18" s="906"/>
      <c r="F18" s="907"/>
      <c r="G18" s="907"/>
      <c r="H18" s="907"/>
      <c r="I18" s="908"/>
      <c r="J18" s="903"/>
      <c r="K18" s="910"/>
      <c r="L18" s="561">
        <f>mergeValue(A18)</f>
        <v>1</v>
      </c>
      <c r="M18" s="609" t="s">
        <v>19</v>
      </c>
      <c r="N18" s="548"/>
      <c r="O18" s="1324"/>
      <c r="P18" s="1324"/>
      <c r="Q18" s="1324"/>
      <c r="R18" s="1324"/>
      <c r="S18" s="1324"/>
      <c r="T18" s="1324"/>
      <c r="U18" s="1324"/>
      <c r="V18" s="1324"/>
      <c r="W18" s="1125" t="s">
        <v>717</v>
      </c>
    </row>
    <row r="19" spans="1:35" ht="22.5">
      <c r="A19" s="1281"/>
      <c r="B19" s="1281">
        <v>1</v>
      </c>
      <c r="C19" s="905"/>
      <c r="D19" s="905"/>
      <c r="E19" s="907"/>
      <c r="F19" s="907"/>
      <c r="G19" s="907"/>
      <c r="H19" s="907"/>
      <c r="I19" s="902"/>
      <c r="J19" s="901"/>
      <c r="K19" s="904"/>
      <c r="L19" s="561" t="str">
        <f>mergeValue(A19) &amp;"."&amp; mergeValue(B19)</f>
        <v>1.1</v>
      </c>
      <c r="M19" s="515" t="s">
        <v>15</v>
      </c>
      <c r="N19" s="548"/>
      <c r="O19" s="1324"/>
      <c r="P19" s="1324"/>
      <c r="Q19" s="1324"/>
      <c r="R19" s="1324"/>
      <c r="S19" s="1324"/>
      <c r="T19" s="1324"/>
      <c r="U19" s="1324"/>
      <c r="V19" s="1324"/>
      <c r="W19" s="1125" t="s">
        <v>458</v>
      </c>
    </row>
    <row r="20" spans="1:35" ht="22.5">
      <c r="A20" s="1281"/>
      <c r="B20" s="1281"/>
      <c r="C20" s="1281">
        <v>1</v>
      </c>
      <c r="D20" s="905"/>
      <c r="E20" s="907"/>
      <c r="F20" s="907"/>
      <c r="G20" s="907"/>
      <c r="H20" s="907"/>
      <c r="I20" s="909"/>
      <c r="J20" s="901"/>
      <c r="K20" s="904"/>
      <c r="L20" s="561" t="str">
        <f>mergeValue(A20) &amp;"."&amp; mergeValue(B20)&amp;"."&amp; mergeValue(C20)</f>
        <v>1.1.1</v>
      </c>
      <c r="M20" s="516" t="s">
        <v>7</v>
      </c>
      <c r="N20" s="548"/>
      <c r="O20" s="1324"/>
      <c r="P20" s="1324"/>
      <c r="Q20" s="1324"/>
      <c r="R20" s="1324"/>
      <c r="S20" s="1324"/>
      <c r="T20" s="1324"/>
      <c r="U20" s="1324"/>
      <c r="V20" s="1324"/>
      <c r="W20" s="1125" t="s">
        <v>599</v>
      </c>
    </row>
    <row r="21" spans="1:35" ht="22.5">
      <c r="A21" s="1281"/>
      <c r="B21" s="1281"/>
      <c r="C21" s="1281"/>
      <c r="D21" s="1281">
        <v>1</v>
      </c>
      <c r="E21" s="907"/>
      <c r="F21" s="907"/>
      <c r="G21" s="907"/>
      <c r="H21" s="907"/>
      <c r="I21" s="909"/>
      <c r="J21" s="901"/>
      <c r="K21" s="904"/>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5" ht="11.25" hidden="1" customHeight="1">
      <c r="A22" s="1281"/>
      <c r="B22" s="1281"/>
      <c r="C22" s="1281"/>
      <c r="D22" s="1281"/>
      <c r="E22" s="1281">
        <v>1</v>
      </c>
      <c r="F22" s="907"/>
      <c r="G22" s="907"/>
      <c r="H22" s="905">
        <v>1</v>
      </c>
      <c r="I22" s="1281">
        <v>1</v>
      </c>
      <c r="J22" s="907"/>
      <c r="K22" s="912"/>
      <c r="L22" s="561"/>
      <c r="M22" s="523"/>
      <c r="N22" s="549"/>
      <c r="O22" s="599"/>
      <c r="P22" s="599"/>
      <c r="Q22" s="599"/>
      <c r="R22" s="599"/>
      <c r="S22" s="599"/>
      <c r="T22" s="599"/>
      <c r="U22" s="599"/>
      <c r="V22" s="477"/>
      <c r="W22" s="1086"/>
    </row>
    <row r="23" spans="1:35" ht="33.75">
      <c r="A23" s="1281"/>
      <c r="B23" s="1281"/>
      <c r="C23" s="1281"/>
      <c r="D23" s="1281"/>
      <c r="E23" s="1281"/>
      <c r="F23" s="1281">
        <v>1</v>
      </c>
      <c r="G23" s="905"/>
      <c r="H23" s="905"/>
      <c r="I23" s="1281"/>
      <c r="J23" s="1281">
        <v>1</v>
      </c>
      <c r="K23" s="913"/>
      <c r="L23" s="561" t="str">
        <f>mergeValue(A23) &amp;"."&amp; mergeValue(B23)&amp;"."&amp; mergeValue(C23)&amp;"."&amp; mergeValue(D23)&amp;"."&amp;  mergeValue(F23)</f>
        <v>1.1.1.1.1</v>
      </c>
      <c r="M23" s="524" t="s">
        <v>9</v>
      </c>
      <c r="N23" s="549"/>
      <c r="O23" s="1283"/>
      <c r="P23" s="1283"/>
      <c r="Q23" s="1283"/>
      <c r="R23" s="1283"/>
      <c r="S23" s="1283"/>
      <c r="T23" s="1283"/>
      <c r="U23" s="1283"/>
      <c r="V23" s="1283"/>
      <c r="W23" s="1125" t="s">
        <v>719</v>
      </c>
      <c r="Y23" s="473" t="str">
        <f>strCheckUnique(Z23:Z26)</f>
        <v/>
      </c>
      <c r="AA23" s="473"/>
    </row>
    <row r="24" spans="1:35" ht="99" customHeight="1">
      <c r="A24" s="1281"/>
      <c r="B24" s="1281"/>
      <c r="C24" s="1281"/>
      <c r="D24" s="1281"/>
      <c r="E24" s="1281"/>
      <c r="F24" s="1281"/>
      <c r="G24" s="905">
        <v>1</v>
      </c>
      <c r="H24" s="905"/>
      <c r="I24" s="1281"/>
      <c r="J24" s="1281"/>
      <c r="K24" s="913">
        <v>1</v>
      </c>
      <c r="L24" s="561" t="str">
        <f>mergeValue(A24) &amp;"."&amp; mergeValue(B24)&amp;"."&amp; mergeValue(C24)&amp;"."&amp; mergeValue(D24)&amp;"."&amp; mergeValue(F24)&amp;"."&amp; mergeValue(G24)</f>
        <v>1.1.1.1.1.1</v>
      </c>
      <c r="M24" s="1084"/>
      <c r="N24" s="554"/>
      <c r="O24" s="531"/>
      <c r="P24" s="531"/>
      <c r="Q24" s="1034"/>
      <c r="R24" s="1287"/>
      <c r="S24" s="1289" t="s">
        <v>82</v>
      </c>
      <c r="T24" s="1287"/>
      <c r="U24" s="1289" t="s">
        <v>83</v>
      </c>
      <c r="V24" s="546"/>
      <c r="W24" s="1299" t="s">
        <v>732</v>
      </c>
      <c r="X24" s="469" t="str">
        <f>strCheckDate(O25:V25)</f>
        <v/>
      </c>
      <c r="Y24" s="473"/>
      <c r="Z24" s="473" t="str">
        <f>IF(M24="","",M24 )</f>
        <v/>
      </c>
      <c r="AA24" s="473"/>
      <c r="AB24" s="473"/>
      <c r="AC24" s="473"/>
    </row>
    <row r="25" spans="1:35" ht="11.25" hidden="1">
      <c r="A25" s="1281"/>
      <c r="B25" s="1281"/>
      <c r="C25" s="1281"/>
      <c r="D25" s="1281"/>
      <c r="E25" s="1281"/>
      <c r="F25" s="1281"/>
      <c r="G25" s="905"/>
      <c r="H25" s="905"/>
      <c r="I25" s="1281"/>
      <c r="J25" s="1281"/>
      <c r="K25" s="913"/>
      <c r="L25" s="568"/>
      <c r="M25" s="614"/>
      <c r="N25" s="554"/>
      <c r="O25" s="531"/>
      <c r="P25" s="531"/>
      <c r="Q25" s="552" t="str">
        <f>R24 &amp; "-" &amp; T24</f>
        <v>-</v>
      </c>
      <c r="R25" s="1288"/>
      <c r="S25" s="1289"/>
      <c r="T25" s="1288"/>
      <c r="U25" s="1289"/>
      <c r="V25" s="546"/>
      <c r="W25" s="1300"/>
    </row>
    <row r="26" spans="1:35" s="445" customFormat="1" ht="15" customHeight="1">
      <c r="A26" s="1281"/>
      <c r="B26" s="1281"/>
      <c r="C26" s="1281"/>
      <c r="D26" s="1281"/>
      <c r="E26" s="1281"/>
      <c r="F26" s="1281"/>
      <c r="G26" s="907"/>
      <c r="H26" s="905"/>
      <c r="I26" s="1281"/>
      <c r="J26" s="1281"/>
      <c r="K26" s="912"/>
      <c r="L26" s="507"/>
      <c r="M26" s="525" t="s">
        <v>24</v>
      </c>
      <c r="N26" s="520"/>
      <c r="O26" s="514"/>
      <c r="P26" s="514"/>
      <c r="Q26" s="514"/>
      <c r="R26" s="541"/>
      <c r="S26" s="533"/>
      <c r="T26" s="532"/>
      <c r="U26" s="520"/>
      <c r="V26" s="529"/>
      <c r="W26" s="1301"/>
      <c r="X26" s="470"/>
      <c r="Y26" s="470"/>
      <c r="Z26" s="470"/>
      <c r="AA26" s="470"/>
      <c r="AB26" s="470"/>
      <c r="AC26" s="470"/>
      <c r="AD26" s="470"/>
      <c r="AE26" s="470"/>
      <c r="AF26" s="470"/>
      <c r="AG26" s="470"/>
      <c r="AH26" s="470"/>
    </row>
    <row r="27" spans="1:35" s="445" customFormat="1" ht="15" customHeight="1">
      <c r="A27" s="1281"/>
      <c r="B27" s="1281"/>
      <c r="C27" s="1281"/>
      <c r="D27" s="1281"/>
      <c r="E27" s="1281"/>
      <c r="F27" s="907"/>
      <c r="G27" s="907"/>
      <c r="H27" s="905"/>
      <c r="I27" s="1281"/>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hidden="1" customHeight="1">
      <c r="A28" s="1281"/>
      <c r="B28" s="1281"/>
      <c r="C28" s="1281"/>
      <c r="D28" s="1281"/>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5" customFormat="1" ht="15" customHeight="1">
      <c r="A29" s="1281"/>
      <c r="B29" s="1281"/>
      <c r="C29" s="1281"/>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5" customFormat="1" ht="15" customHeight="1">
      <c r="A30" s="1281"/>
      <c r="B30" s="1281"/>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5" customFormat="1" ht="15" customHeight="1">
      <c r="A31" s="1281"/>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41.7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15.04.2022</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t="str">
        <f>IF('Перечень тарифов'!R21="","наименование отсутствует","" &amp; 'Перечень тарифов'!R21 &amp; "")</f>
        <v>наименование отсутствует</v>
      </c>
      <c r="I8" s="188" t="s">
        <v>567</v>
      </c>
      <c r="J8" s="312"/>
      <c r="K8" s="206"/>
      <c r="L8" s="206"/>
      <c r="M8" s="206"/>
      <c r="N8" s="206"/>
      <c r="O8" s="206"/>
      <c r="P8" s="206"/>
      <c r="Q8" s="206"/>
      <c r="R8" s="206"/>
      <c r="S8" s="206"/>
      <c r="T8" s="206"/>
    </row>
    <row r="9" spans="1:20" s="182" customFormat="1" ht="33.75">
      <c r="A9" s="1279"/>
      <c r="B9" s="206"/>
      <c r="C9" s="206"/>
      <c r="D9" s="206"/>
      <c r="F9" s="313" t="str">
        <f>"3." &amp;mergeValue(A9)</f>
        <v>3.1</v>
      </c>
      <c r="G9" s="389" t="s">
        <v>473</v>
      </c>
      <c r="H9" s="29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t="str">
        <f>IF(Территории!H13="","","" &amp; Территории!H13 &amp; "")</f>
        <v>городской округ Самара</v>
      </c>
      <c r="I12" s="188" t="s">
        <v>478</v>
      </c>
      <c r="J12" s="312"/>
      <c r="K12" s="206"/>
      <c r="L12" s="206"/>
      <c r="M12" s="206"/>
      <c r="N12" s="206"/>
      <c r="O12" s="206"/>
      <c r="P12" s="206"/>
      <c r="Q12" s="206"/>
      <c r="R12" s="206"/>
      <c r="S12" s="206"/>
      <c r="T12" s="206"/>
    </row>
    <row r="13" spans="1:20" s="182" customFormat="1" ht="56.25">
      <c r="A13" s="1279"/>
      <c r="B13" s="1279"/>
      <c r="C13" s="1279"/>
      <c r="D13" s="321">
        <v>1</v>
      </c>
      <c r="F13" s="313" t="str">
        <f>"4."&amp;mergeValue(A13) &amp;"."&amp;mergeValue(B13)&amp;"."&amp;mergeValue(C13)&amp;"."&amp;mergeValue(D13)</f>
        <v>4.1.1.1.1</v>
      </c>
      <c r="G13" s="392" t="s">
        <v>476</v>
      </c>
      <c r="H13" s="297" t="str">
        <f>IF(Территории!R14="","","" &amp; Территории!R14 &amp; "")</f>
        <v>городской округ Самара (36701000)</v>
      </c>
      <c r="I13" s="1180" t="s">
        <v>568</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4" t="s">
        <v>570</v>
      </c>
      <c r="H15" s="1274"/>
      <c r="I15" s="218"/>
      <c r="J15" s="307"/>
      <c r="K15" s="307"/>
      <c r="L15" s="307"/>
      <c r="M15" s="307"/>
      <c r="N15" s="307"/>
      <c r="O15" s="307"/>
      <c r="P15" s="307"/>
      <c r="Q15" s="307"/>
      <c r="R15" s="307"/>
      <c r="S15" s="307"/>
      <c r="T15" s="307"/>
    </row>
  </sheetData>
  <sheetProtection algorithmName="SHA-512" hashValue="JWwyZ+Tu2+3BxWXir6njb2tRu92A6RlYj7E+H0ziv4SCkWXy8FQ5L1dBKFapg/c6japknJ38vyKJW2vRSJxpqw==" saltValue="qglCduS8Au7jNw3/MI3AQ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Z36"/>
  <sheetViews>
    <sheetView showGridLines="0" topLeftCell="M4" zoomScaleNormal="100" workbookViewId="0">
      <selection activeCell="AB32" sqref="AB32"/>
    </sheetView>
  </sheetViews>
  <sheetFormatPr defaultColWidth="10.5703125" defaultRowHeight="14.25"/>
  <cols>
    <col min="1" max="6" width="10.5703125" style="469" hidden="1" customWidth="1"/>
    <col min="7" max="8" width="11.140625" style="475"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6" width="23.7109375" style="446" customWidth="1"/>
    <col min="17"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customWidth="1"/>
    <col min="27" max="28" width="23.7109375" style="1068" customWidth="1"/>
    <col min="29" max="33" width="23.7109375" style="1068" hidden="1" customWidth="1"/>
    <col min="34" max="34" width="1.7109375" style="1068" hidden="1" customWidth="1"/>
    <col min="35" max="35" width="11.7109375" style="1068" customWidth="1"/>
    <col min="36" max="36" width="3.7109375" style="1068" customWidth="1"/>
    <col min="37" max="37" width="11.7109375" style="1068" customWidth="1"/>
    <col min="38" max="38" width="8.5703125" style="1068" hidden="1" customWidth="1"/>
    <col min="39" max="39" width="4.7109375" style="446" customWidth="1"/>
    <col min="40" max="40" width="115.7109375" style="446" customWidth="1"/>
    <col min="41" max="45" width="10.5703125" style="469"/>
    <col min="46" max="261" width="10.5703125" style="446"/>
    <col min="262" max="269" width="0" style="446" hidden="1" customWidth="1"/>
    <col min="270" max="272" width="3.7109375" style="446" customWidth="1"/>
    <col min="273" max="273" width="12.7109375" style="446" customWidth="1"/>
    <col min="274" max="274" width="47.42578125" style="446" customWidth="1"/>
    <col min="275" max="283" width="0" style="446" hidden="1" customWidth="1"/>
    <col min="284" max="284" width="11.7109375" style="446" customWidth="1"/>
    <col min="285" max="285" width="6.42578125" style="446" bestFit="1" customWidth="1"/>
    <col min="286" max="286" width="11.7109375" style="446" customWidth="1"/>
    <col min="287" max="287" width="0" style="446" hidden="1" customWidth="1"/>
    <col min="288" max="288" width="3.7109375" style="446" customWidth="1"/>
    <col min="289" max="289" width="11.140625" style="446" bestFit="1" customWidth="1"/>
    <col min="290" max="517" width="10.5703125" style="446"/>
    <col min="518" max="525" width="0" style="446" hidden="1" customWidth="1"/>
    <col min="526" max="528" width="3.7109375" style="446" customWidth="1"/>
    <col min="529" max="529" width="12.7109375" style="446" customWidth="1"/>
    <col min="530" max="530" width="47.42578125" style="446" customWidth="1"/>
    <col min="531" max="539" width="0" style="446" hidden="1" customWidth="1"/>
    <col min="540" max="540" width="11.7109375" style="446" customWidth="1"/>
    <col min="541" max="541" width="6.42578125" style="446" bestFit="1" customWidth="1"/>
    <col min="542" max="542" width="11.7109375" style="446" customWidth="1"/>
    <col min="543" max="543" width="0" style="446" hidden="1" customWidth="1"/>
    <col min="544" max="544" width="3.7109375" style="446" customWidth="1"/>
    <col min="545" max="545" width="11.140625" style="446" bestFit="1" customWidth="1"/>
    <col min="546" max="773" width="10.5703125" style="446"/>
    <col min="774" max="781" width="0" style="446" hidden="1" customWidth="1"/>
    <col min="782" max="784" width="3.7109375" style="446" customWidth="1"/>
    <col min="785" max="785" width="12.7109375" style="446" customWidth="1"/>
    <col min="786" max="786" width="47.42578125" style="446" customWidth="1"/>
    <col min="787" max="795" width="0" style="446" hidden="1" customWidth="1"/>
    <col min="796" max="796" width="11.7109375" style="446" customWidth="1"/>
    <col min="797" max="797" width="6.42578125" style="446" bestFit="1" customWidth="1"/>
    <col min="798" max="798" width="11.7109375" style="446" customWidth="1"/>
    <col min="799" max="799" width="0" style="446" hidden="1" customWidth="1"/>
    <col min="800" max="800" width="3.7109375" style="446" customWidth="1"/>
    <col min="801" max="801" width="11.140625" style="446" bestFit="1" customWidth="1"/>
    <col min="802" max="1029" width="10.5703125" style="446"/>
    <col min="1030" max="1037" width="0" style="446" hidden="1" customWidth="1"/>
    <col min="1038" max="1040" width="3.7109375" style="446" customWidth="1"/>
    <col min="1041" max="1041" width="12.7109375" style="446" customWidth="1"/>
    <col min="1042" max="1042" width="47.42578125" style="446" customWidth="1"/>
    <col min="1043" max="1051" width="0" style="446" hidden="1" customWidth="1"/>
    <col min="1052" max="1052" width="11.7109375" style="446" customWidth="1"/>
    <col min="1053" max="1053" width="6.42578125" style="446" bestFit="1" customWidth="1"/>
    <col min="1054" max="1054" width="11.7109375" style="446" customWidth="1"/>
    <col min="1055" max="1055" width="0" style="446" hidden="1" customWidth="1"/>
    <col min="1056" max="1056" width="3.7109375" style="446" customWidth="1"/>
    <col min="1057" max="1057" width="11.140625" style="446" bestFit="1" customWidth="1"/>
    <col min="1058" max="1285" width="10.5703125" style="446"/>
    <col min="1286" max="1293" width="0" style="446" hidden="1" customWidth="1"/>
    <col min="1294" max="1296" width="3.7109375" style="446" customWidth="1"/>
    <col min="1297" max="1297" width="12.7109375" style="446" customWidth="1"/>
    <col min="1298" max="1298" width="47.42578125" style="446" customWidth="1"/>
    <col min="1299" max="1307" width="0" style="446" hidden="1" customWidth="1"/>
    <col min="1308" max="1308" width="11.7109375" style="446" customWidth="1"/>
    <col min="1309" max="1309" width="6.42578125" style="446" bestFit="1" customWidth="1"/>
    <col min="1310" max="1310" width="11.7109375" style="446" customWidth="1"/>
    <col min="1311" max="1311" width="0" style="446" hidden="1" customWidth="1"/>
    <col min="1312" max="1312" width="3.7109375" style="446" customWidth="1"/>
    <col min="1313" max="1313" width="11.140625" style="446" bestFit="1" customWidth="1"/>
    <col min="1314" max="1541" width="10.5703125" style="446"/>
    <col min="1542" max="1549" width="0" style="446" hidden="1" customWidth="1"/>
    <col min="1550" max="1552" width="3.7109375" style="446" customWidth="1"/>
    <col min="1553" max="1553" width="12.7109375" style="446" customWidth="1"/>
    <col min="1554" max="1554" width="47.42578125" style="446" customWidth="1"/>
    <col min="1555" max="1563" width="0" style="446" hidden="1" customWidth="1"/>
    <col min="1564" max="1564" width="11.7109375" style="446" customWidth="1"/>
    <col min="1565" max="1565" width="6.42578125" style="446" bestFit="1" customWidth="1"/>
    <col min="1566" max="1566" width="11.7109375" style="446" customWidth="1"/>
    <col min="1567" max="1567" width="0" style="446" hidden="1" customWidth="1"/>
    <col min="1568" max="1568" width="3.7109375" style="446" customWidth="1"/>
    <col min="1569" max="1569" width="11.140625" style="446" bestFit="1" customWidth="1"/>
    <col min="1570" max="1797" width="10.5703125" style="446"/>
    <col min="1798" max="1805" width="0" style="446" hidden="1" customWidth="1"/>
    <col min="1806" max="1808" width="3.7109375" style="446" customWidth="1"/>
    <col min="1809" max="1809" width="12.7109375" style="446" customWidth="1"/>
    <col min="1810" max="1810" width="47.42578125" style="446" customWidth="1"/>
    <col min="1811" max="1819" width="0" style="446" hidden="1" customWidth="1"/>
    <col min="1820" max="1820" width="11.7109375" style="446" customWidth="1"/>
    <col min="1821" max="1821" width="6.42578125" style="446" bestFit="1" customWidth="1"/>
    <col min="1822" max="1822" width="11.7109375" style="446" customWidth="1"/>
    <col min="1823" max="1823" width="0" style="446" hidden="1" customWidth="1"/>
    <col min="1824" max="1824" width="3.7109375" style="446" customWidth="1"/>
    <col min="1825" max="1825" width="11.140625" style="446" bestFit="1" customWidth="1"/>
    <col min="1826" max="2053" width="10.5703125" style="446"/>
    <col min="2054" max="2061" width="0" style="446" hidden="1" customWidth="1"/>
    <col min="2062" max="2064" width="3.7109375" style="446" customWidth="1"/>
    <col min="2065" max="2065" width="12.7109375" style="446" customWidth="1"/>
    <col min="2066" max="2066" width="47.42578125" style="446" customWidth="1"/>
    <col min="2067" max="2075" width="0" style="446" hidden="1" customWidth="1"/>
    <col min="2076" max="2076" width="11.7109375" style="446" customWidth="1"/>
    <col min="2077" max="2077" width="6.42578125" style="446" bestFit="1" customWidth="1"/>
    <col min="2078" max="2078" width="11.7109375" style="446" customWidth="1"/>
    <col min="2079" max="2079" width="0" style="446" hidden="1" customWidth="1"/>
    <col min="2080" max="2080" width="3.7109375" style="446" customWidth="1"/>
    <col min="2081" max="2081" width="11.140625" style="446" bestFit="1" customWidth="1"/>
    <col min="2082" max="2309" width="10.5703125" style="446"/>
    <col min="2310" max="2317" width="0" style="446" hidden="1" customWidth="1"/>
    <col min="2318" max="2320" width="3.7109375" style="446" customWidth="1"/>
    <col min="2321" max="2321" width="12.7109375" style="446" customWidth="1"/>
    <col min="2322" max="2322" width="47.42578125" style="446" customWidth="1"/>
    <col min="2323" max="2331" width="0" style="446" hidden="1" customWidth="1"/>
    <col min="2332" max="2332" width="11.7109375" style="446" customWidth="1"/>
    <col min="2333" max="2333" width="6.42578125" style="446" bestFit="1" customWidth="1"/>
    <col min="2334" max="2334" width="11.7109375" style="446" customWidth="1"/>
    <col min="2335" max="2335" width="0" style="446" hidden="1" customWidth="1"/>
    <col min="2336" max="2336" width="3.7109375" style="446" customWidth="1"/>
    <col min="2337" max="2337" width="11.140625" style="446" bestFit="1" customWidth="1"/>
    <col min="2338" max="2565" width="10.5703125" style="446"/>
    <col min="2566" max="2573" width="0" style="446" hidden="1" customWidth="1"/>
    <col min="2574" max="2576" width="3.7109375" style="446" customWidth="1"/>
    <col min="2577" max="2577" width="12.7109375" style="446" customWidth="1"/>
    <col min="2578" max="2578" width="47.42578125" style="446" customWidth="1"/>
    <col min="2579" max="2587" width="0" style="446" hidden="1" customWidth="1"/>
    <col min="2588" max="2588" width="11.7109375" style="446" customWidth="1"/>
    <col min="2589" max="2589" width="6.42578125" style="446" bestFit="1" customWidth="1"/>
    <col min="2590" max="2590" width="11.7109375" style="446" customWidth="1"/>
    <col min="2591" max="2591" width="0" style="446" hidden="1" customWidth="1"/>
    <col min="2592" max="2592" width="3.7109375" style="446" customWidth="1"/>
    <col min="2593" max="2593" width="11.140625" style="446" bestFit="1" customWidth="1"/>
    <col min="2594" max="2821" width="10.5703125" style="446"/>
    <col min="2822" max="2829" width="0" style="446" hidden="1" customWidth="1"/>
    <col min="2830" max="2832" width="3.7109375" style="446" customWidth="1"/>
    <col min="2833" max="2833" width="12.7109375" style="446" customWidth="1"/>
    <col min="2834" max="2834" width="47.42578125" style="446" customWidth="1"/>
    <col min="2835" max="2843" width="0" style="446" hidden="1" customWidth="1"/>
    <col min="2844" max="2844" width="11.7109375" style="446" customWidth="1"/>
    <col min="2845" max="2845" width="6.42578125" style="446" bestFit="1" customWidth="1"/>
    <col min="2846" max="2846" width="11.7109375" style="446" customWidth="1"/>
    <col min="2847" max="2847" width="0" style="446" hidden="1" customWidth="1"/>
    <col min="2848" max="2848" width="3.7109375" style="446" customWidth="1"/>
    <col min="2849" max="2849" width="11.140625" style="446" bestFit="1" customWidth="1"/>
    <col min="2850" max="3077" width="10.5703125" style="446"/>
    <col min="3078" max="3085" width="0" style="446" hidden="1" customWidth="1"/>
    <col min="3086" max="3088" width="3.7109375" style="446" customWidth="1"/>
    <col min="3089" max="3089" width="12.7109375" style="446" customWidth="1"/>
    <col min="3090" max="3090" width="47.42578125" style="446" customWidth="1"/>
    <col min="3091" max="3099" width="0" style="446" hidden="1" customWidth="1"/>
    <col min="3100" max="3100" width="11.7109375" style="446" customWidth="1"/>
    <col min="3101" max="3101" width="6.42578125" style="446" bestFit="1" customWidth="1"/>
    <col min="3102" max="3102" width="11.7109375" style="446" customWidth="1"/>
    <col min="3103" max="3103" width="0" style="446" hidden="1" customWidth="1"/>
    <col min="3104" max="3104" width="3.7109375" style="446" customWidth="1"/>
    <col min="3105" max="3105" width="11.140625" style="446" bestFit="1" customWidth="1"/>
    <col min="3106" max="3333" width="10.5703125" style="446"/>
    <col min="3334" max="3341" width="0" style="446" hidden="1" customWidth="1"/>
    <col min="3342" max="3344" width="3.7109375" style="446" customWidth="1"/>
    <col min="3345" max="3345" width="12.7109375" style="446" customWidth="1"/>
    <col min="3346" max="3346" width="47.42578125" style="446" customWidth="1"/>
    <col min="3347" max="3355" width="0" style="446" hidden="1" customWidth="1"/>
    <col min="3356" max="3356" width="11.7109375" style="446" customWidth="1"/>
    <col min="3357" max="3357" width="6.42578125" style="446" bestFit="1" customWidth="1"/>
    <col min="3358" max="3358" width="11.7109375" style="446" customWidth="1"/>
    <col min="3359" max="3359" width="0" style="446" hidden="1" customWidth="1"/>
    <col min="3360" max="3360" width="3.7109375" style="446" customWidth="1"/>
    <col min="3361" max="3361" width="11.140625" style="446" bestFit="1" customWidth="1"/>
    <col min="3362" max="3589" width="10.5703125" style="446"/>
    <col min="3590" max="3597" width="0" style="446" hidden="1" customWidth="1"/>
    <col min="3598" max="3600" width="3.7109375" style="446" customWidth="1"/>
    <col min="3601" max="3601" width="12.7109375" style="446" customWidth="1"/>
    <col min="3602" max="3602" width="47.42578125" style="446" customWidth="1"/>
    <col min="3603" max="3611" width="0" style="446" hidden="1" customWidth="1"/>
    <col min="3612" max="3612" width="11.7109375" style="446" customWidth="1"/>
    <col min="3613" max="3613" width="6.42578125" style="446" bestFit="1" customWidth="1"/>
    <col min="3614" max="3614" width="11.7109375" style="446" customWidth="1"/>
    <col min="3615" max="3615" width="0" style="446" hidden="1" customWidth="1"/>
    <col min="3616" max="3616" width="3.7109375" style="446" customWidth="1"/>
    <col min="3617" max="3617" width="11.140625" style="446" bestFit="1" customWidth="1"/>
    <col min="3618" max="3845" width="10.5703125" style="446"/>
    <col min="3846" max="3853" width="0" style="446" hidden="1" customWidth="1"/>
    <col min="3854" max="3856" width="3.7109375" style="446" customWidth="1"/>
    <col min="3857" max="3857" width="12.7109375" style="446" customWidth="1"/>
    <col min="3858" max="3858" width="47.42578125" style="446" customWidth="1"/>
    <col min="3859" max="3867" width="0" style="446" hidden="1" customWidth="1"/>
    <col min="3868" max="3868" width="11.7109375" style="446" customWidth="1"/>
    <col min="3869" max="3869" width="6.42578125" style="446" bestFit="1" customWidth="1"/>
    <col min="3870" max="3870" width="11.7109375" style="446" customWidth="1"/>
    <col min="3871" max="3871" width="0" style="446" hidden="1" customWidth="1"/>
    <col min="3872" max="3872" width="3.7109375" style="446" customWidth="1"/>
    <col min="3873" max="3873" width="11.140625" style="446" bestFit="1" customWidth="1"/>
    <col min="3874" max="4101" width="10.5703125" style="446"/>
    <col min="4102" max="4109" width="0" style="446" hidden="1" customWidth="1"/>
    <col min="4110" max="4112" width="3.7109375" style="446" customWidth="1"/>
    <col min="4113" max="4113" width="12.7109375" style="446" customWidth="1"/>
    <col min="4114" max="4114" width="47.42578125" style="446" customWidth="1"/>
    <col min="4115" max="4123" width="0" style="446" hidden="1" customWidth="1"/>
    <col min="4124" max="4124" width="11.7109375" style="446" customWidth="1"/>
    <col min="4125" max="4125" width="6.42578125" style="446" bestFit="1" customWidth="1"/>
    <col min="4126" max="4126" width="11.7109375" style="446" customWidth="1"/>
    <col min="4127" max="4127" width="0" style="446" hidden="1" customWidth="1"/>
    <col min="4128" max="4128" width="3.7109375" style="446" customWidth="1"/>
    <col min="4129" max="4129" width="11.140625" style="446" bestFit="1" customWidth="1"/>
    <col min="4130" max="4357" width="10.5703125" style="446"/>
    <col min="4358" max="4365" width="0" style="446" hidden="1" customWidth="1"/>
    <col min="4366" max="4368" width="3.7109375" style="446" customWidth="1"/>
    <col min="4369" max="4369" width="12.7109375" style="446" customWidth="1"/>
    <col min="4370" max="4370" width="47.42578125" style="446" customWidth="1"/>
    <col min="4371" max="4379" width="0" style="446" hidden="1" customWidth="1"/>
    <col min="4380" max="4380" width="11.7109375" style="446" customWidth="1"/>
    <col min="4381" max="4381" width="6.42578125" style="446" bestFit="1" customWidth="1"/>
    <col min="4382" max="4382" width="11.7109375" style="446" customWidth="1"/>
    <col min="4383" max="4383" width="0" style="446" hidden="1" customWidth="1"/>
    <col min="4384" max="4384" width="3.7109375" style="446" customWidth="1"/>
    <col min="4385" max="4385" width="11.140625" style="446" bestFit="1" customWidth="1"/>
    <col min="4386" max="4613" width="10.5703125" style="446"/>
    <col min="4614" max="4621" width="0" style="446" hidden="1" customWidth="1"/>
    <col min="4622" max="4624" width="3.7109375" style="446" customWidth="1"/>
    <col min="4625" max="4625" width="12.7109375" style="446" customWidth="1"/>
    <col min="4626" max="4626" width="47.42578125" style="446" customWidth="1"/>
    <col min="4627" max="4635" width="0" style="446" hidden="1" customWidth="1"/>
    <col min="4636" max="4636" width="11.7109375" style="446" customWidth="1"/>
    <col min="4637" max="4637" width="6.42578125" style="446" bestFit="1" customWidth="1"/>
    <col min="4638" max="4638" width="11.7109375" style="446" customWidth="1"/>
    <col min="4639" max="4639" width="0" style="446" hidden="1" customWidth="1"/>
    <col min="4640" max="4640" width="3.7109375" style="446" customWidth="1"/>
    <col min="4641" max="4641" width="11.140625" style="446" bestFit="1" customWidth="1"/>
    <col min="4642" max="4869" width="10.5703125" style="446"/>
    <col min="4870" max="4877" width="0" style="446" hidden="1" customWidth="1"/>
    <col min="4878" max="4880" width="3.7109375" style="446" customWidth="1"/>
    <col min="4881" max="4881" width="12.7109375" style="446" customWidth="1"/>
    <col min="4882" max="4882" width="47.42578125" style="446" customWidth="1"/>
    <col min="4883" max="4891" width="0" style="446" hidden="1" customWidth="1"/>
    <col min="4892" max="4892" width="11.7109375" style="446" customWidth="1"/>
    <col min="4893" max="4893" width="6.42578125" style="446" bestFit="1" customWidth="1"/>
    <col min="4894" max="4894" width="11.7109375" style="446" customWidth="1"/>
    <col min="4895" max="4895" width="0" style="446" hidden="1" customWidth="1"/>
    <col min="4896" max="4896" width="3.7109375" style="446" customWidth="1"/>
    <col min="4897" max="4897" width="11.140625" style="446" bestFit="1" customWidth="1"/>
    <col min="4898" max="5125" width="10.5703125" style="446"/>
    <col min="5126" max="5133" width="0" style="446" hidden="1" customWidth="1"/>
    <col min="5134" max="5136" width="3.7109375" style="446" customWidth="1"/>
    <col min="5137" max="5137" width="12.7109375" style="446" customWidth="1"/>
    <col min="5138" max="5138" width="47.42578125" style="446" customWidth="1"/>
    <col min="5139" max="5147" width="0" style="446" hidden="1" customWidth="1"/>
    <col min="5148" max="5148" width="11.7109375" style="446" customWidth="1"/>
    <col min="5149" max="5149" width="6.42578125" style="446" bestFit="1" customWidth="1"/>
    <col min="5150" max="5150" width="11.7109375" style="446" customWidth="1"/>
    <col min="5151" max="5151" width="0" style="446" hidden="1" customWidth="1"/>
    <col min="5152" max="5152" width="3.7109375" style="446" customWidth="1"/>
    <col min="5153" max="5153" width="11.140625" style="446" bestFit="1" customWidth="1"/>
    <col min="5154" max="5381" width="10.5703125" style="446"/>
    <col min="5382" max="5389" width="0" style="446" hidden="1" customWidth="1"/>
    <col min="5390" max="5392" width="3.7109375" style="446" customWidth="1"/>
    <col min="5393" max="5393" width="12.7109375" style="446" customWidth="1"/>
    <col min="5394" max="5394" width="47.42578125" style="446" customWidth="1"/>
    <col min="5395" max="5403" width="0" style="446" hidden="1" customWidth="1"/>
    <col min="5404" max="5404" width="11.7109375" style="446" customWidth="1"/>
    <col min="5405" max="5405" width="6.42578125" style="446" bestFit="1" customWidth="1"/>
    <col min="5406" max="5406" width="11.7109375" style="446" customWidth="1"/>
    <col min="5407" max="5407" width="0" style="446" hidden="1" customWidth="1"/>
    <col min="5408" max="5408" width="3.7109375" style="446" customWidth="1"/>
    <col min="5409" max="5409" width="11.140625" style="446" bestFit="1" customWidth="1"/>
    <col min="5410" max="5637" width="10.5703125" style="446"/>
    <col min="5638" max="5645" width="0" style="446" hidden="1" customWidth="1"/>
    <col min="5646" max="5648" width="3.7109375" style="446" customWidth="1"/>
    <col min="5649" max="5649" width="12.7109375" style="446" customWidth="1"/>
    <col min="5650" max="5650" width="47.42578125" style="446" customWidth="1"/>
    <col min="5651" max="5659" width="0" style="446" hidden="1" customWidth="1"/>
    <col min="5660" max="5660" width="11.7109375" style="446" customWidth="1"/>
    <col min="5661" max="5661" width="6.42578125" style="446" bestFit="1" customWidth="1"/>
    <col min="5662" max="5662" width="11.7109375" style="446" customWidth="1"/>
    <col min="5663" max="5663" width="0" style="446" hidden="1" customWidth="1"/>
    <col min="5664" max="5664" width="3.7109375" style="446" customWidth="1"/>
    <col min="5665" max="5665" width="11.140625" style="446" bestFit="1" customWidth="1"/>
    <col min="5666" max="5893" width="10.5703125" style="446"/>
    <col min="5894" max="5901" width="0" style="446" hidden="1" customWidth="1"/>
    <col min="5902" max="5904" width="3.7109375" style="446" customWidth="1"/>
    <col min="5905" max="5905" width="12.7109375" style="446" customWidth="1"/>
    <col min="5906" max="5906" width="47.42578125" style="446" customWidth="1"/>
    <col min="5907" max="5915" width="0" style="446" hidden="1" customWidth="1"/>
    <col min="5916" max="5916" width="11.7109375" style="446" customWidth="1"/>
    <col min="5917" max="5917" width="6.42578125" style="446" bestFit="1" customWidth="1"/>
    <col min="5918" max="5918" width="11.7109375" style="446" customWidth="1"/>
    <col min="5919" max="5919" width="0" style="446" hidden="1" customWidth="1"/>
    <col min="5920" max="5920" width="3.7109375" style="446" customWidth="1"/>
    <col min="5921" max="5921" width="11.140625" style="446" bestFit="1" customWidth="1"/>
    <col min="5922" max="6149" width="10.5703125" style="446"/>
    <col min="6150" max="6157" width="0" style="446" hidden="1" customWidth="1"/>
    <col min="6158" max="6160" width="3.7109375" style="446" customWidth="1"/>
    <col min="6161" max="6161" width="12.7109375" style="446" customWidth="1"/>
    <col min="6162" max="6162" width="47.42578125" style="446" customWidth="1"/>
    <col min="6163" max="6171" width="0" style="446" hidden="1" customWidth="1"/>
    <col min="6172" max="6172" width="11.7109375" style="446" customWidth="1"/>
    <col min="6173" max="6173" width="6.42578125" style="446" bestFit="1" customWidth="1"/>
    <col min="6174" max="6174" width="11.7109375" style="446" customWidth="1"/>
    <col min="6175" max="6175" width="0" style="446" hidden="1" customWidth="1"/>
    <col min="6176" max="6176" width="3.7109375" style="446" customWidth="1"/>
    <col min="6177" max="6177" width="11.140625" style="446" bestFit="1" customWidth="1"/>
    <col min="6178" max="6405" width="10.5703125" style="446"/>
    <col min="6406" max="6413" width="0" style="446" hidden="1" customWidth="1"/>
    <col min="6414" max="6416" width="3.7109375" style="446" customWidth="1"/>
    <col min="6417" max="6417" width="12.7109375" style="446" customWidth="1"/>
    <col min="6418" max="6418" width="47.42578125" style="446" customWidth="1"/>
    <col min="6419" max="6427" width="0" style="446" hidden="1" customWidth="1"/>
    <col min="6428" max="6428" width="11.7109375" style="446" customWidth="1"/>
    <col min="6429" max="6429" width="6.42578125" style="446" bestFit="1" customWidth="1"/>
    <col min="6430" max="6430" width="11.7109375" style="446" customWidth="1"/>
    <col min="6431" max="6431" width="0" style="446" hidden="1" customWidth="1"/>
    <col min="6432" max="6432" width="3.7109375" style="446" customWidth="1"/>
    <col min="6433" max="6433" width="11.140625" style="446" bestFit="1" customWidth="1"/>
    <col min="6434" max="6661" width="10.5703125" style="446"/>
    <col min="6662" max="6669" width="0" style="446" hidden="1" customWidth="1"/>
    <col min="6670" max="6672" width="3.7109375" style="446" customWidth="1"/>
    <col min="6673" max="6673" width="12.7109375" style="446" customWidth="1"/>
    <col min="6674" max="6674" width="47.42578125" style="446" customWidth="1"/>
    <col min="6675" max="6683" width="0" style="446" hidden="1" customWidth="1"/>
    <col min="6684" max="6684" width="11.7109375" style="446" customWidth="1"/>
    <col min="6685" max="6685" width="6.42578125" style="446" bestFit="1" customWidth="1"/>
    <col min="6686" max="6686" width="11.7109375" style="446" customWidth="1"/>
    <col min="6687" max="6687" width="0" style="446" hidden="1" customWidth="1"/>
    <col min="6688" max="6688" width="3.7109375" style="446" customWidth="1"/>
    <col min="6689" max="6689" width="11.140625" style="446" bestFit="1" customWidth="1"/>
    <col min="6690" max="6917" width="10.5703125" style="446"/>
    <col min="6918" max="6925" width="0" style="446" hidden="1" customWidth="1"/>
    <col min="6926" max="6928" width="3.7109375" style="446" customWidth="1"/>
    <col min="6929" max="6929" width="12.7109375" style="446" customWidth="1"/>
    <col min="6930" max="6930" width="47.42578125" style="446" customWidth="1"/>
    <col min="6931" max="6939" width="0" style="446" hidden="1" customWidth="1"/>
    <col min="6940" max="6940" width="11.7109375" style="446" customWidth="1"/>
    <col min="6941" max="6941" width="6.42578125" style="446" bestFit="1" customWidth="1"/>
    <col min="6942" max="6942" width="11.7109375" style="446" customWidth="1"/>
    <col min="6943" max="6943" width="0" style="446" hidden="1" customWidth="1"/>
    <col min="6944" max="6944" width="3.7109375" style="446" customWidth="1"/>
    <col min="6945" max="6945" width="11.140625" style="446" bestFit="1" customWidth="1"/>
    <col min="6946" max="7173" width="10.5703125" style="446"/>
    <col min="7174" max="7181" width="0" style="446" hidden="1" customWidth="1"/>
    <col min="7182" max="7184" width="3.7109375" style="446" customWidth="1"/>
    <col min="7185" max="7185" width="12.7109375" style="446" customWidth="1"/>
    <col min="7186" max="7186" width="47.42578125" style="446" customWidth="1"/>
    <col min="7187" max="7195" width="0" style="446" hidden="1" customWidth="1"/>
    <col min="7196" max="7196" width="11.7109375" style="446" customWidth="1"/>
    <col min="7197" max="7197" width="6.42578125" style="446" bestFit="1" customWidth="1"/>
    <col min="7198" max="7198" width="11.7109375" style="446" customWidth="1"/>
    <col min="7199" max="7199" width="0" style="446" hidden="1" customWidth="1"/>
    <col min="7200" max="7200" width="3.7109375" style="446" customWidth="1"/>
    <col min="7201" max="7201" width="11.140625" style="446" bestFit="1" customWidth="1"/>
    <col min="7202" max="7429" width="10.5703125" style="446"/>
    <col min="7430" max="7437" width="0" style="446" hidden="1" customWidth="1"/>
    <col min="7438" max="7440" width="3.7109375" style="446" customWidth="1"/>
    <col min="7441" max="7441" width="12.7109375" style="446" customWidth="1"/>
    <col min="7442" max="7442" width="47.42578125" style="446" customWidth="1"/>
    <col min="7443" max="7451" width="0" style="446" hidden="1" customWidth="1"/>
    <col min="7452" max="7452" width="11.7109375" style="446" customWidth="1"/>
    <col min="7453" max="7453" width="6.42578125" style="446" bestFit="1" customWidth="1"/>
    <col min="7454" max="7454" width="11.7109375" style="446" customWidth="1"/>
    <col min="7455" max="7455" width="0" style="446" hidden="1" customWidth="1"/>
    <col min="7456" max="7456" width="3.7109375" style="446" customWidth="1"/>
    <col min="7457" max="7457" width="11.140625" style="446" bestFit="1" customWidth="1"/>
    <col min="7458" max="7685" width="10.5703125" style="446"/>
    <col min="7686" max="7693" width="0" style="446" hidden="1" customWidth="1"/>
    <col min="7694" max="7696" width="3.7109375" style="446" customWidth="1"/>
    <col min="7697" max="7697" width="12.7109375" style="446" customWidth="1"/>
    <col min="7698" max="7698" width="47.42578125" style="446" customWidth="1"/>
    <col min="7699" max="7707" width="0" style="446" hidden="1" customWidth="1"/>
    <col min="7708" max="7708" width="11.7109375" style="446" customWidth="1"/>
    <col min="7709" max="7709" width="6.42578125" style="446" bestFit="1" customWidth="1"/>
    <col min="7710" max="7710" width="11.7109375" style="446" customWidth="1"/>
    <col min="7711" max="7711" width="0" style="446" hidden="1" customWidth="1"/>
    <col min="7712" max="7712" width="3.7109375" style="446" customWidth="1"/>
    <col min="7713" max="7713" width="11.140625" style="446" bestFit="1" customWidth="1"/>
    <col min="7714" max="7941" width="10.5703125" style="446"/>
    <col min="7942" max="7949" width="0" style="446" hidden="1" customWidth="1"/>
    <col min="7950" max="7952" width="3.7109375" style="446" customWidth="1"/>
    <col min="7953" max="7953" width="12.7109375" style="446" customWidth="1"/>
    <col min="7954" max="7954" width="47.42578125" style="446" customWidth="1"/>
    <col min="7955" max="7963" width="0" style="446" hidden="1" customWidth="1"/>
    <col min="7964" max="7964" width="11.7109375" style="446" customWidth="1"/>
    <col min="7965" max="7965" width="6.42578125" style="446" bestFit="1" customWidth="1"/>
    <col min="7966" max="7966" width="11.7109375" style="446" customWidth="1"/>
    <col min="7967" max="7967" width="0" style="446" hidden="1" customWidth="1"/>
    <col min="7968" max="7968" width="3.7109375" style="446" customWidth="1"/>
    <col min="7969" max="7969" width="11.140625" style="446" bestFit="1" customWidth="1"/>
    <col min="7970" max="8197" width="10.5703125" style="446"/>
    <col min="8198" max="8205" width="0" style="446" hidden="1" customWidth="1"/>
    <col min="8206" max="8208" width="3.7109375" style="446" customWidth="1"/>
    <col min="8209" max="8209" width="12.7109375" style="446" customWidth="1"/>
    <col min="8210" max="8210" width="47.42578125" style="446" customWidth="1"/>
    <col min="8211" max="8219" width="0" style="446" hidden="1" customWidth="1"/>
    <col min="8220" max="8220" width="11.7109375" style="446" customWidth="1"/>
    <col min="8221" max="8221" width="6.42578125" style="446" bestFit="1" customWidth="1"/>
    <col min="8222" max="8222" width="11.7109375" style="446" customWidth="1"/>
    <col min="8223" max="8223" width="0" style="446" hidden="1" customWidth="1"/>
    <col min="8224" max="8224" width="3.7109375" style="446" customWidth="1"/>
    <col min="8225" max="8225" width="11.140625" style="446" bestFit="1" customWidth="1"/>
    <col min="8226" max="8453" width="10.5703125" style="446"/>
    <col min="8454" max="8461" width="0" style="446" hidden="1" customWidth="1"/>
    <col min="8462" max="8464" width="3.7109375" style="446" customWidth="1"/>
    <col min="8465" max="8465" width="12.7109375" style="446" customWidth="1"/>
    <col min="8466" max="8466" width="47.42578125" style="446" customWidth="1"/>
    <col min="8467" max="8475" width="0" style="446" hidden="1" customWidth="1"/>
    <col min="8476" max="8476" width="11.7109375" style="446" customWidth="1"/>
    <col min="8477" max="8477" width="6.42578125" style="446" bestFit="1" customWidth="1"/>
    <col min="8478" max="8478" width="11.7109375" style="446" customWidth="1"/>
    <col min="8479" max="8479" width="0" style="446" hidden="1" customWidth="1"/>
    <col min="8480" max="8480" width="3.7109375" style="446" customWidth="1"/>
    <col min="8481" max="8481" width="11.140625" style="446" bestFit="1" customWidth="1"/>
    <col min="8482" max="8709" width="10.5703125" style="446"/>
    <col min="8710" max="8717" width="0" style="446" hidden="1" customWidth="1"/>
    <col min="8718" max="8720" width="3.7109375" style="446" customWidth="1"/>
    <col min="8721" max="8721" width="12.7109375" style="446" customWidth="1"/>
    <col min="8722" max="8722" width="47.42578125" style="446" customWidth="1"/>
    <col min="8723" max="8731" width="0" style="446" hidden="1" customWidth="1"/>
    <col min="8732" max="8732" width="11.7109375" style="446" customWidth="1"/>
    <col min="8733" max="8733" width="6.42578125" style="446" bestFit="1" customWidth="1"/>
    <col min="8734" max="8734" width="11.7109375" style="446" customWidth="1"/>
    <col min="8735" max="8735" width="0" style="446" hidden="1" customWidth="1"/>
    <col min="8736" max="8736" width="3.7109375" style="446" customWidth="1"/>
    <col min="8737" max="8737" width="11.140625" style="446" bestFit="1" customWidth="1"/>
    <col min="8738" max="8965" width="10.5703125" style="446"/>
    <col min="8966" max="8973" width="0" style="446" hidden="1" customWidth="1"/>
    <col min="8974" max="8976" width="3.7109375" style="446" customWidth="1"/>
    <col min="8977" max="8977" width="12.7109375" style="446" customWidth="1"/>
    <col min="8978" max="8978" width="47.42578125" style="446" customWidth="1"/>
    <col min="8979" max="8987" width="0" style="446" hidden="1" customWidth="1"/>
    <col min="8988" max="8988" width="11.7109375" style="446" customWidth="1"/>
    <col min="8989" max="8989" width="6.42578125" style="446" bestFit="1" customWidth="1"/>
    <col min="8990" max="8990" width="11.7109375" style="446" customWidth="1"/>
    <col min="8991" max="8991" width="0" style="446" hidden="1" customWidth="1"/>
    <col min="8992" max="8992" width="3.7109375" style="446" customWidth="1"/>
    <col min="8993" max="8993" width="11.140625" style="446" bestFit="1" customWidth="1"/>
    <col min="8994" max="9221" width="10.5703125" style="446"/>
    <col min="9222" max="9229" width="0" style="446" hidden="1" customWidth="1"/>
    <col min="9230" max="9232" width="3.7109375" style="446" customWidth="1"/>
    <col min="9233" max="9233" width="12.7109375" style="446" customWidth="1"/>
    <col min="9234" max="9234" width="47.42578125" style="446" customWidth="1"/>
    <col min="9235" max="9243" width="0" style="446" hidden="1" customWidth="1"/>
    <col min="9244" max="9244" width="11.7109375" style="446" customWidth="1"/>
    <col min="9245" max="9245" width="6.42578125" style="446" bestFit="1" customWidth="1"/>
    <col min="9246" max="9246" width="11.7109375" style="446" customWidth="1"/>
    <col min="9247" max="9247" width="0" style="446" hidden="1" customWidth="1"/>
    <col min="9248" max="9248" width="3.7109375" style="446" customWidth="1"/>
    <col min="9249" max="9249" width="11.140625" style="446" bestFit="1" customWidth="1"/>
    <col min="9250" max="9477" width="10.5703125" style="446"/>
    <col min="9478" max="9485" width="0" style="446" hidden="1" customWidth="1"/>
    <col min="9486" max="9488" width="3.7109375" style="446" customWidth="1"/>
    <col min="9489" max="9489" width="12.7109375" style="446" customWidth="1"/>
    <col min="9490" max="9490" width="47.42578125" style="446" customWidth="1"/>
    <col min="9491" max="9499" width="0" style="446" hidden="1" customWidth="1"/>
    <col min="9500" max="9500" width="11.7109375" style="446" customWidth="1"/>
    <col min="9501" max="9501" width="6.42578125" style="446" bestFit="1" customWidth="1"/>
    <col min="9502" max="9502" width="11.7109375" style="446" customWidth="1"/>
    <col min="9503" max="9503" width="0" style="446" hidden="1" customWidth="1"/>
    <col min="9504" max="9504" width="3.7109375" style="446" customWidth="1"/>
    <col min="9505" max="9505" width="11.140625" style="446" bestFit="1" customWidth="1"/>
    <col min="9506" max="9733" width="10.5703125" style="446"/>
    <col min="9734" max="9741" width="0" style="446" hidden="1" customWidth="1"/>
    <col min="9742" max="9744" width="3.7109375" style="446" customWidth="1"/>
    <col min="9745" max="9745" width="12.7109375" style="446" customWidth="1"/>
    <col min="9746" max="9746" width="47.42578125" style="446" customWidth="1"/>
    <col min="9747" max="9755" width="0" style="446" hidden="1" customWidth="1"/>
    <col min="9756" max="9756" width="11.7109375" style="446" customWidth="1"/>
    <col min="9757" max="9757" width="6.42578125" style="446" bestFit="1" customWidth="1"/>
    <col min="9758" max="9758" width="11.7109375" style="446" customWidth="1"/>
    <col min="9759" max="9759" width="0" style="446" hidden="1" customWidth="1"/>
    <col min="9760" max="9760" width="3.7109375" style="446" customWidth="1"/>
    <col min="9761" max="9761" width="11.140625" style="446" bestFit="1" customWidth="1"/>
    <col min="9762" max="9989" width="10.5703125" style="446"/>
    <col min="9990" max="9997" width="0" style="446" hidden="1" customWidth="1"/>
    <col min="9998" max="10000" width="3.7109375" style="446" customWidth="1"/>
    <col min="10001" max="10001" width="12.7109375" style="446" customWidth="1"/>
    <col min="10002" max="10002" width="47.42578125" style="446" customWidth="1"/>
    <col min="10003" max="10011" width="0" style="446" hidden="1" customWidth="1"/>
    <col min="10012" max="10012" width="11.7109375" style="446" customWidth="1"/>
    <col min="10013" max="10013" width="6.42578125" style="446" bestFit="1" customWidth="1"/>
    <col min="10014" max="10014" width="11.7109375" style="446" customWidth="1"/>
    <col min="10015" max="10015" width="0" style="446" hidden="1" customWidth="1"/>
    <col min="10016" max="10016" width="3.7109375" style="446" customWidth="1"/>
    <col min="10017" max="10017" width="11.140625" style="446" bestFit="1" customWidth="1"/>
    <col min="10018" max="10245" width="10.5703125" style="446"/>
    <col min="10246" max="10253" width="0" style="446" hidden="1" customWidth="1"/>
    <col min="10254" max="10256" width="3.7109375" style="446" customWidth="1"/>
    <col min="10257" max="10257" width="12.7109375" style="446" customWidth="1"/>
    <col min="10258" max="10258" width="47.42578125" style="446" customWidth="1"/>
    <col min="10259" max="10267" width="0" style="446" hidden="1" customWidth="1"/>
    <col min="10268" max="10268" width="11.7109375" style="446" customWidth="1"/>
    <col min="10269" max="10269" width="6.42578125" style="446" bestFit="1" customWidth="1"/>
    <col min="10270" max="10270" width="11.7109375" style="446" customWidth="1"/>
    <col min="10271" max="10271" width="0" style="446" hidden="1" customWidth="1"/>
    <col min="10272" max="10272" width="3.7109375" style="446" customWidth="1"/>
    <col min="10273" max="10273" width="11.140625" style="446" bestFit="1" customWidth="1"/>
    <col min="10274" max="10501" width="10.5703125" style="446"/>
    <col min="10502" max="10509" width="0" style="446" hidden="1" customWidth="1"/>
    <col min="10510" max="10512" width="3.7109375" style="446" customWidth="1"/>
    <col min="10513" max="10513" width="12.7109375" style="446" customWidth="1"/>
    <col min="10514" max="10514" width="47.42578125" style="446" customWidth="1"/>
    <col min="10515" max="10523" width="0" style="446" hidden="1" customWidth="1"/>
    <col min="10524" max="10524" width="11.7109375" style="446" customWidth="1"/>
    <col min="10525" max="10525" width="6.42578125" style="446" bestFit="1" customWidth="1"/>
    <col min="10526" max="10526" width="11.7109375" style="446" customWidth="1"/>
    <col min="10527" max="10527" width="0" style="446" hidden="1" customWidth="1"/>
    <col min="10528" max="10528" width="3.7109375" style="446" customWidth="1"/>
    <col min="10529" max="10529" width="11.140625" style="446" bestFit="1" customWidth="1"/>
    <col min="10530" max="10757" width="10.5703125" style="446"/>
    <col min="10758" max="10765" width="0" style="446" hidden="1" customWidth="1"/>
    <col min="10766" max="10768" width="3.7109375" style="446" customWidth="1"/>
    <col min="10769" max="10769" width="12.7109375" style="446" customWidth="1"/>
    <col min="10770" max="10770" width="47.42578125" style="446" customWidth="1"/>
    <col min="10771" max="10779" width="0" style="446" hidden="1" customWidth="1"/>
    <col min="10780" max="10780" width="11.7109375" style="446" customWidth="1"/>
    <col min="10781" max="10781" width="6.42578125" style="446" bestFit="1" customWidth="1"/>
    <col min="10782" max="10782" width="11.7109375" style="446" customWidth="1"/>
    <col min="10783" max="10783" width="0" style="446" hidden="1" customWidth="1"/>
    <col min="10784" max="10784" width="3.7109375" style="446" customWidth="1"/>
    <col min="10785" max="10785" width="11.140625" style="446" bestFit="1" customWidth="1"/>
    <col min="10786" max="11013" width="10.5703125" style="446"/>
    <col min="11014" max="11021" width="0" style="446" hidden="1" customWidth="1"/>
    <col min="11022" max="11024" width="3.7109375" style="446" customWidth="1"/>
    <col min="11025" max="11025" width="12.7109375" style="446" customWidth="1"/>
    <col min="11026" max="11026" width="47.42578125" style="446" customWidth="1"/>
    <col min="11027" max="11035" width="0" style="446" hidden="1" customWidth="1"/>
    <col min="11036" max="11036" width="11.7109375" style="446" customWidth="1"/>
    <col min="11037" max="11037" width="6.42578125" style="446" bestFit="1" customWidth="1"/>
    <col min="11038" max="11038" width="11.7109375" style="446" customWidth="1"/>
    <col min="11039" max="11039" width="0" style="446" hidden="1" customWidth="1"/>
    <col min="11040" max="11040" width="3.7109375" style="446" customWidth="1"/>
    <col min="11041" max="11041" width="11.140625" style="446" bestFit="1" customWidth="1"/>
    <col min="11042" max="11269" width="10.5703125" style="446"/>
    <col min="11270" max="11277" width="0" style="446" hidden="1" customWidth="1"/>
    <col min="11278" max="11280" width="3.7109375" style="446" customWidth="1"/>
    <col min="11281" max="11281" width="12.7109375" style="446" customWidth="1"/>
    <col min="11282" max="11282" width="47.42578125" style="446" customWidth="1"/>
    <col min="11283" max="11291" width="0" style="446" hidden="1" customWidth="1"/>
    <col min="11292" max="11292" width="11.7109375" style="446" customWidth="1"/>
    <col min="11293" max="11293" width="6.42578125" style="446" bestFit="1" customWidth="1"/>
    <col min="11294" max="11294" width="11.7109375" style="446" customWidth="1"/>
    <col min="11295" max="11295" width="0" style="446" hidden="1" customWidth="1"/>
    <col min="11296" max="11296" width="3.7109375" style="446" customWidth="1"/>
    <col min="11297" max="11297" width="11.140625" style="446" bestFit="1" customWidth="1"/>
    <col min="11298" max="11525" width="10.5703125" style="446"/>
    <col min="11526" max="11533" width="0" style="446" hidden="1" customWidth="1"/>
    <col min="11534" max="11536" width="3.7109375" style="446" customWidth="1"/>
    <col min="11537" max="11537" width="12.7109375" style="446" customWidth="1"/>
    <col min="11538" max="11538" width="47.42578125" style="446" customWidth="1"/>
    <col min="11539" max="11547" width="0" style="446" hidden="1" customWidth="1"/>
    <col min="11548" max="11548" width="11.7109375" style="446" customWidth="1"/>
    <col min="11549" max="11549" width="6.42578125" style="446" bestFit="1" customWidth="1"/>
    <col min="11550" max="11550" width="11.7109375" style="446" customWidth="1"/>
    <col min="11551" max="11551" width="0" style="446" hidden="1" customWidth="1"/>
    <col min="11552" max="11552" width="3.7109375" style="446" customWidth="1"/>
    <col min="11553" max="11553" width="11.140625" style="446" bestFit="1" customWidth="1"/>
    <col min="11554" max="11781" width="10.5703125" style="446"/>
    <col min="11782" max="11789" width="0" style="446" hidden="1" customWidth="1"/>
    <col min="11790" max="11792" width="3.7109375" style="446" customWidth="1"/>
    <col min="11793" max="11793" width="12.7109375" style="446" customWidth="1"/>
    <col min="11794" max="11794" width="47.42578125" style="446" customWidth="1"/>
    <col min="11795" max="11803" width="0" style="446" hidden="1" customWidth="1"/>
    <col min="11804" max="11804" width="11.7109375" style="446" customWidth="1"/>
    <col min="11805" max="11805" width="6.42578125" style="446" bestFit="1" customWidth="1"/>
    <col min="11806" max="11806" width="11.7109375" style="446" customWidth="1"/>
    <col min="11807" max="11807" width="0" style="446" hidden="1" customWidth="1"/>
    <col min="11808" max="11808" width="3.7109375" style="446" customWidth="1"/>
    <col min="11809" max="11809" width="11.140625" style="446" bestFit="1" customWidth="1"/>
    <col min="11810" max="12037" width="10.5703125" style="446"/>
    <col min="12038" max="12045" width="0" style="446" hidden="1" customWidth="1"/>
    <col min="12046" max="12048" width="3.7109375" style="446" customWidth="1"/>
    <col min="12049" max="12049" width="12.7109375" style="446" customWidth="1"/>
    <col min="12050" max="12050" width="47.42578125" style="446" customWidth="1"/>
    <col min="12051" max="12059" width="0" style="446" hidden="1" customWidth="1"/>
    <col min="12060" max="12060" width="11.7109375" style="446" customWidth="1"/>
    <col min="12061" max="12061" width="6.42578125" style="446" bestFit="1" customWidth="1"/>
    <col min="12062" max="12062" width="11.7109375" style="446" customWidth="1"/>
    <col min="12063" max="12063" width="0" style="446" hidden="1" customWidth="1"/>
    <col min="12064" max="12064" width="3.7109375" style="446" customWidth="1"/>
    <col min="12065" max="12065" width="11.140625" style="446" bestFit="1" customWidth="1"/>
    <col min="12066" max="12293" width="10.5703125" style="446"/>
    <col min="12294" max="12301" width="0" style="446" hidden="1" customWidth="1"/>
    <col min="12302" max="12304" width="3.7109375" style="446" customWidth="1"/>
    <col min="12305" max="12305" width="12.7109375" style="446" customWidth="1"/>
    <col min="12306" max="12306" width="47.42578125" style="446" customWidth="1"/>
    <col min="12307" max="12315" width="0" style="446" hidden="1" customWidth="1"/>
    <col min="12316" max="12316" width="11.7109375" style="446" customWidth="1"/>
    <col min="12317" max="12317" width="6.42578125" style="446" bestFit="1" customWidth="1"/>
    <col min="12318" max="12318" width="11.7109375" style="446" customWidth="1"/>
    <col min="12319" max="12319" width="0" style="446" hidden="1" customWidth="1"/>
    <col min="12320" max="12320" width="3.7109375" style="446" customWidth="1"/>
    <col min="12321" max="12321" width="11.140625" style="446" bestFit="1" customWidth="1"/>
    <col min="12322" max="12549" width="10.5703125" style="446"/>
    <col min="12550" max="12557" width="0" style="446" hidden="1" customWidth="1"/>
    <col min="12558" max="12560" width="3.7109375" style="446" customWidth="1"/>
    <col min="12561" max="12561" width="12.7109375" style="446" customWidth="1"/>
    <col min="12562" max="12562" width="47.42578125" style="446" customWidth="1"/>
    <col min="12563" max="12571" width="0" style="446" hidden="1" customWidth="1"/>
    <col min="12572" max="12572" width="11.7109375" style="446" customWidth="1"/>
    <col min="12573" max="12573" width="6.42578125" style="446" bestFit="1" customWidth="1"/>
    <col min="12574" max="12574" width="11.7109375" style="446" customWidth="1"/>
    <col min="12575" max="12575" width="0" style="446" hidden="1" customWidth="1"/>
    <col min="12576" max="12576" width="3.7109375" style="446" customWidth="1"/>
    <col min="12577" max="12577" width="11.140625" style="446" bestFit="1" customWidth="1"/>
    <col min="12578" max="12805" width="10.5703125" style="446"/>
    <col min="12806" max="12813" width="0" style="446" hidden="1" customWidth="1"/>
    <col min="12814" max="12816" width="3.7109375" style="446" customWidth="1"/>
    <col min="12817" max="12817" width="12.7109375" style="446" customWidth="1"/>
    <col min="12818" max="12818" width="47.42578125" style="446" customWidth="1"/>
    <col min="12819" max="12827" width="0" style="446" hidden="1" customWidth="1"/>
    <col min="12828" max="12828" width="11.7109375" style="446" customWidth="1"/>
    <col min="12829" max="12829" width="6.42578125" style="446" bestFit="1" customWidth="1"/>
    <col min="12830" max="12830" width="11.7109375" style="446" customWidth="1"/>
    <col min="12831" max="12831" width="0" style="446" hidden="1" customWidth="1"/>
    <col min="12832" max="12832" width="3.7109375" style="446" customWidth="1"/>
    <col min="12833" max="12833" width="11.140625" style="446" bestFit="1" customWidth="1"/>
    <col min="12834" max="13061" width="10.5703125" style="446"/>
    <col min="13062" max="13069" width="0" style="446" hidden="1" customWidth="1"/>
    <col min="13070" max="13072" width="3.7109375" style="446" customWidth="1"/>
    <col min="13073" max="13073" width="12.7109375" style="446" customWidth="1"/>
    <col min="13074" max="13074" width="47.42578125" style="446" customWidth="1"/>
    <col min="13075" max="13083" width="0" style="446" hidden="1" customWidth="1"/>
    <col min="13084" max="13084" width="11.7109375" style="446" customWidth="1"/>
    <col min="13085" max="13085" width="6.42578125" style="446" bestFit="1" customWidth="1"/>
    <col min="13086" max="13086" width="11.7109375" style="446" customWidth="1"/>
    <col min="13087" max="13087" width="0" style="446" hidden="1" customWidth="1"/>
    <col min="13088" max="13088" width="3.7109375" style="446" customWidth="1"/>
    <col min="13089" max="13089" width="11.140625" style="446" bestFit="1" customWidth="1"/>
    <col min="13090" max="13317" width="10.5703125" style="446"/>
    <col min="13318" max="13325" width="0" style="446" hidden="1" customWidth="1"/>
    <col min="13326" max="13328" width="3.7109375" style="446" customWidth="1"/>
    <col min="13329" max="13329" width="12.7109375" style="446" customWidth="1"/>
    <col min="13330" max="13330" width="47.42578125" style="446" customWidth="1"/>
    <col min="13331" max="13339" width="0" style="446" hidden="1" customWidth="1"/>
    <col min="13340" max="13340" width="11.7109375" style="446" customWidth="1"/>
    <col min="13341" max="13341" width="6.42578125" style="446" bestFit="1" customWidth="1"/>
    <col min="13342" max="13342" width="11.7109375" style="446" customWidth="1"/>
    <col min="13343" max="13343" width="0" style="446" hidden="1" customWidth="1"/>
    <col min="13344" max="13344" width="3.7109375" style="446" customWidth="1"/>
    <col min="13345" max="13345" width="11.140625" style="446" bestFit="1" customWidth="1"/>
    <col min="13346" max="13573" width="10.5703125" style="446"/>
    <col min="13574" max="13581" width="0" style="446" hidden="1" customWidth="1"/>
    <col min="13582" max="13584" width="3.7109375" style="446" customWidth="1"/>
    <col min="13585" max="13585" width="12.7109375" style="446" customWidth="1"/>
    <col min="13586" max="13586" width="47.42578125" style="446" customWidth="1"/>
    <col min="13587" max="13595" width="0" style="446" hidden="1" customWidth="1"/>
    <col min="13596" max="13596" width="11.7109375" style="446" customWidth="1"/>
    <col min="13597" max="13597" width="6.42578125" style="446" bestFit="1" customWidth="1"/>
    <col min="13598" max="13598" width="11.7109375" style="446" customWidth="1"/>
    <col min="13599" max="13599" width="0" style="446" hidden="1" customWidth="1"/>
    <col min="13600" max="13600" width="3.7109375" style="446" customWidth="1"/>
    <col min="13601" max="13601" width="11.140625" style="446" bestFit="1" customWidth="1"/>
    <col min="13602" max="13829" width="10.5703125" style="446"/>
    <col min="13830" max="13837" width="0" style="446" hidden="1" customWidth="1"/>
    <col min="13838" max="13840" width="3.7109375" style="446" customWidth="1"/>
    <col min="13841" max="13841" width="12.7109375" style="446" customWidth="1"/>
    <col min="13842" max="13842" width="47.42578125" style="446" customWidth="1"/>
    <col min="13843" max="13851" width="0" style="446" hidden="1" customWidth="1"/>
    <col min="13852" max="13852" width="11.7109375" style="446" customWidth="1"/>
    <col min="13853" max="13853" width="6.42578125" style="446" bestFit="1" customWidth="1"/>
    <col min="13854" max="13854" width="11.7109375" style="446" customWidth="1"/>
    <col min="13855" max="13855" width="0" style="446" hidden="1" customWidth="1"/>
    <col min="13856" max="13856" width="3.7109375" style="446" customWidth="1"/>
    <col min="13857" max="13857" width="11.140625" style="446" bestFit="1" customWidth="1"/>
    <col min="13858" max="14085" width="10.5703125" style="446"/>
    <col min="14086" max="14093" width="0" style="446" hidden="1" customWidth="1"/>
    <col min="14094" max="14096" width="3.7109375" style="446" customWidth="1"/>
    <col min="14097" max="14097" width="12.7109375" style="446" customWidth="1"/>
    <col min="14098" max="14098" width="47.42578125" style="446" customWidth="1"/>
    <col min="14099" max="14107" width="0" style="446" hidden="1" customWidth="1"/>
    <col min="14108" max="14108" width="11.7109375" style="446" customWidth="1"/>
    <col min="14109" max="14109" width="6.42578125" style="446" bestFit="1" customWidth="1"/>
    <col min="14110" max="14110" width="11.7109375" style="446" customWidth="1"/>
    <col min="14111" max="14111" width="0" style="446" hidden="1" customWidth="1"/>
    <col min="14112" max="14112" width="3.7109375" style="446" customWidth="1"/>
    <col min="14113" max="14113" width="11.140625" style="446" bestFit="1" customWidth="1"/>
    <col min="14114" max="14341" width="10.5703125" style="446"/>
    <col min="14342" max="14349" width="0" style="446" hidden="1" customWidth="1"/>
    <col min="14350" max="14352" width="3.7109375" style="446" customWidth="1"/>
    <col min="14353" max="14353" width="12.7109375" style="446" customWidth="1"/>
    <col min="14354" max="14354" width="47.42578125" style="446" customWidth="1"/>
    <col min="14355" max="14363" width="0" style="446" hidden="1" customWidth="1"/>
    <col min="14364" max="14364" width="11.7109375" style="446" customWidth="1"/>
    <col min="14365" max="14365" width="6.42578125" style="446" bestFit="1" customWidth="1"/>
    <col min="14366" max="14366" width="11.7109375" style="446" customWidth="1"/>
    <col min="14367" max="14367" width="0" style="446" hidden="1" customWidth="1"/>
    <col min="14368" max="14368" width="3.7109375" style="446" customWidth="1"/>
    <col min="14369" max="14369" width="11.140625" style="446" bestFit="1" customWidth="1"/>
    <col min="14370" max="14597" width="10.5703125" style="446"/>
    <col min="14598" max="14605" width="0" style="446" hidden="1" customWidth="1"/>
    <col min="14606" max="14608" width="3.7109375" style="446" customWidth="1"/>
    <col min="14609" max="14609" width="12.7109375" style="446" customWidth="1"/>
    <col min="14610" max="14610" width="47.42578125" style="446" customWidth="1"/>
    <col min="14611" max="14619" width="0" style="446" hidden="1" customWidth="1"/>
    <col min="14620" max="14620" width="11.7109375" style="446" customWidth="1"/>
    <col min="14621" max="14621" width="6.42578125" style="446" bestFit="1" customWidth="1"/>
    <col min="14622" max="14622" width="11.7109375" style="446" customWidth="1"/>
    <col min="14623" max="14623" width="0" style="446" hidden="1" customWidth="1"/>
    <col min="14624" max="14624" width="3.7109375" style="446" customWidth="1"/>
    <col min="14625" max="14625" width="11.140625" style="446" bestFit="1" customWidth="1"/>
    <col min="14626" max="14853" width="10.5703125" style="446"/>
    <col min="14854" max="14861" width="0" style="446" hidden="1" customWidth="1"/>
    <col min="14862" max="14864" width="3.7109375" style="446" customWidth="1"/>
    <col min="14865" max="14865" width="12.7109375" style="446" customWidth="1"/>
    <col min="14866" max="14866" width="47.42578125" style="446" customWidth="1"/>
    <col min="14867" max="14875" width="0" style="446" hidden="1" customWidth="1"/>
    <col min="14876" max="14876" width="11.7109375" style="446" customWidth="1"/>
    <col min="14877" max="14877" width="6.42578125" style="446" bestFit="1" customWidth="1"/>
    <col min="14878" max="14878" width="11.7109375" style="446" customWidth="1"/>
    <col min="14879" max="14879" width="0" style="446" hidden="1" customWidth="1"/>
    <col min="14880" max="14880" width="3.7109375" style="446" customWidth="1"/>
    <col min="14881" max="14881" width="11.140625" style="446" bestFit="1" customWidth="1"/>
    <col min="14882" max="15109" width="10.5703125" style="446"/>
    <col min="15110" max="15117" width="0" style="446" hidden="1" customWidth="1"/>
    <col min="15118" max="15120" width="3.7109375" style="446" customWidth="1"/>
    <col min="15121" max="15121" width="12.7109375" style="446" customWidth="1"/>
    <col min="15122" max="15122" width="47.42578125" style="446" customWidth="1"/>
    <col min="15123" max="15131" width="0" style="446" hidden="1" customWidth="1"/>
    <col min="15132" max="15132" width="11.7109375" style="446" customWidth="1"/>
    <col min="15133" max="15133" width="6.42578125" style="446" bestFit="1" customWidth="1"/>
    <col min="15134" max="15134" width="11.7109375" style="446" customWidth="1"/>
    <col min="15135" max="15135" width="0" style="446" hidden="1" customWidth="1"/>
    <col min="15136" max="15136" width="3.7109375" style="446" customWidth="1"/>
    <col min="15137" max="15137" width="11.140625" style="446" bestFit="1" customWidth="1"/>
    <col min="15138" max="15365" width="10.5703125" style="446"/>
    <col min="15366" max="15373" width="0" style="446" hidden="1" customWidth="1"/>
    <col min="15374" max="15376" width="3.7109375" style="446" customWidth="1"/>
    <col min="15377" max="15377" width="12.7109375" style="446" customWidth="1"/>
    <col min="15378" max="15378" width="47.42578125" style="446" customWidth="1"/>
    <col min="15379" max="15387" width="0" style="446" hidden="1" customWidth="1"/>
    <col min="15388" max="15388" width="11.7109375" style="446" customWidth="1"/>
    <col min="15389" max="15389" width="6.42578125" style="446" bestFit="1" customWidth="1"/>
    <col min="15390" max="15390" width="11.7109375" style="446" customWidth="1"/>
    <col min="15391" max="15391" width="0" style="446" hidden="1" customWidth="1"/>
    <col min="15392" max="15392" width="3.7109375" style="446" customWidth="1"/>
    <col min="15393" max="15393" width="11.140625" style="446" bestFit="1" customWidth="1"/>
    <col min="15394" max="15621" width="10.5703125" style="446"/>
    <col min="15622" max="15629" width="0" style="446" hidden="1" customWidth="1"/>
    <col min="15630" max="15632" width="3.7109375" style="446" customWidth="1"/>
    <col min="15633" max="15633" width="12.7109375" style="446" customWidth="1"/>
    <col min="15634" max="15634" width="47.42578125" style="446" customWidth="1"/>
    <col min="15635" max="15643" width="0" style="446" hidden="1" customWidth="1"/>
    <col min="15644" max="15644" width="11.7109375" style="446" customWidth="1"/>
    <col min="15645" max="15645" width="6.42578125" style="446" bestFit="1" customWidth="1"/>
    <col min="15646" max="15646" width="11.7109375" style="446" customWidth="1"/>
    <col min="15647" max="15647" width="0" style="446" hidden="1" customWidth="1"/>
    <col min="15648" max="15648" width="3.7109375" style="446" customWidth="1"/>
    <col min="15649" max="15649" width="11.140625" style="446" bestFit="1" customWidth="1"/>
    <col min="15650" max="15877" width="10.5703125" style="446"/>
    <col min="15878" max="15885" width="0" style="446" hidden="1" customWidth="1"/>
    <col min="15886" max="15888" width="3.7109375" style="446" customWidth="1"/>
    <col min="15889" max="15889" width="12.7109375" style="446" customWidth="1"/>
    <col min="15890" max="15890" width="47.42578125" style="446" customWidth="1"/>
    <col min="15891" max="15899" width="0" style="446" hidden="1" customWidth="1"/>
    <col min="15900" max="15900" width="11.7109375" style="446" customWidth="1"/>
    <col min="15901" max="15901" width="6.42578125" style="446" bestFit="1" customWidth="1"/>
    <col min="15902" max="15902" width="11.7109375" style="446" customWidth="1"/>
    <col min="15903" max="15903" width="0" style="446" hidden="1" customWidth="1"/>
    <col min="15904" max="15904" width="3.7109375" style="446" customWidth="1"/>
    <col min="15905" max="15905" width="11.140625" style="446" bestFit="1" customWidth="1"/>
    <col min="15906" max="16133" width="10.5703125" style="446"/>
    <col min="16134" max="16141" width="0" style="446" hidden="1" customWidth="1"/>
    <col min="16142" max="16144" width="3.7109375" style="446" customWidth="1"/>
    <col min="16145" max="16145" width="12.7109375" style="446" customWidth="1"/>
    <col min="16146" max="16146" width="47.42578125" style="446" customWidth="1"/>
    <col min="16147" max="16155" width="0" style="446" hidden="1" customWidth="1"/>
    <col min="16156" max="16156" width="11.7109375" style="446" customWidth="1"/>
    <col min="16157" max="16157" width="6.42578125" style="446" bestFit="1" customWidth="1"/>
    <col min="16158" max="16158" width="11.7109375" style="446" customWidth="1"/>
    <col min="16159" max="16159" width="0" style="446" hidden="1" customWidth="1"/>
    <col min="16160" max="16160" width="3.7109375" style="446" customWidth="1"/>
    <col min="16161" max="16161" width="11.140625" style="446" bestFit="1" customWidth="1"/>
    <col min="16162" max="16384" width="10.5703125" style="446"/>
  </cols>
  <sheetData>
    <row r="1" spans="1:45" hidden="1"/>
    <row r="2" spans="1:45" hidden="1"/>
    <row r="3" spans="1:45" hidden="1"/>
    <row r="4" spans="1:45" ht="3" customHeight="1">
      <c r="J4" s="451"/>
      <c r="K4" s="451"/>
      <c r="L4" s="447"/>
      <c r="M4" s="447"/>
      <c r="N4" s="447"/>
      <c r="O4" s="454"/>
      <c r="P4" s="454"/>
      <c r="Q4" s="454"/>
      <c r="R4" s="454"/>
      <c r="S4" s="454"/>
      <c r="T4" s="454"/>
      <c r="U4" s="454"/>
      <c r="V4" s="454"/>
      <c r="W4" s="454"/>
      <c r="X4" s="454"/>
      <c r="Y4" s="454"/>
      <c r="Z4" s="447"/>
      <c r="AA4" s="945"/>
      <c r="AB4" s="945"/>
      <c r="AC4" s="945"/>
      <c r="AD4" s="945"/>
      <c r="AE4" s="945"/>
      <c r="AF4" s="945"/>
      <c r="AG4" s="945"/>
      <c r="AH4" s="945"/>
      <c r="AI4" s="945"/>
      <c r="AJ4" s="945"/>
      <c r="AK4" s="945"/>
      <c r="AL4" s="1069"/>
    </row>
    <row r="5" spans="1:45" ht="26.1" customHeight="1">
      <c r="J5" s="451"/>
      <c r="K5" s="451"/>
      <c r="L5" s="1296" t="s">
        <v>734</v>
      </c>
      <c r="M5" s="1296"/>
      <c r="N5" s="1296"/>
      <c r="O5" s="1296"/>
      <c r="P5" s="1296"/>
      <c r="Q5" s="1296"/>
      <c r="R5" s="1296"/>
      <c r="S5" s="1296"/>
      <c r="T5" s="1296"/>
      <c r="U5" s="547"/>
      <c r="V5" s="492"/>
      <c r="W5" s="492"/>
      <c r="X5" s="553"/>
      <c r="Y5" s="553"/>
      <c r="Z5" s="466"/>
      <c r="AA5" s="547"/>
      <c r="AB5" s="547"/>
      <c r="AC5" s="547"/>
      <c r="AD5" s="547"/>
      <c r="AE5" s="547"/>
      <c r="AF5" s="547"/>
      <c r="AG5" s="547"/>
      <c r="AJ5" s="1095"/>
      <c r="AK5" s="1095"/>
      <c r="AL5" s="547"/>
    </row>
    <row r="6" spans="1:45" ht="3" customHeight="1">
      <c r="J6" s="451"/>
      <c r="K6" s="451"/>
      <c r="L6" s="447"/>
      <c r="M6" s="447"/>
      <c r="N6" s="447"/>
      <c r="O6" s="450"/>
      <c r="P6" s="450"/>
      <c r="Q6" s="450"/>
      <c r="R6" s="450"/>
      <c r="S6" s="450"/>
      <c r="T6" s="450"/>
      <c r="U6" s="447"/>
      <c r="V6" s="447"/>
      <c r="AA6" s="1073"/>
      <c r="AB6" s="1073"/>
      <c r="AC6" s="1073"/>
      <c r="AD6" s="1073"/>
      <c r="AE6" s="1073"/>
      <c r="AF6" s="1073"/>
      <c r="AG6" s="1069"/>
      <c r="AH6" s="1069"/>
    </row>
    <row r="7" spans="1:45" s="745" customFormat="1" ht="11.25" hidden="1">
      <c r="A7" s="1117"/>
      <c r="B7" s="1117"/>
      <c r="C7" s="1117"/>
      <c r="D7" s="1117"/>
      <c r="E7" s="1117"/>
      <c r="F7" s="1117"/>
      <c r="G7" s="1117"/>
      <c r="H7" s="1117"/>
      <c r="L7" s="1168"/>
      <c r="M7" s="1040"/>
      <c r="O7" s="1302"/>
      <c r="P7" s="1302"/>
      <c r="Q7" s="1302"/>
      <c r="R7" s="1302"/>
      <c r="S7" s="1302"/>
      <c r="T7" s="1302"/>
      <c r="U7" s="779"/>
      <c r="V7" s="779"/>
      <c r="X7" s="1117"/>
      <c r="Y7" s="1117"/>
      <c r="Z7" s="1117"/>
      <c r="AA7"/>
      <c r="AB7"/>
      <c r="AC7"/>
      <c r="AD7"/>
      <c r="AE7"/>
      <c r="AF7"/>
      <c r="AG7"/>
      <c r="AH7"/>
      <c r="AI7"/>
      <c r="AJ7"/>
      <c r="AK7"/>
      <c r="AL7"/>
      <c r="AM7" s="1117"/>
      <c r="AN7" s="1117"/>
    </row>
    <row r="8" spans="1:45" s="461"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634"/>
      <c r="V8" s="456"/>
      <c r="AA8"/>
      <c r="AB8"/>
      <c r="AC8"/>
      <c r="AD8"/>
      <c r="AE8"/>
      <c r="AF8"/>
      <c r="AG8"/>
      <c r="AH8"/>
      <c r="AI8"/>
      <c r="AJ8"/>
      <c r="AK8"/>
      <c r="AL8"/>
      <c r="AO8" s="474"/>
      <c r="AP8" s="474"/>
      <c r="AQ8" s="474"/>
      <c r="AR8" s="474"/>
      <c r="AS8" s="474"/>
    </row>
    <row r="9" spans="1:45"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120-р</v>
      </c>
      <c r="P9" s="1303"/>
      <c r="Q9" s="1303"/>
      <c r="R9" s="1303"/>
      <c r="S9" s="1303"/>
      <c r="T9" s="1303"/>
      <c r="U9" s="634"/>
      <c r="V9" s="456"/>
      <c r="AA9"/>
      <c r="AB9"/>
      <c r="AC9"/>
      <c r="AD9"/>
      <c r="AE9"/>
      <c r="AF9"/>
      <c r="AG9"/>
      <c r="AH9"/>
      <c r="AI9"/>
      <c r="AJ9"/>
      <c r="AK9"/>
      <c r="AL9"/>
      <c r="AO9" s="474"/>
      <c r="AP9" s="474"/>
      <c r="AQ9" s="474"/>
      <c r="AR9" s="474"/>
      <c r="AS9" s="474"/>
    </row>
    <row r="10" spans="1:45" s="745" customFormat="1" ht="11.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c r="AB10"/>
      <c r="AC10"/>
      <c r="AD10"/>
      <c r="AE10"/>
      <c r="AF10"/>
      <c r="AG10"/>
      <c r="AH10"/>
      <c r="AI10"/>
      <c r="AJ10"/>
      <c r="AK10"/>
      <c r="AL10"/>
      <c r="AM10" s="1117"/>
      <c r="AN10" s="1117"/>
    </row>
    <row r="11" spans="1:45"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A11" s="1094"/>
      <c r="AB11" s="1094"/>
      <c r="AC11" s="1094"/>
      <c r="AD11" s="1094"/>
      <c r="AE11" s="1094"/>
      <c r="AF11" s="1094"/>
      <c r="AG11" s="456"/>
      <c r="AH11" s="456"/>
      <c r="AI11" s="1092"/>
      <c r="AJ11" s="1092"/>
      <c r="AK11" s="1092"/>
      <c r="AL11" s="958" t="s">
        <v>370</v>
      </c>
      <c r="AO11" s="474"/>
      <c r="AP11" s="474"/>
      <c r="AQ11" s="474"/>
      <c r="AR11" s="474"/>
      <c r="AS11" s="474"/>
    </row>
    <row r="12" spans="1:45">
      <c r="J12" s="451"/>
      <c r="K12" s="451"/>
      <c r="L12" s="447"/>
      <c r="M12" s="447"/>
      <c r="N12" s="447"/>
      <c r="O12" s="1323"/>
      <c r="P12" s="1323"/>
      <c r="Q12" s="1323"/>
      <c r="R12" s="1323"/>
      <c r="S12" s="1323"/>
      <c r="T12" s="1323"/>
      <c r="U12" s="1323"/>
      <c r="V12" s="1323"/>
      <c r="W12" s="1323"/>
      <c r="X12" s="1323"/>
      <c r="Y12" s="1323"/>
      <c r="Z12" s="1323"/>
      <c r="AA12" s="1323" t="s">
        <v>2133</v>
      </c>
      <c r="AB12" s="1323"/>
      <c r="AC12" s="1323"/>
      <c r="AD12" s="1323"/>
      <c r="AE12" s="1323"/>
      <c r="AF12" s="1323"/>
      <c r="AG12" s="1323"/>
      <c r="AH12" s="1323"/>
      <c r="AI12" s="1323"/>
      <c r="AJ12" s="1323"/>
      <c r="AK12" s="1323"/>
      <c r="AL12" s="1323"/>
    </row>
    <row r="13" spans="1:45" ht="14.25" customHeight="1">
      <c r="J13" s="451"/>
      <c r="K13" s="451"/>
      <c r="L13" s="1310" t="s">
        <v>444</v>
      </c>
      <c r="M13" s="1310"/>
      <c r="N13" s="1310"/>
      <c r="O13" s="1310"/>
      <c r="P13" s="1310"/>
      <c r="Q13" s="1310"/>
      <c r="R13" s="1310"/>
      <c r="S13" s="1310"/>
      <c r="T13" s="1310"/>
      <c r="U13" s="1310"/>
      <c r="V13" s="1310"/>
      <c r="W13" s="1310"/>
      <c r="X13" s="1310"/>
      <c r="Y13" s="1310"/>
      <c r="Z13" s="1310"/>
      <c r="AA13" s="1310"/>
      <c r="AB13" s="1310"/>
      <c r="AC13" s="1310"/>
      <c r="AD13" s="1310"/>
      <c r="AE13" s="1310"/>
      <c r="AF13" s="1310"/>
      <c r="AG13" s="1310"/>
      <c r="AH13" s="1310"/>
      <c r="AI13" s="1310"/>
      <c r="AJ13" s="1310"/>
      <c r="AK13" s="1310"/>
      <c r="AL13" s="1310"/>
      <c r="AM13" s="1310"/>
      <c r="AN13" s="1229" t="s">
        <v>445</v>
      </c>
    </row>
    <row r="14" spans="1:45" ht="14.25" customHeight="1">
      <c r="J14" s="451"/>
      <c r="K14" s="451"/>
      <c r="L14" s="1310" t="s">
        <v>90</v>
      </c>
      <c r="M14" s="1310" t="s">
        <v>601</v>
      </c>
      <c r="N14" s="546"/>
      <c r="O14" s="1229" t="s">
        <v>603</v>
      </c>
      <c r="P14" s="1229"/>
      <c r="Q14" s="1229"/>
      <c r="R14" s="1229"/>
      <c r="S14" s="1229"/>
      <c r="T14" s="1229"/>
      <c r="U14" s="1229"/>
      <c r="V14" s="1229"/>
      <c r="W14" s="1229"/>
      <c r="X14" s="1229"/>
      <c r="Y14" s="1229"/>
      <c r="Z14" s="1310" t="s">
        <v>338</v>
      </c>
      <c r="AA14" s="1229" t="s">
        <v>603</v>
      </c>
      <c r="AB14" s="1229"/>
      <c r="AC14" s="1229"/>
      <c r="AD14" s="1229"/>
      <c r="AE14" s="1229"/>
      <c r="AF14" s="1229"/>
      <c r="AG14" s="1229"/>
      <c r="AH14" s="1229"/>
      <c r="AI14" s="1229"/>
      <c r="AJ14" s="1229"/>
      <c r="AK14" s="1229"/>
      <c r="AL14" s="1310" t="s">
        <v>338</v>
      </c>
      <c r="AM14" s="1322" t="s">
        <v>273</v>
      </c>
      <c r="AN14" s="1229"/>
    </row>
    <row r="15" spans="1:45" s="492" customFormat="1" ht="14.25" customHeight="1">
      <c r="A15" s="553"/>
      <c r="B15" s="553"/>
      <c r="C15" s="553"/>
      <c r="D15" s="553"/>
      <c r="E15" s="553"/>
      <c r="F15" s="553"/>
      <c r="G15" s="559"/>
      <c r="H15" s="559"/>
      <c r="I15" s="500"/>
      <c r="J15" s="498"/>
      <c r="K15" s="498"/>
      <c r="L15" s="1310"/>
      <c r="M15" s="1310"/>
      <c r="N15" s="546"/>
      <c r="O15" s="1330" t="s">
        <v>616</v>
      </c>
      <c r="P15" s="1330" t="s">
        <v>588</v>
      </c>
      <c r="Q15" s="1330" t="s">
        <v>589</v>
      </c>
      <c r="R15" s="1330" t="s">
        <v>269</v>
      </c>
      <c r="S15" s="1330"/>
      <c r="T15" s="1330" t="s">
        <v>269</v>
      </c>
      <c r="U15" s="1330"/>
      <c r="V15" s="620"/>
      <c r="W15" s="1331" t="s">
        <v>614</v>
      </c>
      <c r="X15" s="1331"/>
      <c r="Y15" s="1331"/>
      <c r="Z15" s="1310"/>
      <c r="AA15" s="1330" t="s">
        <v>616</v>
      </c>
      <c r="AB15" s="1330" t="s">
        <v>588</v>
      </c>
      <c r="AC15" s="1330" t="s">
        <v>589</v>
      </c>
      <c r="AD15" s="1330" t="s">
        <v>269</v>
      </c>
      <c r="AE15" s="1330"/>
      <c r="AF15" s="1330" t="s">
        <v>269</v>
      </c>
      <c r="AG15" s="1330"/>
      <c r="AH15" s="1186"/>
      <c r="AI15" s="1331" t="s">
        <v>614</v>
      </c>
      <c r="AJ15" s="1331"/>
      <c r="AK15" s="1331"/>
      <c r="AL15" s="1310"/>
      <c r="AM15" s="1322"/>
      <c r="AN15" s="1229"/>
      <c r="AO15" s="553"/>
      <c r="AP15" s="553"/>
      <c r="AQ15" s="553"/>
      <c r="AR15" s="553"/>
      <c r="AS15" s="553"/>
    </row>
    <row r="16" spans="1:45" ht="56.25" customHeight="1">
      <c r="J16" s="451"/>
      <c r="K16" s="451"/>
      <c r="L16" s="1310"/>
      <c r="M16" s="1310"/>
      <c r="N16" s="546"/>
      <c r="O16" s="1330"/>
      <c r="P16" s="1330"/>
      <c r="Q16" s="1330"/>
      <c r="R16" s="504" t="s">
        <v>590</v>
      </c>
      <c r="S16" s="504" t="s">
        <v>591</v>
      </c>
      <c r="T16" s="504" t="s">
        <v>592</v>
      </c>
      <c r="U16" s="504" t="s">
        <v>593</v>
      </c>
      <c r="V16" s="504"/>
      <c r="W16" s="505" t="s">
        <v>272</v>
      </c>
      <c r="X16" s="1332" t="s">
        <v>271</v>
      </c>
      <c r="Y16" s="1332"/>
      <c r="Z16" s="1310"/>
      <c r="AA16" s="1330"/>
      <c r="AB16" s="1330"/>
      <c r="AC16" s="1330"/>
      <c r="AD16" s="718" t="s">
        <v>590</v>
      </c>
      <c r="AE16" s="718" t="s">
        <v>591</v>
      </c>
      <c r="AF16" s="718" t="s">
        <v>592</v>
      </c>
      <c r="AG16" s="718" t="s">
        <v>593</v>
      </c>
      <c r="AH16" s="718"/>
      <c r="AI16" s="1184" t="s">
        <v>272</v>
      </c>
      <c r="AJ16" s="1332" t="s">
        <v>271</v>
      </c>
      <c r="AK16" s="1332"/>
      <c r="AL16" s="1310"/>
      <c r="AM16" s="1322"/>
      <c r="AN16" s="1229"/>
    </row>
    <row r="17" spans="1:52">
      <c r="J17" s="451"/>
      <c r="K17" s="459">
        <v>1</v>
      </c>
      <c r="L17" s="448" t="s">
        <v>91</v>
      </c>
      <c r="M17" s="448" t="s">
        <v>47</v>
      </c>
      <c r="N17" s="465" t="s">
        <v>47</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298">
        <f ca="1">OFFSET(X17,0,-1)+1</f>
        <v>11</v>
      </c>
      <c r="Y17" s="1298"/>
      <c r="Z17" s="457">
        <f ca="1">OFFSET(Z17,0,-2)+1</f>
        <v>12</v>
      </c>
      <c r="AA17" s="1187">
        <f ca="1">OFFSET(AA17,0,-1)+1</f>
        <v>13</v>
      </c>
      <c r="AB17" s="1187">
        <f t="shared" ref="AB17:AI17" ca="1" si="1">OFFSET(AB17,0,-1)+1</f>
        <v>14</v>
      </c>
      <c r="AC17" s="1187">
        <f t="shared" ca="1" si="1"/>
        <v>15</v>
      </c>
      <c r="AD17" s="1187">
        <f t="shared" ca="1" si="1"/>
        <v>16</v>
      </c>
      <c r="AE17" s="1187">
        <f t="shared" ca="1" si="1"/>
        <v>17</v>
      </c>
      <c r="AF17" s="1187">
        <f t="shared" ca="1" si="1"/>
        <v>18</v>
      </c>
      <c r="AG17" s="1187">
        <f t="shared" ca="1" si="1"/>
        <v>19</v>
      </c>
      <c r="AH17" s="619">
        <f ca="1">OFFSET(AH17,0,-1)</f>
        <v>19</v>
      </c>
      <c r="AI17" s="1187">
        <f t="shared" ca="1" si="1"/>
        <v>20</v>
      </c>
      <c r="AJ17" s="1298">
        <f ca="1">OFFSET(AJ17,0,-1)+1</f>
        <v>21</v>
      </c>
      <c r="AK17" s="1298"/>
      <c r="AL17" s="1187">
        <f ca="1">OFFSET(AL17,0,-2)+1</f>
        <v>22</v>
      </c>
      <c r="AN17" s="457">
        <f ca="1">OFFSET(AN17,0,-2)+1</f>
        <v>23</v>
      </c>
    </row>
    <row r="18" spans="1:52" ht="22.5">
      <c r="A18" s="1281">
        <v>1</v>
      </c>
      <c r="B18" s="997"/>
      <c r="C18" s="997"/>
      <c r="D18" s="997"/>
      <c r="E18" s="998"/>
      <c r="F18" s="999"/>
      <c r="G18" s="997"/>
      <c r="H18" s="997"/>
      <c r="I18" s="986"/>
      <c r="J18" s="990"/>
      <c r="K18" s="990"/>
      <c r="L18" s="561">
        <f>mergeValue(A18)</f>
        <v>1</v>
      </c>
      <c r="M18" s="609" t="s">
        <v>19</v>
      </c>
      <c r="N18" s="548"/>
      <c r="O18" s="1324" t="str">
        <f>IF('Перечень тарифов'!J21="","","" &amp; 'Перечень тарифов'!J21 &amp; "")</f>
        <v xml:space="preserve">Тариф на горячую воду в открытой системе теплоснабжения (горячего водоснабжения) в виде формулы двухкомпонентного тарифа в ценовой зоне теплоснабжения </v>
      </c>
      <c r="P18" s="1324"/>
      <c r="Q18" s="1324"/>
      <c r="R18" s="1324"/>
      <c r="S18" s="1324"/>
      <c r="T18" s="1324"/>
      <c r="U18" s="1324"/>
      <c r="V18" s="1324"/>
      <c r="W18" s="1324"/>
      <c r="X18" s="1324"/>
      <c r="Y18" s="1324"/>
      <c r="Z18" s="1324"/>
      <c r="AA18" s="1324"/>
      <c r="AB18" s="1324"/>
      <c r="AC18" s="1324"/>
      <c r="AD18" s="1324"/>
      <c r="AE18" s="1324"/>
      <c r="AF18" s="1324"/>
      <c r="AG18" s="1324"/>
      <c r="AH18" s="1324"/>
      <c r="AI18" s="1324"/>
      <c r="AJ18" s="1324"/>
      <c r="AK18" s="1324"/>
      <c r="AL18" s="1324"/>
      <c r="AM18" s="1324"/>
      <c r="AN18" s="598" t="s">
        <v>717</v>
      </c>
    </row>
    <row r="19" spans="1:52" hidden="1">
      <c r="A19" s="1281"/>
      <c r="B19" s="1281">
        <v>1</v>
      </c>
      <c r="C19" s="997"/>
      <c r="D19" s="997"/>
      <c r="E19" s="999"/>
      <c r="F19" s="999"/>
      <c r="G19" s="997"/>
      <c r="H19" s="997"/>
      <c r="I19" s="992"/>
      <c r="J19" s="988"/>
      <c r="K19" s="987"/>
      <c r="L19" s="561" t="str">
        <f>mergeValue(A19) &amp;"."&amp; mergeValue(B19)</f>
        <v>1.1</v>
      </c>
      <c r="M19" s="515"/>
      <c r="N19" s="548"/>
      <c r="O19" s="1324"/>
      <c r="P19" s="1324"/>
      <c r="Q19" s="1324"/>
      <c r="R19" s="1324"/>
      <c r="S19" s="1324"/>
      <c r="T19" s="1324"/>
      <c r="U19" s="1324"/>
      <c r="V19" s="1324"/>
      <c r="W19" s="1324"/>
      <c r="X19" s="1324"/>
      <c r="Y19" s="1324"/>
      <c r="Z19" s="1324"/>
      <c r="AA19" s="1324"/>
      <c r="AB19" s="1324"/>
      <c r="AC19" s="1324"/>
      <c r="AD19" s="1324"/>
      <c r="AE19" s="1324"/>
      <c r="AF19" s="1324"/>
      <c r="AG19" s="1324"/>
      <c r="AH19" s="1324"/>
      <c r="AI19" s="1324"/>
      <c r="AJ19" s="1324"/>
      <c r="AK19" s="1324"/>
      <c r="AL19" s="1324"/>
      <c r="AM19" s="1324"/>
      <c r="AN19" s="598"/>
    </row>
    <row r="20" spans="1:52" hidden="1">
      <c r="A20" s="1281"/>
      <c r="B20" s="1281"/>
      <c r="C20" s="1281">
        <v>1</v>
      </c>
      <c r="D20" s="997"/>
      <c r="E20" s="999"/>
      <c r="F20" s="999"/>
      <c r="G20" s="997"/>
      <c r="H20" s="997"/>
      <c r="I20" s="992"/>
      <c r="J20" s="988"/>
      <c r="K20" s="987"/>
      <c r="L20" s="561" t="str">
        <f>mergeValue(A20) &amp;"."&amp; mergeValue(B20)&amp;"."&amp; mergeValue(C20)</f>
        <v>1.1.1</v>
      </c>
      <c r="M20" s="516"/>
      <c r="N20" s="548"/>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c r="AM20" s="1324"/>
      <c r="AN20" s="598"/>
    </row>
    <row r="21" spans="1:52" hidden="1">
      <c r="A21" s="1281"/>
      <c r="B21" s="1281"/>
      <c r="C21" s="1281"/>
      <c r="D21" s="1281">
        <v>1</v>
      </c>
      <c r="E21" s="999"/>
      <c r="F21" s="999"/>
      <c r="G21" s="997"/>
      <c r="H21" s="997"/>
      <c r="I21" s="992"/>
      <c r="J21" s="988"/>
      <c r="K21" s="987"/>
      <c r="L21" s="561" t="str">
        <f>mergeValue(A21) &amp;"."&amp; mergeValue(B21)&amp;"."&amp; mergeValue(C21)&amp;"."&amp; mergeValue(D21)</f>
        <v>1.1.1.1</v>
      </c>
      <c r="M21" s="517"/>
      <c r="N21" s="548"/>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c r="AM21" s="1324"/>
      <c r="AN21" s="598"/>
    </row>
    <row r="22" spans="1:52" hidden="1">
      <c r="A22" s="1281"/>
      <c r="B22" s="1281"/>
      <c r="C22" s="1281"/>
      <c r="D22" s="1281"/>
      <c r="E22" s="1281">
        <v>1</v>
      </c>
      <c r="F22" s="999"/>
      <c r="G22" s="997"/>
      <c r="H22" s="997"/>
      <c r="I22" s="991"/>
      <c r="J22" s="988"/>
      <c r="K22" s="987"/>
      <c r="L22" s="561"/>
      <c r="M22" s="523"/>
      <c r="N22" s="549"/>
      <c r="O22" s="599"/>
      <c r="P22" s="599"/>
      <c r="Q22" s="599"/>
      <c r="R22" s="599"/>
      <c r="S22" s="599"/>
      <c r="T22" s="599"/>
      <c r="U22" s="599"/>
      <c r="V22" s="599"/>
      <c r="W22" s="599"/>
      <c r="X22" s="599"/>
      <c r="Y22" s="599"/>
      <c r="Z22" s="599"/>
      <c r="AA22" s="1195"/>
      <c r="AB22" s="1195"/>
      <c r="AC22" s="1195"/>
      <c r="AD22" s="1195"/>
      <c r="AE22" s="1195"/>
      <c r="AF22" s="1195"/>
      <c r="AG22" s="1195"/>
      <c r="AH22" s="1195"/>
      <c r="AI22" s="1195"/>
      <c r="AJ22" s="1195"/>
      <c r="AK22" s="1195"/>
      <c r="AL22" s="1195"/>
      <c r="AM22" s="477"/>
      <c r="AN22" s="598"/>
    </row>
    <row r="23" spans="1:52" ht="33.75">
      <c r="A23" s="1281"/>
      <c r="B23" s="1281"/>
      <c r="C23" s="1281"/>
      <c r="D23" s="1281"/>
      <c r="E23" s="1281"/>
      <c r="F23" s="1281">
        <v>1</v>
      </c>
      <c r="G23" s="997"/>
      <c r="H23" s="997"/>
      <c r="I23" s="1334"/>
      <c r="J23" s="988"/>
      <c r="K23" s="987"/>
      <c r="L23" s="561" t="str">
        <f>mergeValue(A23) &amp;"."&amp; mergeValue(B23)&amp;"."&amp; mergeValue(C23)&amp;"."&amp; mergeValue(D23)&amp;"."&amp; mergeValue(F23)</f>
        <v>1.1.1.1.1</v>
      </c>
      <c r="M23" s="524" t="s">
        <v>9</v>
      </c>
      <c r="N23" s="549"/>
      <c r="O23" s="1284" t="s">
        <v>3</v>
      </c>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6"/>
      <c r="AN23" s="598" t="s">
        <v>719</v>
      </c>
      <c r="AP23" s="473" t="str">
        <f>strCheckUnique(AQ23:AQ27)</f>
        <v/>
      </c>
      <c r="AR23" s="473"/>
    </row>
    <row r="24" spans="1:52" ht="56.25">
      <c r="A24" s="1281"/>
      <c r="B24" s="1281"/>
      <c r="C24" s="1281"/>
      <c r="D24" s="1281"/>
      <c r="E24" s="1281"/>
      <c r="F24" s="1281"/>
      <c r="G24" s="1281">
        <v>1</v>
      </c>
      <c r="H24" s="997"/>
      <c r="I24" s="1334"/>
      <c r="J24" s="1335"/>
      <c r="K24" s="993"/>
      <c r="L24" s="561" t="str">
        <f>mergeValue(A24) &amp;"."&amp; mergeValue(B24)&amp;"."&amp; mergeValue(C24)&amp;"."&amp; mergeValue(D24)&amp;"."&amp; mergeValue(F24)&amp;"."&amp; mergeValue(G24)</f>
        <v>1.1.1.1.1.1</v>
      </c>
      <c r="M24" s="1084" t="s">
        <v>612</v>
      </c>
      <c r="N24" s="614"/>
      <c r="O24" s="648">
        <v>29.66</v>
      </c>
      <c r="P24" s="648">
        <v>1843.5</v>
      </c>
      <c r="Q24" s="531"/>
      <c r="R24" s="463"/>
      <c r="S24" s="1035"/>
      <c r="T24" s="463"/>
      <c r="U24" s="1035"/>
      <c r="V24" s="552" t="str">
        <f>W24 &amp; "-" &amp; Y24</f>
        <v>01.01.2023-30.06.2023</v>
      </c>
      <c r="W24" s="1287" t="s">
        <v>1454</v>
      </c>
      <c r="X24" s="1289" t="s">
        <v>82</v>
      </c>
      <c r="Y24" s="1287" t="s">
        <v>2137</v>
      </c>
      <c r="Z24" s="1289" t="s">
        <v>82</v>
      </c>
      <c r="AA24" s="648">
        <v>50.91</v>
      </c>
      <c r="AB24" s="648">
        <v>1917.24</v>
      </c>
      <c r="AC24" s="725"/>
      <c r="AD24" s="676"/>
      <c r="AE24" s="1035"/>
      <c r="AF24" s="676"/>
      <c r="AG24" s="1035"/>
      <c r="AH24" s="731" t="str">
        <f>AI24 &amp; "-" &amp; AK24</f>
        <v>01.07.2023-31.12.2023</v>
      </c>
      <c r="AI24" s="1287" t="s">
        <v>2138</v>
      </c>
      <c r="AJ24" s="1289" t="s">
        <v>82</v>
      </c>
      <c r="AK24" s="1287" t="s">
        <v>1455</v>
      </c>
      <c r="AL24" s="1289" t="s">
        <v>83</v>
      </c>
      <c r="AM24" s="506"/>
      <c r="AN24" s="598" t="s">
        <v>737</v>
      </c>
      <c r="AO24" s="469" t="str">
        <f>strCheckDate(O24:AM24)</f>
        <v/>
      </c>
      <c r="AP24" s="473"/>
      <c r="AQ24" s="473" t="str">
        <f>IF(M24="","",M24 )</f>
        <v>горячая вода в системе централизованного теплоснабжения на горячее водоснабжение</v>
      </c>
      <c r="AR24" s="473"/>
      <c r="AS24" s="473"/>
    </row>
    <row r="25" spans="1:52" ht="14.25" hidden="1" customHeight="1">
      <c r="A25" s="1281"/>
      <c r="B25" s="1281"/>
      <c r="C25" s="1281"/>
      <c r="D25" s="1281"/>
      <c r="E25" s="1281"/>
      <c r="F25" s="1281"/>
      <c r="G25" s="1281"/>
      <c r="H25" s="997"/>
      <c r="I25" s="1334"/>
      <c r="J25" s="1335"/>
      <c r="K25" s="993"/>
      <c r="L25" s="568"/>
      <c r="M25" s="614"/>
      <c r="N25" s="614"/>
      <c r="O25" s="531"/>
      <c r="P25" s="463"/>
      <c r="Q25" s="463"/>
      <c r="R25" s="463"/>
      <c r="S25" s="463"/>
      <c r="T25" s="463"/>
      <c r="U25" s="528"/>
      <c r="V25" s="552"/>
      <c r="W25" s="1288"/>
      <c r="X25" s="1289"/>
      <c r="Y25" s="1288"/>
      <c r="Z25" s="1289"/>
      <c r="AA25" s="725"/>
      <c r="AB25" s="676"/>
      <c r="AC25" s="676"/>
      <c r="AD25" s="676"/>
      <c r="AE25" s="676"/>
      <c r="AF25" s="676"/>
      <c r="AG25" s="1086"/>
      <c r="AH25" s="731"/>
      <c r="AI25" s="1288"/>
      <c r="AJ25" s="1289"/>
      <c r="AK25" s="1288"/>
      <c r="AL25" s="1289"/>
      <c r="AM25" s="506"/>
      <c r="AN25" s="1300"/>
      <c r="AR25" s="473">
        <f ca="1">OFFSET(AR25,-1,0)</f>
        <v>0</v>
      </c>
    </row>
    <row r="26" spans="1:52" s="445" customFormat="1" ht="15" hidden="1" customHeight="1">
      <c r="A26" s="1281"/>
      <c r="B26" s="1281"/>
      <c r="C26" s="1281"/>
      <c r="D26" s="1281"/>
      <c r="E26" s="1281"/>
      <c r="F26" s="1281"/>
      <c r="G26" s="1281"/>
      <c r="H26" s="997"/>
      <c r="I26" s="1334"/>
      <c r="J26" s="1335"/>
      <c r="K26" s="994"/>
      <c r="L26" s="507"/>
      <c r="M26" s="526"/>
      <c r="N26" s="520"/>
      <c r="O26" s="514"/>
      <c r="P26" s="514"/>
      <c r="Q26" s="514"/>
      <c r="R26" s="514"/>
      <c r="S26" s="514"/>
      <c r="T26" s="514"/>
      <c r="U26" s="514"/>
      <c r="V26" s="514"/>
      <c r="W26" s="532"/>
      <c r="X26" s="533"/>
      <c r="Y26" s="532"/>
      <c r="Z26" s="520"/>
      <c r="AA26" s="719"/>
      <c r="AB26" s="719"/>
      <c r="AC26" s="719"/>
      <c r="AD26" s="719"/>
      <c r="AE26" s="719"/>
      <c r="AF26" s="719"/>
      <c r="AG26" s="719"/>
      <c r="AH26" s="719"/>
      <c r="AI26" s="952"/>
      <c r="AJ26" s="953"/>
      <c r="AK26" s="952"/>
      <c r="AL26" s="948"/>
      <c r="AM26" s="529"/>
      <c r="AN26" s="1301"/>
      <c r="AO26" s="470"/>
      <c r="AP26" s="470"/>
      <c r="AQ26" s="470"/>
      <c r="AR26" s="470"/>
      <c r="AS26" s="470"/>
    </row>
    <row r="27" spans="1:52" s="445" customFormat="1" ht="15" customHeight="1">
      <c r="A27" s="1281"/>
      <c r="B27" s="1281"/>
      <c r="C27" s="1281"/>
      <c r="D27" s="1281"/>
      <c r="E27" s="1281"/>
      <c r="F27" s="1281"/>
      <c r="G27" s="997"/>
      <c r="H27" s="997"/>
      <c r="I27" s="1334"/>
      <c r="J27" s="995"/>
      <c r="K27" s="994"/>
      <c r="L27" s="507"/>
      <c r="M27" s="525" t="s">
        <v>24</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9"/>
      <c r="AO27" s="470"/>
      <c r="AP27" s="470"/>
      <c r="AQ27" s="470"/>
      <c r="AR27" s="470"/>
      <c r="AS27" s="470"/>
    </row>
    <row r="28" spans="1:52" s="1068" customFormat="1" ht="33.75">
      <c r="A28" s="1281"/>
      <c r="B28" s="1281"/>
      <c r="C28" s="1281"/>
      <c r="D28" s="1281"/>
      <c r="E28" s="1281"/>
      <c r="F28" s="1281">
        <v>2</v>
      </c>
      <c r="G28" s="1020"/>
      <c r="H28" s="1020"/>
      <c r="I28" s="1333" t="s">
        <v>2133</v>
      </c>
      <c r="J28" s="1185"/>
      <c r="L28" s="1188" t="str">
        <f>mergeValue(A28) &amp;"."&amp; mergeValue(B28)&amp;"."&amp; mergeValue(C28)&amp;"."&amp; mergeValue(D28)&amp;"."&amp; mergeValue(F28)</f>
        <v>1.1.1.1.2</v>
      </c>
      <c r="M28" s="524" t="s">
        <v>9</v>
      </c>
      <c r="N28" s="1093"/>
      <c r="O28" s="1284" t="s">
        <v>757</v>
      </c>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c r="AL28" s="1285"/>
      <c r="AM28" s="1286"/>
      <c r="AN28" s="1125" t="s">
        <v>719</v>
      </c>
      <c r="AO28" s="1095"/>
      <c r="AP28" s="1096" t="str">
        <f>strCheckUnique(AQ28:AQ32)</f>
        <v/>
      </c>
      <c r="AQ28" s="1095"/>
      <c r="AR28" s="1096"/>
      <c r="AS28" s="1095"/>
      <c r="AT28" s="1095"/>
      <c r="AU28" s="1095"/>
      <c r="AV28" s="1095"/>
      <c r="AW28" s="1095"/>
      <c r="AX28" s="1095"/>
      <c r="AY28" s="1095"/>
      <c r="AZ28" s="1095"/>
    </row>
    <row r="29" spans="1:52" s="1068" customFormat="1" ht="56.25" customHeight="1">
      <c r="A29" s="1281"/>
      <c r="B29" s="1281"/>
      <c r="C29" s="1281"/>
      <c r="D29" s="1281"/>
      <c r="E29" s="1281"/>
      <c r="F29" s="1281"/>
      <c r="G29" s="1281">
        <v>1</v>
      </c>
      <c r="H29" s="1020"/>
      <c r="I29" s="1334"/>
      <c r="J29" s="1335"/>
      <c r="K29" s="1009"/>
      <c r="L29" s="1188" t="str">
        <f>mergeValue(A29) &amp;"."&amp; mergeValue(B29)&amp;"."&amp; mergeValue(C29)&amp;"."&amp; mergeValue(D29)&amp;"."&amp; mergeValue(F29)&amp;"."&amp; mergeValue(G29)</f>
        <v>1.1.1.1.2.1</v>
      </c>
      <c r="M29" s="1084" t="s">
        <v>604</v>
      </c>
      <c r="N29" s="614"/>
      <c r="O29" s="648">
        <v>35.590000000000003</v>
      </c>
      <c r="P29" s="648">
        <v>2212.1999999999998</v>
      </c>
      <c r="Q29" s="725"/>
      <c r="R29" s="676"/>
      <c r="S29" s="1035"/>
      <c r="T29" s="676"/>
      <c r="U29" s="1035"/>
      <c r="V29" s="731" t="str">
        <f>W29 &amp; "-" &amp; Y29</f>
        <v>01.01.2023-30.06.2023</v>
      </c>
      <c r="W29" s="1287" t="s">
        <v>1454</v>
      </c>
      <c r="X29" s="1289" t="s">
        <v>82</v>
      </c>
      <c r="Y29" s="1287" t="s">
        <v>2137</v>
      </c>
      <c r="Z29" s="1289" t="s">
        <v>82</v>
      </c>
      <c r="AA29" s="648">
        <v>61.09</v>
      </c>
      <c r="AB29" s="648">
        <v>2300.69</v>
      </c>
      <c r="AC29" s="725"/>
      <c r="AD29" s="676"/>
      <c r="AE29" s="1035"/>
      <c r="AF29" s="676"/>
      <c r="AG29" s="1035"/>
      <c r="AH29" s="731" t="str">
        <f>AI29 &amp; "-" &amp; AK29</f>
        <v>01.07.2023-31.12.2023</v>
      </c>
      <c r="AI29" s="1287" t="s">
        <v>2138</v>
      </c>
      <c r="AJ29" s="1289" t="s">
        <v>82</v>
      </c>
      <c r="AK29" s="1287" t="s">
        <v>1455</v>
      </c>
      <c r="AL29" s="1289" t="s">
        <v>83</v>
      </c>
      <c r="AM29" s="506"/>
      <c r="AN29" s="1125" t="s">
        <v>737</v>
      </c>
      <c r="AO29" s="1095" t="str">
        <f>strCheckDate(O29:AM29)</f>
        <v/>
      </c>
      <c r="AP29" s="1096"/>
      <c r="AQ29" s="1096" t="str">
        <f>IF(M29="","",M29 )</f>
        <v>вода</v>
      </c>
      <c r="AR29" s="1096"/>
      <c r="AS29" s="1096"/>
      <c r="AT29" s="1096"/>
      <c r="AU29" s="1095"/>
      <c r="AV29" s="1095"/>
      <c r="AW29" s="1095"/>
      <c r="AX29" s="1095"/>
      <c r="AY29" s="1095"/>
      <c r="AZ29" s="1095"/>
    </row>
    <row r="30" spans="1:52" s="1068" customFormat="1" ht="14.25" hidden="1" customHeight="1">
      <c r="A30" s="1281"/>
      <c r="B30" s="1281"/>
      <c r="C30" s="1281"/>
      <c r="D30" s="1281"/>
      <c r="E30" s="1281"/>
      <c r="F30" s="1281"/>
      <c r="G30" s="1281"/>
      <c r="H30" s="1020"/>
      <c r="I30" s="1334"/>
      <c r="J30" s="1335"/>
      <c r="K30" s="1009"/>
      <c r="L30" s="1103"/>
      <c r="M30" s="614"/>
      <c r="N30" s="614"/>
      <c r="O30" s="725"/>
      <c r="P30" s="676"/>
      <c r="Q30" s="676"/>
      <c r="R30" s="676"/>
      <c r="S30" s="676"/>
      <c r="T30" s="676"/>
      <c r="U30" s="1086"/>
      <c r="V30" s="731"/>
      <c r="W30" s="1288"/>
      <c r="X30" s="1289"/>
      <c r="Y30" s="1288"/>
      <c r="Z30" s="1289"/>
      <c r="AA30" s="725"/>
      <c r="AB30" s="676"/>
      <c r="AC30" s="676"/>
      <c r="AD30" s="676"/>
      <c r="AE30" s="676"/>
      <c r="AF30" s="676"/>
      <c r="AG30" s="1086"/>
      <c r="AH30" s="731"/>
      <c r="AI30" s="1288"/>
      <c r="AJ30" s="1289"/>
      <c r="AK30" s="1288"/>
      <c r="AL30" s="1289"/>
      <c r="AM30" s="506"/>
      <c r="AN30" s="1300"/>
      <c r="AO30" s="1095"/>
      <c r="AP30" s="1095"/>
      <c r="AQ30" s="1095"/>
      <c r="AR30" s="1096">
        <f ca="1">OFFSET(AR30,-1,0)</f>
        <v>0</v>
      </c>
      <c r="AS30" s="1095"/>
      <c r="AT30" s="1095"/>
      <c r="AU30" s="1095"/>
      <c r="AV30" s="1095"/>
      <c r="AW30" s="1095"/>
      <c r="AX30" s="1095"/>
      <c r="AY30" s="1095"/>
      <c r="AZ30" s="1095"/>
    </row>
    <row r="31" spans="1:52" s="1065" customFormat="1" ht="15" hidden="1" customHeight="1">
      <c r="A31" s="1281"/>
      <c r="B31" s="1281"/>
      <c r="C31" s="1281"/>
      <c r="D31" s="1281"/>
      <c r="E31" s="1281"/>
      <c r="F31" s="1281"/>
      <c r="G31" s="1281"/>
      <c r="H31" s="1020"/>
      <c r="I31" s="1334"/>
      <c r="J31" s="1335"/>
      <c r="K31" s="1011"/>
      <c r="L31" s="653"/>
      <c r="M31" s="526"/>
      <c r="N31" s="948"/>
      <c r="O31" s="719"/>
      <c r="P31" s="719"/>
      <c r="Q31" s="719"/>
      <c r="R31" s="719"/>
      <c r="S31" s="719"/>
      <c r="T31" s="719"/>
      <c r="U31" s="719"/>
      <c r="V31" s="719"/>
      <c r="W31" s="952"/>
      <c r="X31" s="953"/>
      <c r="Y31" s="952"/>
      <c r="Z31" s="948"/>
      <c r="AA31" s="719"/>
      <c r="AB31" s="719"/>
      <c r="AC31" s="719"/>
      <c r="AD31" s="719"/>
      <c r="AE31" s="719"/>
      <c r="AF31" s="719"/>
      <c r="AG31" s="719"/>
      <c r="AH31" s="719"/>
      <c r="AI31" s="952"/>
      <c r="AJ31" s="953"/>
      <c r="AK31" s="952"/>
      <c r="AL31" s="948"/>
      <c r="AM31" s="724"/>
      <c r="AN31" s="1301"/>
      <c r="AO31" s="1018"/>
      <c r="AP31" s="1018"/>
      <c r="AQ31" s="1018"/>
      <c r="AR31" s="1018"/>
      <c r="AS31" s="1018"/>
      <c r="AT31" s="1018"/>
      <c r="AU31" s="1018"/>
      <c r="AV31" s="1018"/>
      <c r="AW31" s="1018"/>
      <c r="AX31" s="1018"/>
      <c r="AY31" s="1018"/>
      <c r="AZ31" s="1018"/>
    </row>
    <row r="32" spans="1:52" s="1065" customFormat="1" ht="15" customHeight="1">
      <c r="A32" s="1281"/>
      <c r="B32" s="1281"/>
      <c r="C32" s="1281"/>
      <c r="D32" s="1281"/>
      <c r="E32" s="1281"/>
      <c r="F32" s="1281"/>
      <c r="G32" s="1020"/>
      <c r="H32" s="1020"/>
      <c r="I32" s="1334"/>
      <c r="J32" s="1017"/>
      <c r="K32" s="1011"/>
      <c r="L32" s="653"/>
      <c r="M32" s="525" t="s">
        <v>24</v>
      </c>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724"/>
      <c r="AO32" s="1018"/>
      <c r="AP32" s="1018"/>
      <c r="AQ32" s="1018"/>
      <c r="AR32" s="1018"/>
      <c r="AS32" s="1018"/>
      <c r="AT32" s="1018"/>
      <c r="AU32" s="1018"/>
      <c r="AV32" s="1018"/>
      <c r="AW32" s="1018"/>
      <c r="AX32" s="1018"/>
      <c r="AY32" s="1018"/>
      <c r="AZ32" s="1018"/>
    </row>
    <row r="33" spans="1:45" s="445" customFormat="1" ht="15" customHeight="1">
      <c r="A33" s="1281"/>
      <c r="B33" s="1281"/>
      <c r="C33" s="1281"/>
      <c r="D33" s="1281"/>
      <c r="E33" s="1281"/>
      <c r="F33" s="1000"/>
      <c r="G33" s="997"/>
      <c r="H33" s="997"/>
      <c r="I33" s="991"/>
      <c r="J33" s="989"/>
      <c r="K33" s="994"/>
      <c r="L33" s="507"/>
      <c r="M33" s="520" t="s">
        <v>10</v>
      </c>
      <c r="N33" s="519"/>
      <c r="O33" s="514"/>
      <c r="P33" s="514"/>
      <c r="Q33" s="514"/>
      <c r="R33" s="514"/>
      <c r="S33" s="514"/>
      <c r="T33" s="514"/>
      <c r="U33" s="514"/>
      <c r="V33" s="514"/>
      <c r="W33" s="541"/>
      <c r="X33" s="533"/>
      <c r="Y33" s="532"/>
      <c r="Z33" s="519"/>
      <c r="AA33" s="719"/>
      <c r="AB33" s="719"/>
      <c r="AC33" s="719"/>
      <c r="AD33" s="719"/>
      <c r="AE33" s="719"/>
      <c r="AF33" s="719"/>
      <c r="AG33" s="719"/>
      <c r="AH33" s="719"/>
      <c r="AI33" s="728"/>
      <c r="AJ33" s="953"/>
      <c r="AK33" s="952"/>
      <c r="AL33" s="1083"/>
      <c r="AM33" s="533"/>
      <c r="AN33" s="529"/>
      <c r="AO33" s="470"/>
      <c r="AP33" s="470"/>
      <c r="AQ33" s="470"/>
      <c r="AR33" s="470"/>
      <c r="AS33" s="470"/>
    </row>
    <row r="34" spans="1:45" s="445" customFormat="1" hidden="1">
      <c r="A34" s="1281"/>
      <c r="B34" s="1281"/>
      <c r="C34" s="1281"/>
      <c r="D34" s="1281"/>
      <c r="E34" s="1000"/>
      <c r="F34" s="1000"/>
      <c r="G34" s="997"/>
      <c r="H34" s="997"/>
      <c r="I34" s="996"/>
      <c r="J34" s="989"/>
      <c r="K34" s="986"/>
      <c r="L34" s="507"/>
      <c r="M34" s="520"/>
      <c r="N34" s="520"/>
      <c r="O34" s="520"/>
      <c r="P34" s="520"/>
      <c r="Q34" s="520"/>
      <c r="R34" s="520"/>
      <c r="S34" s="520"/>
      <c r="T34" s="520"/>
      <c r="U34" s="520"/>
      <c r="V34" s="520"/>
      <c r="W34" s="520"/>
      <c r="X34" s="520"/>
      <c r="Y34" s="520"/>
      <c r="Z34" s="520"/>
      <c r="AA34" s="948"/>
      <c r="AB34" s="948"/>
      <c r="AC34" s="948"/>
      <c r="AD34" s="948"/>
      <c r="AE34" s="948"/>
      <c r="AF34" s="948"/>
      <c r="AG34" s="948"/>
      <c r="AH34" s="948"/>
      <c r="AI34" s="948"/>
      <c r="AJ34" s="948"/>
      <c r="AK34" s="948"/>
      <c r="AL34" s="948"/>
      <c r="AM34" s="520"/>
      <c r="AN34" s="529"/>
      <c r="AO34" s="470"/>
      <c r="AP34" s="470"/>
      <c r="AQ34" s="470"/>
      <c r="AR34" s="470"/>
      <c r="AS34" s="470"/>
    </row>
    <row r="35" spans="1:45" ht="3" customHeight="1">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row>
    <row r="36" spans="1:45" ht="89.25" customHeight="1">
      <c r="L36" s="1">
        <v>1</v>
      </c>
      <c r="M36" s="1274" t="s">
        <v>738</v>
      </c>
      <c r="N36" s="1274"/>
      <c r="O36" s="1274"/>
      <c r="P36" s="1274"/>
      <c r="Q36" s="1274"/>
      <c r="R36" s="1274"/>
      <c r="S36" s="1274"/>
      <c r="T36" s="1274"/>
      <c r="U36" s="1274"/>
      <c r="V36" s="1274"/>
      <c r="W36" s="1274"/>
    </row>
  </sheetData>
  <sheetProtection algorithmName="SHA-512" hashValue="NDVS94Sfqhqgnvz1xGJSw/Q9/uQJlHbntiENIc90ScHiN8mM4Twry/W2BZCchVmPf8UviNWofHmrOcgeW3jAKw==" saltValue="XMm0C3K3MOIT75IWz9AkxA==" spinCount="100000" sheet="1" objects="1" scenarios="1" formatColumns="0" formatRows="0"/>
  <dataConsolidate/>
  <mergeCells count="70">
    <mergeCell ref="A18:A34"/>
    <mergeCell ref="B19:B34"/>
    <mergeCell ref="C20:C34"/>
    <mergeCell ref="G24:G26"/>
    <mergeCell ref="E22:E33"/>
    <mergeCell ref="F23:F27"/>
    <mergeCell ref="D21:D34"/>
    <mergeCell ref="F28:F32"/>
    <mergeCell ref="I23:I27"/>
    <mergeCell ref="J24:J26"/>
    <mergeCell ref="M36:W36"/>
    <mergeCell ref="AN25:AN26"/>
    <mergeCell ref="W15:Y15"/>
    <mergeCell ref="T15:U15"/>
    <mergeCell ref="R15:S15"/>
    <mergeCell ref="O15:O16"/>
    <mergeCell ref="P15:P16"/>
    <mergeCell ref="Q15:Q16"/>
    <mergeCell ref="M14:M16"/>
    <mergeCell ref="Z14:Z16"/>
    <mergeCell ref="AM14:AM16"/>
    <mergeCell ref="O14:Y14"/>
    <mergeCell ref="X17:Y17"/>
    <mergeCell ref="Y24:Y25"/>
    <mergeCell ref="O12:Z12"/>
    <mergeCell ref="L14:L16"/>
    <mergeCell ref="L13:AM13"/>
    <mergeCell ref="O21:AM21"/>
    <mergeCell ref="O23:AM23"/>
    <mergeCell ref="O9:T9"/>
    <mergeCell ref="O10:T10"/>
    <mergeCell ref="L5:T5"/>
    <mergeCell ref="O7:T7"/>
    <mergeCell ref="O8:T8"/>
    <mergeCell ref="X16:Y16"/>
    <mergeCell ref="O18:AM18"/>
    <mergeCell ref="O19:AM19"/>
    <mergeCell ref="O20:AM20"/>
    <mergeCell ref="Z24:Z25"/>
    <mergeCell ref="W24:W25"/>
    <mergeCell ref="X24:X25"/>
    <mergeCell ref="AI24:AI25"/>
    <mergeCell ref="AJ24:AJ25"/>
    <mergeCell ref="AK24:AK25"/>
    <mergeCell ref="I28:I32"/>
    <mergeCell ref="O28:AM28"/>
    <mergeCell ref="G29:G31"/>
    <mergeCell ref="J29:J31"/>
    <mergeCell ref="W29:W30"/>
    <mergeCell ref="X29:X30"/>
    <mergeCell ref="Y29:Y30"/>
    <mergeCell ref="Z29:Z30"/>
    <mergeCell ref="AN30:AN31"/>
    <mergeCell ref="AA12:AL12"/>
    <mergeCell ref="AA14:AK14"/>
    <mergeCell ref="AL14:AL16"/>
    <mergeCell ref="AA15:AA16"/>
    <mergeCell ref="AB15:AB16"/>
    <mergeCell ref="AC15:AC16"/>
    <mergeCell ref="AD15:AE15"/>
    <mergeCell ref="AF15:AG15"/>
    <mergeCell ref="AI15:AK15"/>
    <mergeCell ref="AJ16:AK16"/>
    <mergeCell ref="AJ17:AK17"/>
    <mergeCell ref="AN13:AN16"/>
    <mergeCell ref="AL24:AL25"/>
    <mergeCell ref="AI29:AI30"/>
    <mergeCell ref="AJ29:AJ30"/>
    <mergeCell ref="AK29:AK30"/>
    <mergeCell ref="AL29:AL30"/>
  </mergeCells>
  <dataValidations count="11">
    <dataValidation allowBlank="1" sqref="JM34:KC34 TI34:TY34 ADE34:ADU34 ANA34:ANQ34 AWW34:AXM34 BGS34:BHI34 BQO34:BRE34 CAK34:CBA34 CKG34:CKW34 CUC34:CUS34 DDY34:DEO34 DNU34:DOK34 DXQ34:DYG34 EHM34:EIC34 ERI34:ERY34 FBE34:FBU34 FLA34:FLQ34 FUW34:FVM34 GES34:GFI34 GOO34:GPE34 GYK34:GZA34 HIG34:HIW34 HSC34:HSS34 IBY34:ICO34 ILU34:IMK34 IVQ34:IWG34 JFM34:JGC34 JPI34:JPY34 JZE34:JZU34 KJA34:KJQ34 KSW34:KTM34 LCS34:LDI34 LMO34:LNE34 LWK34:LXA34 MGG34:MGW34 MQC34:MQS34 MZY34:NAO34 NJU34:NKK34 NTQ34:NUG34 ODM34:OEC34 ONI34:ONY34 OXE34:OXU34 PHA34:PHQ34 PQW34:PRM34 QAS34:QBI34 QKO34:QLE34 QUK34:QVA34 REG34:REW34 ROC34:ROS34 RXY34:RYO34 SHU34:SIK34 SRQ34:SSG34 TBM34:TCC34 TLI34:TLY34 TVE34:TVU34 UFA34:UFQ34 UOW34:UPM34 UYS34:UZI34 VIO34:VJE34 VSK34:VTA34 WCG34:WCW34 WMC34:WMS34 WVY34:WWO34 WVY983070:WWO983070 JM65566:KC65566 TI65566:TY65566 ADE65566:ADU65566 ANA65566:ANQ65566 AWW65566:AXM65566 BGS65566:BHI65566 BQO65566:BRE65566 CAK65566:CBA65566 CKG65566:CKW65566 CUC65566:CUS65566 DDY65566:DEO65566 DNU65566:DOK65566 DXQ65566:DYG65566 EHM65566:EIC65566 ERI65566:ERY65566 FBE65566:FBU65566 FLA65566:FLQ65566 FUW65566:FVM65566 GES65566:GFI65566 GOO65566:GPE65566 GYK65566:GZA65566 HIG65566:HIW65566 HSC65566:HSS65566 IBY65566:ICO65566 ILU65566:IMK65566 IVQ65566:IWG65566 JFM65566:JGC65566 JPI65566:JPY65566 JZE65566:JZU65566 KJA65566:KJQ65566 KSW65566:KTM65566 LCS65566:LDI65566 LMO65566:LNE65566 LWK65566:LXA65566 MGG65566:MGW65566 MQC65566:MQS65566 MZY65566:NAO65566 NJU65566:NKK65566 NTQ65566:NUG65566 ODM65566:OEC65566 ONI65566:ONY65566 OXE65566:OXU65566 PHA65566:PHQ65566 PQW65566:PRM65566 QAS65566:QBI65566 QKO65566:QLE65566 QUK65566:QVA65566 REG65566:REW65566 ROC65566:ROS65566 RXY65566:RYO65566 SHU65566:SIK65566 SRQ65566:SSG65566 TBM65566:TCC65566 TLI65566:TLY65566 TVE65566:TVU65566 UFA65566:UFQ65566 UOW65566:UPM65566 UYS65566:UZI65566 VIO65566:VJE65566 VSK65566:VTA65566 WCG65566:WCW65566 WMC65566:WMS65566 WVY65566:WWO65566 JM131102:KC131102 TI131102:TY131102 ADE131102:ADU131102 ANA131102:ANQ131102 AWW131102:AXM131102 BGS131102:BHI131102 BQO131102:BRE131102 CAK131102:CBA131102 CKG131102:CKW131102 CUC131102:CUS131102 DDY131102:DEO131102 DNU131102:DOK131102 DXQ131102:DYG131102 EHM131102:EIC131102 ERI131102:ERY131102 FBE131102:FBU131102 FLA131102:FLQ131102 FUW131102:FVM131102 GES131102:GFI131102 GOO131102:GPE131102 GYK131102:GZA131102 HIG131102:HIW131102 HSC131102:HSS131102 IBY131102:ICO131102 ILU131102:IMK131102 IVQ131102:IWG131102 JFM131102:JGC131102 JPI131102:JPY131102 JZE131102:JZU131102 KJA131102:KJQ131102 KSW131102:KTM131102 LCS131102:LDI131102 LMO131102:LNE131102 LWK131102:LXA131102 MGG131102:MGW131102 MQC131102:MQS131102 MZY131102:NAO131102 NJU131102:NKK131102 NTQ131102:NUG131102 ODM131102:OEC131102 ONI131102:ONY131102 OXE131102:OXU131102 PHA131102:PHQ131102 PQW131102:PRM131102 QAS131102:QBI131102 QKO131102:QLE131102 QUK131102:QVA131102 REG131102:REW131102 ROC131102:ROS131102 RXY131102:RYO131102 SHU131102:SIK131102 SRQ131102:SSG131102 TBM131102:TCC131102 TLI131102:TLY131102 TVE131102:TVU131102 UFA131102:UFQ131102 UOW131102:UPM131102 UYS131102:UZI131102 VIO131102:VJE131102 VSK131102:VTA131102 WCG131102:WCW131102 WMC131102:WMS131102 WVY131102:WWO131102 JM196638:KC196638 TI196638:TY196638 ADE196638:ADU196638 ANA196638:ANQ196638 AWW196638:AXM196638 BGS196638:BHI196638 BQO196638:BRE196638 CAK196638:CBA196638 CKG196638:CKW196638 CUC196638:CUS196638 DDY196638:DEO196638 DNU196638:DOK196638 DXQ196638:DYG196638 EHM196638:EIC196638 ERI196638:ERY196638 FBE196638:FBU196638 FLA196638:FLQ196638 FUW196638:FVM196638 GES196638:GFI196638 GOO196638:GPE196638 GYK196638:GZA196638 HIG196638:HIW196638 HSC196638:HSS196638 IBY196638:ICO196638 ILU196638:IMK196638 IVQ196638:IWG196638 JFM196638:JGC196638 JPI196638:JPY196638 JZE196638:JZU196638 KJA196638:KJQ196638 KSW196638:KTM196638 LCS196638:LDI196638 LMO196638:LNE196638 LWK196638:LXA196638 MGG196638:MGW196638 MQC196638:MQS196638 MZY196638:NAO196638 NJU196638:NKK196638 NTQ196638:NUG196638 ODM196638:OEC196638 ONI196638:ONY196638 OXE196638:OXU196638 PHA196638:PHQ196638 PQW196638:PRM196638 QAS196638:QBI196638 QKO196638:QLE196638 QUK196638:QVA196638 REG196638:REW196638 ROC196638:ROS196638 RXY196638:RYO196638 SHU196638:SIK196638 SRQ196638:SSG196638 TBM196638:TCC196638 TLI196638:TLY196638 TVE196638:TVU196638 UFA196638:UFQ196638 UOW196638:UPM196638 UYS196638:UZI196638 VIO196638:VJE196638 VSK196638:VTA196638 WCG196638:WCW196638 WMC196638:WMS196638 WVY196638:WWO196638 JM262174:KC262174 TI262174:TY262174 ADE262174:ADU262174 ANA262174:ANQ262174 AWW262174:AXM262174 BGS262174:BHI262174 BQO262174:BRE262174 CAK262174:CBA262174 CKG262174:CKW262174 CUC262174:CUS262174 DDY262174:DEO262174 DNU262174:DOK262174 DXQ262174:DYG262174 EHM262174:EIC262174 ERI262174:ERY262174 FBE262174:FBU262174 FLA262174:FLQ262174 FUW262174:FVM262174 GES262174:GFI262174 GOO262174:GPE262174 GYK262174:GZA262174 HIG262174:HIW262174 HSC262174:HSS262174 IBY262174:ICO262174 ILU262174:IMK262174 IVQ262174:IWG262174 JFM262174:JGC262174 JPI262174:JPY262174 JZE262174:JZU262174 KJA262174:KJQ262174 KSW262174:KTM262174 LCS262174:LDI262174 LMO262174:LNE262174 LWK262174:LXA262174 MGG262174:MGW262174 MQC262174:MQS262174 MZY262174:NAO262174 NJU262174:NKK262174 NTQ262174:NUG262174 ODM262174:OEC262174 ONI262174:ONY262174 OXE262174:OXU262174 PHA262174:PHQ262174 PQW262174:PRM262174 QAS262174:QBI262174 QKO262174:QLE262174 QUK262174:QVA262174 REG262174:REW262174 ROC262174:ROS262174 RXY262174:RYO262174 SHU262174:SIK262174 SRQ262174:SSG262174 TBM262174:TCC262174 TLI262174:TLY262174 TVE262174:TVU262174 UFA262174:UFQ262174 UOW262174:UPM262174 UYS262174:UZI262174 VIO262174:VJE262174 VSK262174:VTA262174 WCG262174:WCW262174 WMC262174:WMS262174 WVY262174:WWO262174 JM327710:KC327710 TI327710:TY327710 ADE327710:ADU327710 ANA327710:ANQ327710 AWW327710:AXM327710 BGS327710:BHI327710 BQO327710:BRE327710 CAK327710:CBA327710 CKG327710:CKW327710 CUC327710:CUS327710 DDY327710:DEO327710 DNU327710:DOK327710 DXQ327710:DYG327710 EHM327710:EIC327710 ERI327710:ERY327710 FBE327710:FBU327710 FLA327710:FLQ327710 FUW327710:FVM327710 GES327710:GFI327710 GOO327710:GPE327710 GYK327710:GZA327710 HIG327710:HIW327710 HSC327710:HSS327710 IBY327710:ICO327710 ILU327710:IMK327710 IVQ327710:IWG327710 JFM327710:JGC327710 JPI327710:JPY327710 JZE327710:JZU327710 KJA327710:KJQ327710 KSW327710:KTM327710 LCS327710:LDI327710 LMO327710:LNE327710 LWK327710:LXA327710 MGG327710:MGW327710 MQC327710:MQS327710 MZY327710:NAO327710 NJU327710:NKK327710 NTQ327710:NUG327710 ODM327710:OEC327710 ONI327710:ONY327710 OXE327710:OXU327710 PHA327710:PHQ327710 PQW327710:PRM327710 QAS327710:QBI327710 QKO327710:QLE327710 QUK327710:QVA327710 REG327710:REW327710 ROC327710:ROS327710 RXY327710:RYO327710 SHU327710:SIK327710 SRQ327710:SSG327710 TBM327710:TCC327710 TLI327710:TLY327710 TVE327710:TVU327710 UFA327710:UFQ327710 UOW327710:UPM327710 UYS327710:UZI327710 VIO327710:VJE327710 VSK327710:VTA327710 WCG327710:WCW327710 WMC327710:WMS327710 WVY327710:WWO327710 JM393246:KC393246 TI393246:TY393246 ADE393246:ADU393246 ANA393246:ANQ393246 AWW393246:AXM393246 BGS393246:BHI393246 BQO393246:BRE393246 CAK393246:CBA393246 CKG393246:CKW393246 CUC393246:CUS393246 DDY393246:DEO393246 DNU393246:DOK393246 DXQ393246:DYG393246 EHM393246:EIC393246 ERI393246:ERY393246 FBE393246:FBU393246 FLA393246:FLQ393246 FUW393246:FVM393246 GES393246:GFI393246 GOO393246:GPE393246 GYK393246:GZA393246 HIG393246:HIW393246 HSC393246:HSS393246 IBY393246:ICO393246 ILU393246:IMK393246 IVQ393246:IWG393246 JFM393246:JGC393246 JPI393246:JPY393246 JZE393246:JZU393246 KJA393246:KJQ393246 KSW393246:KTM393246 LCS393246:LDI393246 LMO393246:LNE393246 LWK393246:LXA393246 MGG393246:MGW393246 MQC393246:MQS393246 MZY393246:NAO393246 NJU393246:NKK393246 NTQ393246:NUG393246 ODM393246:OEC393246 ONI393246:ONY393246 OXE393246:OXU393246 PHA393246:PHQ393246 PQW393246:PRM393246 QAS393246:QBI393246 QKO393246:QLE393246 QUK393246:QVA393246 REG393246:REW393246 ROC393246:ROS393246 RXY393246:RYO393246 SHU393246:SIK393246 SRQ393246:SSG393246 TBM393246:TCC393246 TLI393246:TLY393246 TVE393246:TVU393246 UFA393246:UFQ393246 UOW393246:UPM393246 UYS393246:UZI393246 VIO393246:VJE393246 VSK393246:VTA393246 WCG393246:WCW393246 WMC393246:WMS393246 WVY393246:WWO393246 JM458782:KC458782 TI458782:TY458782 ADE458782:ADU458782 ANA458782:ANQ458782 AWW458782:AXM458782 BGS458782:BHI458782 BQO458782:BRE458782 CAK458782:CBA458782 CKG458782:CKW458782 CUC458782:CUS458782 DDY458782:DEO458782 DNU458782:DOK458782 DXQ458782:DYG458782 EHM458782:EIC458782 ERI458782:ERY458782 FBE458782:FBU458782 FLA458782:FLQ458782 FUW458782:FVM458782 GES458782:GFI458782 GOO458782:GPE458782 GYK458782:GZA458782 HIG458782:HIW458782 HSC458782:HSS458782 IBY458782:ICO458782 ILU458782:IMK458782 IVQ458782:IWG458782 JFM458782:JGC458782 JPI458782:JPY458782 JZE458782:JZU458782 KJA458782:KJQ458782 KSW458782:KTM458782 LCS458782:LDI458782 LMO458782:LNE458782 LWK458782:LXA458782 MGG458782:MGW458782 MQC458782:MQS458782 MZY458782:NAO458782 NJU458782:NKK458782 NTQ458782:NUG458782 ODM458782:OEC458782 ONI458782:ONY458782 OXE458782:OXU458782 PHA458782:PHQ458782 PQW458782:PRM458782 QAS458782:QBI458782 QKO458782:QLE458782 QUK458782:QVA458782 REG458782:REW458782 ROC458782:ROS458782 RXY458782:RYO458782 SHU458782:SIK458782 SRQ458782:SSG458782 TBM458782:TCC458782 TLI458782:TLY458782 TVE458782:TVU458782 UFA458782:UFQ458782 UOW458782:UPM458782 UYS458782:UZI458782 VIO458782:VJE458782 VSK458782:VTA458782 WCG458782:WCW458782 WMC458782:WMS458782 WVY458782:WWO458782 JM524318:KC524318 TI524318:TY524318 ADE524318:ADU524318 ANA524318:ANQ524318 AWW524318:AXM524318 BGS524318:BHI524318 BQO524318:BRE524318 CAK524318:CBA524318 CKG524318:CKW524318 CUC524318:CUS524318 DDY524318:DEO524318 DNU524318:DOK524318 DXQ524318:DYG524318 EHM524318:EIC524318 ERI524318:ERY524318 FBE524318:FBU524318 FLA524318:FLQ524318 FUW524318:FVM524318 GES524318:GFI524318 GOO524318:GPE524318 GYK524318:GZA524318 HIG524318:HIW524318 HSC524318:HSS524318 IBY524318:ICO524318 ILU524318:IMK524318 IVQ524318:IWG524318 JFM524318:JGC524318 JPI524318:JPY524318 JZE524318:JZU524318 KJA524318:KJQ524318 KSW524318:KTM524318 LCS524318:LDI524318 LMO524318:LNE524318 LWK524318:LXA524318 MGG524318:MGW524318 MQC524318:MQS524318 MZY524318:NAO524318 NJU524318:NKK524318 NTQ524318:NUG524318 ODM524318:OEC524318 ONI524318:ONY524318 OXE524318:OXU524318 PHA524318:PHQ524318 PQW524318:PRM524318 QAS524318:QBI524318 QKO524318:QLE524318 QUK524318:QVA524318 REG524318:REW524318 ROC524318:ROS524318 RXY524318:RYO524318 SHU524318:SIK524318 SRQ524318:SSG524318 TBM524318:TCC524318 TLI524318:TLY524318 TVE524318:TVU524318 UFA524318:UFQ524318 UOW524318:UPM524318 UYS524318:UZI524318 VIO524318:VJE524318 VSK524318:VTA524318 WCG524318:WCW524318 WMC524318:WMS524318 WVY524318:WWO524318 JM589854:KC589854 TI589854:TY589854 ADE589854:ADU589854 ANA589854:ANQ589854 AWW589854:AXM589854 BGS589854:BHI589854 BQO589854:BRE589854 CAK589854:CBA589854 CKG589854:CKW589854 CUC589854:CUS589854 DDY589854:DEO589854 DNU589854:DOK589854 DXQ589854:DYG589854 EHM589854:EIC589854 ERI589854:ERY589854 FBE589854:FBU589854 FLA589854:FLQ589854 FUW589854:FVM589854 GES589854:GFI589854 GOO589854:GPE589854 GYK589854:GZA589854 HIG589854:HIW589854 HSC589854:HSS589854 IBY589854:ICO589854 ILU589854:IMK589854 IVQ589854:IWG589854 JFM589854:JGC589854 JPI589854:JPY589854 JZE589854:JZU589854 KJA589854:KJQ589854 KSW589854:KTM589854 LCS589854:LDI589854 LMO589854:LNE589854 LWK589854:LXA589854 MGG589854:MGW589854 MQC589854:MQS589854 MZY589854:NAO589854 NJU589854:NKK589854 NTQ589854:NUG589854 ODM589854:OEC589854 ONI589854:ONY589854 OXE589854:OXU589854 PHA589854:PHQ589854 PQW589854:PRM589854 QAS589854:QBI589854 QKO589854:QLE589854 QUK589854:QVA589854 REG589854:REW589854 ROC589854:ROS589854 RXY589854:RYO589854 SHU589854:SIK589854 SRQ589854:SSG589854 TBM589854:TCC589854 TLI589854:TLY589854 TVE589854:TVU589854 UFA589854:UFQ589854 UOW589854:UPM589854 UYS589854:UZI589854 VIO589854:VJE589854 VSK589854:VTA589854 WCG589854:WCW589854 WMC589854:WMS589854 WVY589854:WWO589854 JM655390:KC655390 TI655390:TY655390 ADE655390:ADU655390 ANA655390:ANQ655390 AWW655390:AXM655390 BGS655390:BHI655390 BQO655390:BRE655390 CAK655390:CBA655390 CKG655390:CKW655390 CUC655390:CUS655390 DDY655390:DEO655390 DNU655390:DOK655390 DXQ655390:DYG655390 EHM655390:EIC655390 ERI655390:ERY655390 FBE655390:FBU655390 FLA655390:FLQ655390 FUW655390:FVM655390 GES655390:GFI655390 GOO655390:GPE655390 GYK655390:GZA655390 HIG655390:HIW655390 HSC655390:HSS655390 IBY655390:ICO655390 ILU655390:IMK655390 IVQ655390:IWG655390 JFM655390:JGC655390 JPI655390:JPY655390 JZE655390:JZU655390 KJA655390:KJQ655390 KSW655390:KTM655390 LCS655390:LDI655390 LMO655390:LNE655390 LWK655390:LXA655390 MGG655390:MGW655390 MQC655390:MQS655390 MZY655390:NAO655390 NJU655390:NKK655390 NTQ655390:NUG655390 ODM655390:OEC655390 ONI655390:ONY655390 OXE655390:OXU655390 PHA655390:PHQ655390 PQW655390:PRM655390 QAS655390:QBI655390 QKO655390:QLE655390 QUK655390:QVA655390 REG655390:REW655390 ROC655390:ROS655390 RXY655390:RYO655390 SHU655390:SIK655390 SRQ655390:SSG655390 TBM655390:TCC655390 TLI655390:TLY655390 TVE655390:TVU655390 UFA655390:UFQ655390 UOW655390:UPM655390 UYS655390:UZI655390 VIO655390:VJE655390 VSK655390:VTA655390 WCG655390:WCW655390 WMC655390:WMS655390 WVY655390:WWO655390 JM720926:KC720926 TI720926:TY720926 ADE720926:ADU720926 ANA720926:ANQ720926 AWW720926:AXM720926 BGS720926:BHI720926 BQO720926:BRE720926 CAK720926:CBA720926 CKG720926:CKW720926 CUC720926:CUS720926 DDY720926:DEO720926 DNU720926:DOK720926 DXQ720926:DYG720926 EHM720926:EIC720926 ERI720926:ERY720926 FBE720926:FBU720926 FLA720926:FLQ720926 FUW720926:FVM720926 GES720926:GFI720926 GOO720926:GPE720926 GYK720926:GZA720926 HIG720926:HIW720926 HSC720926:HSS720926 IBY720926:ICO720926 ILU720926:IMK720926 IVQ720926:IWG720926 JFM720926:JGC720926 JPI720926:JPY720926 JZE720926:JZU720926 KJA720926:KJQ720926 KSW720926:KTM720926 LCS720926:LDI720926 LMO720926:LNE720926 LWK720926:LXA720926 MGG720926:MGW720926 MQC720926:MQS720926 MZY720926:NAO720926 NJU720926:NKK720926 NTQ720926:NUG720926 ODM720926:OEC720926 ONI720926:ONY720926 OXE720926:OXU720926 PHA720926:PHQ720926 PQW720926:PRM720926 QAS720926:QBI720926 QKO720926:QLE720926 QUK720926:QVA720926 REG720926:REW720926 ROC720926:ROS720926 RXY720926:RYO720926 SHU720926:SIK720926 SRQ720926:SSG720926 TBM720926:TCC720926 TLI720926:TLY720926 TVE720926:TVU720926 UFA720926:UFQ720926 UOW720926:UPM720926 UYS720926:UZI720926 VIO720926:VJE720926 VSK720926:VTA720926 WCG720926:WCW720926 WMC720926:WMS720926 WVY720926:WWO720926 JM786462:KC786462 TI786462:TY786462 ADE786462:ADU786462 ANA786462:ANQ786462 AWW786462:AXM786462 BGS786462:BHI786462 BQO786462:BRE786462 CAK786462:CBA786462 CKG786462:CKW786462 CUC786462:CUS786462 DDY786462:DEO786462 DNU786462:DOK786462 DXQ786462:DYG786462 EHM786462:EIC786462 ERI786462:ERY786462 FBE786462:FBU786462 FLA786462:FLQ786462 FUW786462:FVM786462 GES786462:GFI786462 GOO786462:GPE786462 GYK786462:GZA786462 HIG786462:HIW786462 HSC786462:HSS786462 IBY786462:ICO786462 ILU786462:IMK786462 IVQ786462:IWG786462 JFM786462:JGC786462 JPI786462:JPY786462 JZE786462:JZU786462 KJA786462:KJQ786462 KSW786462:KTM786462 LCS786462:LDI786462 LMO786462:LNE786462 LWK786462:LXA786462 MGG786462:MGW786462 MQC786462:MQS786462 MZY786462:NAO786462 NJU786462:NKK786462 NTQ786462:NUG786462 ODM786462:OEC786462 ONI786462:ONY786462 OXE786462:OXU786462 PHA786462:PHQ786462 PQW786462:PRM786462 QAS786462:QBI786462 QKO786462:QLE786462 QUK786462:QVA786462 REG786462:REW786462 ROC786462:ROS786462 RXY786462:RYO786462 SHU786462:SIK786462 SRQ786462:SSG786462 TBM786462:TCC786462 TLI786462:TLY786462 TVE786462:TVU786462 UFA786462:UFQ786462 UOW786462:UPM786462 UYS786462:UZI786462 VIO786462:VJE786462 VSK786462:VTA786462 WCG786462:WCW786462 WMC786462:WMS786462 WVY786462:WWO786462 JM851998:KC851998 TI851998:TY851998 ADE851998:ADU851998 ANA851998:ANQ851998 AWW851998:AXM851998 BGS851998:BHI851998 BQO851998:BRE851998 CAK851998:CBA851998 CKG851998:CKW851998 CUC851998:CUS851998 DDY851998:DEO851998 DNU851998:DOK851998 DXQ851998:DYG851998 EHM851998:EIC851998 ERI851998:ERY851998 FBE851998:FBU851998 FLA851998:FLQ851998 FUW851998:FVM851998 GES851998:GFI851998 GOO851998:GPE851998 GYK851998:GZA851998 HIG851998:HIW851998 HSC851998:HSS851998 IBY851998:ICO851998 ILU851998:IMK851998 IVQ851998:IWG851998 JFM851998:JGC851998 JPI851998:JPY851998 JZE851998:JZU851998 KJA851998:KJQ851998 KSW851998:KTM851998 LCS851998:LDI851998 LMO851998:LNE851998 LWK851998:LXA851998 MGG851998:MGW851998 MQC851998:MQS851998 MZY851998:NAO851998 NJU851998:NKK851998 NTQ851998:NUG851998 ODM851998:OEC851998 ONI851998:ONY851998 OXE851998:OXU851998 PHA851998:PHQ851998 PQW851998:PRM851998 QAS851998:QBI851998 QKO851998:QLE851998 QUK851998:QVA851998 REG851998:REW851998 ROC851998:ROS851998 RXY851998:RYO851998 SHU851998:SIK851998 SRQ851998:SSG851998 TBM851998:TCC851998 TLI851998:TLY851998 TVE851998:TVU851998 UFA851998:UFQ851998 UOW851998:UPM851998 UYS851998:UZI851998 VIO851998:VJE851998 VSK851998:VTA851998 WCG851998:WCW851998 WMC851998:WMS851998 WVY851998:WWO851998 JM917534:KC917534 TI917534:TY917534 ADE917534:ADU917534 ANA917534:ANQ917534 AWW917534:AXM917534 BGS917534:BHI917534 BQO917534:BRE917534 CAK917534:CBA917534 CKG917534:CKW917534 CUC917534:CUS917534 DDY917534:DEO917534 DNU917534:DOK917534 DXQ917534:DYG917534 EHM917534:EIC917534 ERI917534:ERY917534 FBE917534:FBU917534 FLA917534:FLQ917534 FUW917534:FVM917534 GES917534:GFI917534 GOO917534:GPE917534 GYK917534:GZA917534 HIG917534:HIW917534 HSC917534:HSS917534 IBY917534:ICO917534 ILU917534:IMK917534 IVQ917534:IWG917534 JFM917534:JGC917534 JPI917534:JPY917534 JZE917534:JZU917534 KJA917534:KJQ917534 KSW917534:KTM917534 LCS917534:LDI917534 LMO917534:LNE917534 LWK917534:LXA917534 MGG917534:MGW917534 MQC917534:MQS917534 MZY917534:NAO917534 NJU917534:NKK917534 NTQ917534:NUG917534 ODM917534:OEC917534 ONI917534:ONY917534 OXE917534:OXU917534 PHA917534:PHQ917534 PQW917534:PRM917534 QAS917534:QBI917534 QKO917534:QLE917534 QUK917534:QVA917534 REG917534:REW917534 ROC917534:ROS917534 RXY917534:RYO917534 SHU917534:SIK917534 SRQ917534:SSG917534 TBM917534:TCC917534 TLI917534:TLY917534 TVE917534:TVU917534 UFA917534:UFQ917534 UOW917534:UPM917534 UYS917534:UZI917534 VIO917534:VJE917534 VSK917534:VTA917534 WCG917534:WCW917534 WMC917534:WMS917534 WVY917534:WWO917534 JM983070:KC983070 TI983070:TY983070 ADE983070:ADU983070 ANA983070:ANQ983070 AWW983070:AXM983070 BGS983070:BHI983070 BQO983070:BRE983070 CAK983070:CBA983070 CKG983070:CKW983070 CUC983070:CUS983070 DDY983070:DEO983070 DNU983070:DOK983070 DXQ983070:DYG983070 EHM983070:EIC983070 ERI983070:ERY983070 FBE983070:FBU983070 FLA983070:FLQ983070 FUW983070:FVM983070 GES983070:GFI983070 GOO983070:GPE983070 GYK983070:GZA983070 HIG983070:HIW983070 HSC983070:HSS983070 IBY983070:ICO983070 ILU983070:IMK983070 IVQ983070:IWG983070 JFM983070:JGC983070 JPI983070:JPY983070 JZE983070:JZU983070 KJA983070:KJQ983070 KSW983070:KTM983070 LCS983070:LDI983070 LMO983070:LNE983070 LWK983070:LXA983070 MGG983070:MGW983070 MQC983070:MQS983070 MZY983070:NAO983070 NJU983070:NKK983070 NTQ983070:NUG983070 ODM983070:OEC983070 ONI983070:ONY983070 OXE983070:OXU983070 PHA983070:PHQ983070 PQW983070:PRM983070 QAS983070:QBI983070 QKO983070:QLE983070 QUK983070:QVA983070 REG983070:REW983070 ROC983070:ROS983070 RXY983070:RYO983070 SHU983070:SIK983070 SRQ983070:SSG983070 TBM983070:TCC983070 TLI983070:TLY983070 TVE983070:TVU983070 UFA983070:UFQ983070 UOW983070:UPM983070 UYS983070:UZI983070 VIO983070:VJE983070 VSK983070:VTA983070 WCG983070:WCW983070 WMC983070:WMS983070 L34:AN34 L983070:AN983070 L917534:AN917534 L851998:AN851998 L786462:AN786462 L720926:AN720926 L655390:AN655390 L589854:AN589854 L524318:AN524318 L458782:AN458782 L393246:AN393246 L327710:AN327710 L262174:AN262174 L196638:AN196638 L131102:AN131102 L65566:AN65566" xr:uid="{00000000-0002-0000-1900-000000000000}"/>
    <dataValidation allowBlank="1" prompt="Для выбора выполните двойной щелчок левой клавиши мыши по соответствующей ячейке." sqref="JM65567:KC65570 TI65567:TY65570 ADE65567:ADU65570 ANA65567:ANQ65570 AWW65567:AXM65570 BGS65567:BHI65570 BQO65567:BRE65570 CAK65567:CBA65570 CKG65567:CKW65570 CUC65567:CUS65570 DDY65567:DEO65570 DNU65567:DOK65570 DXQ65567:DYG65570 EHM65567:EIC65570 ERI65567:ERY65570 FBE65567:FBU65570 FLA65567:FLQ65570 FUW65567:FVM65570 GES65567:GFI65570 GOO65567:GPE65570 GYK65567:GZA65570 HIG65567:HIW65570 HSC65567:HSS65570 IBY65567:ICO65570 ILU65567:IMK65570 IVQ65567:IWG65570 JFM65567:JGC65570 JPI65567:JPY65570 JZE65567:JZU65570 KJA65567:KJQ65570 KSW65567:KTM65570 LCS65567:LDI65570 LMO65567:LNE65570 LWK65567:LXA65570 MGG65567:MGW65570 MQC65567:MQS65570 MZY65567:NAO65570 NJU65567:NKK65570 NTQ65567:NUG65570 ODM65567:OEC65570 ONI65567:ONY65570 OXE65567:OXU65570 PHA65567:PHQ65570 PQW65567:PRM65570 QAS65567:QBI65570 QKO65567:QLE65570 QUK65567:QVA65570 REG65567:REW65570 ROC65567:ROS65570 RXY65567:RYO65570 SHU65567:SIK65570 SRQ65567:SSG65570 TBM65567:TCC65570 TLI65567:TLY65570 TVE65567:TVU65570 UFA65567:UFQ65570 UOW65567:UPM65570 UYS65567:UZI65570 VIO65567:VJE65570 VSK65567:VTA65570 WCG65567:WCW65570 WMC65567:WMS65570 WVY65567:WWO65570 JM131103:KC131106 TI131103:TY131106 ADE131103:ADU131106 ANA131103:ANQ131106 AWW131103:AXM131106 BGS131103:BHI131106 BQO131103:BRE131106 CAK131103:CBA131106 CKG131103:CKW131106 CUC131103:CUS131106 DDY131103:DEO131106 DNU131103:DOK131106 DXQ131103:DYG131106 EHM131103:EIC131106 ERI131103:ERY131106 FBE131103:FBU131106 FLA131103:FLQ131106 FUW131103:FVM131106 GES131103:GFI131106 GOO131103:GPE131106 GYK131103:GZA131106 HIG131103:HIW131106 HSC131103:HSS131106 IBY131103:ICO131106 ILU131103:IMK131106 IVQ131103:IWG131106 JFM131103:JGC131106 JPI131103:JPY131106 JZE131103:JZU131106 KJA131103:KJQ131106 KSW131103:KTM131106 LCS131103:LDI131106 LMO131103:LNE131106 LWK131103:LXA131106 MGG131103:MGW131106 MQC131103:MQS131106 MZY131103:NAO131106 NJU131103:NKK131106 NTQ131103:NUG131106 ODM131103:OEC131106 ONI131103:ONY131106 OXE131103:OXU131106 PHA131103:PHQ131106 PQW131103:PRM131106 QAS131103:QBI131106 QKO131103:QLE131106 QUK131103:QVA131106 REG131103:REW131106 ROC131103:ROS131106 RXY131103:RYO131106 SHU131103:SIK131106 SRQ131103:SSG131106 TBM131103:TCC131106 TLI131103:TLY131106 TVE131103:TVU131106 UFA131103:UFQ131106 UOW131103:UPM131106 UYS131103:UZI131106 VIO131103:VJE131106 VSK131103:VTA131106 WCG131103:WCW131106 WMC131103:WMS131106 WVY131103:WWO131106 JM196639:KC196642 TI196639:TY196642 ADE196639:ADU196642 ANA196639:ANQ196642 AWW196639:AXM196642 BGS196639:BHI196642 BQO196639:BRE196642 CAK196639:CBA196642 CKG196639:CKW196642 CUC196639:CUS196642 DDY196639:DEO196642 DNU196639:DOK196642 DXQ196639:DYG196642 EHM196639:EIC196642 ERI196639:ERY196642 FBE196639:FBU196642 FLA196639:FLQ196642 FUW196639:FVM196642 GES196639:GFI196642 GOO196639:GPE196642 GYK196639:GZA196642 HIG196639:HIW196642 HSC196639:HSS196642 IBY196639:ICO196642 ILU196639:IMK196642 IVQ196639:IWG196642 JFM196639:JGC196642 JPI196639:JPY196642 JZE196639:JZU196642 KJA196639:KJQ196642 KSW196639:KTM196642 LCS196639:LDI196642 LMO196639:LNE196642 LWK196639:LXA196642 MGG196639:MGW196642 MQC196639:MQS196642 MZY196639:NAO196642 NJU196639:NKK196642 NTQ196639:NUG196642 ODM196639:OEC196642 ONI196639:ONY196642 OXE196639:OXU196642 PHA196639:PHQ196642 PQW196639:PRM196642 QAS196639:QBI196642 QKO196639:QLE196642 QUK196639:QVA196642 REG196639:REW196642 ROC196639:ROS196642 RXY196639:RYO196642 SHU196639:SIK196642 SRQ196639:SSG196642 TBM196639:TCC196642 TLI196639:TLY196642 TVE196639:TVU196642 UFA196639:UFQ196642 UOW196639:UPM196642 UYS196639:UZI196642 VIO196639:VJE196642 VSK196639:VTA196642 WCG196639:WCW196642 WMC196639:WMS196642 WVY196639:WWO196642 JM262175:KC262178 TI262175:TY262178 ADE262175:ADU262178 ANA262175:ANQ262178 AWW262175:AXM262178 BGS262175:BHI262178 BQO262175:BRE262178 CAK262175:CBA262178 CKG262175:CKW262178 CUC262175:CUS262178 DDY262175:DEO262178 DNU262175:DOK262178 DXQ262175:DYG262178 EHM262175:EIC262178 ERI262175:ERY262178 FBE262175:FBU262178 FLA262175:FLQ262178 FUW262175:FVM262178 GES262175:GFI262178 GOO262175:GPE262178 GYK262175:GZA262178 HIG262175:HIW262178 HSC262175:HSS262178 IBY262175:ICO262178 ILU262175:IMK262178 IVQ262175:IWG262178 JFM262175:JGC262178 JPI262175:JPY262178 JZE262175:JZU262178 KJA262175:KJQ262178 KSW262175:KTM262178 LCS262175:LDI262178 LMO262175:LNE262178 LWK262175:LXA262178 MGG262175:MGW262178 MQC262175:MQS262178 MZY262175:NAO262178 NJU262175:NKK262178 NTQ262175:NUG262178 ODM262175:OEC262178 ONI262175:ONY262178 OXE262175:OXU262178 PHA262175:PHQ262178 PQW262175:PRM262178 QAS262175:QBI262178 QKO262175:QLE262178 QUK262175:QVA262178 REG262175:REW262178 ROC262175:ROS262178 RXY262175:RYO262178 SHU262175:SIK262178 SRQ262175:SSG262178 TBM262175:TCC262178 TLI262175:TLY262178 TVE262175:TVU262178 UFA262175:UFQ262178 UOW262175:UPM262178 UYS262175:UZI262178 VIO262175:VJE262178 VSK262175:VTA262178 WCG262175:WCW262178 WMC262175:WMS262178 WVY262175:WWO262178 JM327711:KC327714 TI327711:TY327714 ADE327711:ADU327714 ANA327711:ANQ327714 AWW327711:AXM327714 BGS327711:BHI327714 BQO327711:BRE327714 CAK327711:CBA327714 CKG327711:CKW327714 CUC327711:CUS327714 DDY327711:DEO327714 DNU327711:DOK327714 DXQ327711:DYG327714 EHM327711:EIC327714 ERI327711:ERY327714 FBE327711:FBU327714 FLA327711:FLQ327714 FUW327711:FVM327714 GES327711:GFI327714 GOO327711:GPE327714 GYK327711:GZA327714 HIG327711:HIW327714 HSC327711:HSS327714 IBY327711:ICO327714 ILU327711:IMK327714 IVQ327711:IWG327714 JFM327711:JGC327714 JPI327711:JPY327714 JZE327711:JZU327714 KJA327711:KJQ327714 KSW327711:KTM327714 LCS327711:LDI327714 LMO327711:LNE327714 LWK327711:LXA327714 MGG327711:MGW327714 MQC327711:MQS327714 MZY327711:NAO327714 NJU327711:NKK327714 NTQ327711:NUG327714 ODM327711:OEC327714 ONI327711:ONY327714 OXE327711:OXU327714 PHA327711:PHQ327714 PQW327711:PRM327714 QAS327711:QBI327714 QKO327711:QLE327714 QUK327711:QVA327714 REG327711:REW327714 ROC327711:ROS327714 RXY327711:RYO327714 SHU327711:SIK327714 SRQ327711:SSG327714 TBM327711:TCC327714 TLI327711:TLY327714 TVE327711:TVU327714 UFA327711:UFQ327714 UOW327711:UPM327714 UYS327711:UZI327714 VIO327711:VJE327714 VSK327711:VTA327714 WCG327711:WCW327714 WMC327711:WMS327714 WVY327711:WWO327714 JM393247:KC393250 TI393247:TY393250 ADE393247:ADU393250 ANA393247:ANQ393250 AWW393247:AXM393250 BGS393247:BHI393250 BQO393247:BRE393250 CAK393247:CBA393250 CKG393247:CKW393250 CUC393247:CUS393250 DDY393247:DEO393250 DNU393247:DOK393250 DXQ393247:DYG393250 EHM393247:EIC393250 ERI393247:ERY393250 FBE393247:FBU393250 FLA393247:FLQ393250 FUW393247:FVM393250 GES393247:GFI393250 GOO393247:GPE393250 GYK393247:GZA393250 HIG393247:HIW393250 HSC393247:HSS393250 IBY393247:ICO393250 ILU393247:IMK393250 IVQ393247:IWG393250 JFM393247:JGC393250 JPI393247:JPY393250 JZE393247:JZU393250 KJA393247:KJQ393250 KSW393247:KTM393250 LCS393247:LDI393250 LMO393247:LNE393250 LWK393247:LXA393250 MGG393247:MGW393250 MQC393247:MQS393250 MZY393247:NAO393250 NJU393247:NKK393250 NTQ393247:NUG393250 ODM393247:OEC393250 ONI393247:ONY393250 OXE393247:OXU393250 PHA393247:PHQ393250 PQW393247:PRM393250 QAS393247:QBI393250 QKO393247:QLE393250 QUK393247:QVA393250 REG393247:REW393250 ROC393247:ROS393250 RXY393247:RYO393250 SHU393247:SIK393250 SRQ393247:SSG393250 TBM393247:TCC393250 TLI393247:TLY393250 TVE393247:TVU393250 UFA393247:UFQ393250 UOW393247:UPM393250 UYS393247:UZI393250 VIO393247:VJE393250 VSK393247:VTA393250 WCG393247:WCW393250 WMC393247:WMS393250 WVY393247:WWO393250 JM458783:KC458786 TI458783:TY458786 ADE458783:ADU458786 ANA458783:ANQ458786 AWW458783:AXM458786 BGS458783:BHI458786 BQO458783:BRE458786 CAK458783:CBA458786 CKG458783:CKW458786 CUC458783:CUS458786 DDY458783:DEO458786 DNU458783:DOK458786 DXQ458783:DYG458786 EHM458783:EIC458786 ERI458783:ERY458786 FBE458783:FBU458786 FLA458783:FLQ458786 FUW458783:FVM458786 GES458783:GFI458786 GOO458783:GPE458786 GYK458783:GZA458786 HIG458783:HIW458786 HSC458783:HSS458786 IBY458783:ICO458786 ILU458783:IMK458786 IVQ458783:IWG458786 JFM458783:JGC458786 JPI458783:JPY458786 JZE458783:JZU458786 KJA458783:KJQ458786 KSW458783:KTM458786 LCS458783:LDI458786 LMO458783:LNE458786 LWK458783:LXA458786 MGG458783:MGW458786 MQC458783:MQS458786 MZY458783:NAO458786 NJU458783:NKK458786 NTQ458783:NUG458786 ODM458783:OEC458786 ONI458783:ONY458786 OXE458783:OXU458786 PHA458783:PHQ458786 PQW458783:PRM458786 QAS458783:QBI458786 QKO458783:QLE458786 QUK458783:QVA458786 REG458783:REW458786 ROC458783:ROS458786 RXY458783:RYO458786 SHU458783:SIK458786 SRQ458783:SSG458786 TBM458783:TCC458786 TLI458783:TLY458786 TVE458783:TVU458786 UFA458783:UFQ458786 UOW458783:UPM458786 UYS458783:UZI458786 VIO458783:VJE458786 VSK458783:VTA458786 WCG458783:WCW458786 WMC458783:WMS458786 WVY458783:WWO458786 JM524319:KC524322 TI524319:TY524322 ADE524319:ADU524322 ANA524319:ANQ524322 AWW524319:AXM524322 BGS524319:BHI524322 BQO524319:BRE524322 CAK524319:CBA524322 CKG524319:CKW524322 CUC524319:CUS524322 DDY524319:DEO524322 DNU524319:DOK524322 DXQ524319:DYG524322 EHM524319:EIC524322 ERI524319:ERY524322 FBE524319:FBU524322 FLA524319:FLQ524322 FUW524319:FVM524322 GES524319:GFI524322 GOO524319:GPE524322 GYK524319:GZA524322 HIG524319:HIW524322 HSC524319:HSS524322 IBY524319:ICO524322 ILU524319:IMK524322 IVQ524319:IWG524322 JFM524319:JGC524322 JPI524319:JPY524322 JZE524319:JZU524322 KJA524319:KJQ524322 KSW524319:KTM524322 LCS524319:LDI524322 LMO524319:LNE524322 LWK524319:LXA524322 MGG524319:MGW524322 MQC524319:MQS524322 MZY524319:NAO524322 NJU524319:NKK524322 NTQ524319:NUG524322 ODM524319:OEC524322 ONI524319:ONY524322 OXE524319:OXU524322 PHA524319:PHQ524322 PQW524319:PRM524322 QAS524319:QBI524322 QKO524319:QLE524322 QUK524319:QVA524322 REG524319:REW524322 ROC524319:ROS524322 RXY524319:RYO524322 SHU524319:SIK524322 SRQ524319:SSG524322 TBM524319:TCC524322 TLI524319:TLY524322 TVE524319:TVU524322 UFA524319:UFQ524322 UOW524319:UPM524322 UYS524319:UZI524322 VIO524319:VJE524322 VSK524319:VTA524322 WCG524319:WCW524322 WMC524319:WMS524322 WVY524319:WWO524322 JM589855:KC589858 TI589855:TY589858 ADE589855:ADU589858 ANA589855:ANQ589858 AWW589855:AXM589858 BGS589855:BHI589858 BQO589855:BRE589858 CAK589855:CBA589858 CKG589855:CKW589858 CUC589855:CUS589858 DDY589855:DEO589858 DNU589855:DOK589858 DXQ589855:DYG589858 EHM589855:EIC589858 ERI589855:ERY589858 FBE589855:FBU589858 FLA589855:FLQ589858 FUW589855:FVM589858 GES589855:GFI589858 GOO589855:GPE589858 GYK589855:GZA589858 HIG589855:HIW589858 HSC589855:HSS589858 IBY589855:ICO589858 ILU589855:IMK589858 IVQ589855:IWG589858 JFM589855:JGC589858 JPI589855:JPY589858 JZE589855:JZU589858 KJA589855:KJQ589858 KSW589855:KTM589858 LCS589855:LDI589858 LMO589855:LNE589858 LWK589855:LXA589858 MGG589855:MGW589858 MQC589855:MQS589858 MZY589855:NAO589858 NJU589855:NKK589858 NTQ589855:NUG589858 ODM589855:OEC589858 ONI589855:ONY589858 OXE589855:OXU589858 PHA589855:PHQ589858 PQW589855:PRM589858 QAS589855:QBI589858 QKO589855:QLE589858 QUK589855:QVA589858 REG589855:REW589858 ROC589855:ROS589858 RXY589855:RYO589858 SHU589855:SIK589858 SRQ589855:SSG589858 TBM589855:TCC589858 TLI589855:TLY589858 TVE589855:TVU589858 UFA589855:UFQ589858 UOW589855:UPM589858 UYS589855:UZI589858 VIO589855:VJE589858 VSK589855:VTA589858 WCG589855:WCW589858 WMC589855:WMS589858 WVY589855:WWO589858 JM655391:KC655394 TI655391:TY655394 ADE655391:ADU655394 ANA655391:ANQ655394 AWW655391:AXM655394 BGS655391:BHI655394 BQO655391:BRE655394 CAK655391:CBA655394 CKG655391:CKW655394 CUC655391:CUS655394 DDY655391:DEO655394 DNU655391:DOK655394 DXQ655391:DYG655394 EHM655391:EIC655394 ERI655391:ERY655394 FBE655391:FBU655394 FLA655391:FLQ655394 FUW655391:FVM655394 GES655391:GFI655394 GOO655391:GPE655394 GYK655391:GZA655394 HIG655391:HIW655394 HSC655391:HSS655394 IBY655391:ICO655394 ILU655391:IMK655394 IVQ655391:IWG655394 JFM655391:JGC655394 JPI655391:JPY655394 JZE655391:JZU655394 KJA655391:KJQ655394 KSW655391:KTM655394 LCS655391:LDI655394 LMO655391:LNE655394 LWK655391:LXA655394 MGG655391:MGW655394 MQC655391:MQS655394 MZY655391:NAO655394 NJU655391:NKK655394 NTQ655391:NUG655394 ODM655391:OEC655394 ONI655391:ONY655394 OXE655391:OXU655394 PHA655391:PHQ655394 PQW655391:PRM655394 QAS655391:QBI655394 QKO655391:QLE655394 QUK655391:QVA655394 REG655391:REW655394 ROC655391:ROS655394 RXY655391:RYO655394 SHU655391:SIK655394 SRQ655391:SSG655394 TBM655391:TCC655394 TLI655391:TLY655394 TVE655391:TVU655394 UFA655391:UFQ655394 UOW655391:UPM655394 UYS655391:UZI655394 VIO655391:VJE655394 VSK655391:VTA655394 WCG655391:WCW655394 WMC655391:WMS655394 WVY655391:WWO655394 JM720927:KC720930 TI720927:TY720930 ADE720927:ADU720930 ANA720927:ANQ720930 AWW720927:AXM720930 BGS720927:BHI720930 BQO720927:BRE720930 CAK720927:CBA720930 CKG720927:CKW720930 CUC720927:CUS720930 DDY720927:DEO720930 DNU720927:DOK720930 DXQ720927:DYG720930 EHM720927:EIC720930 ERI720927:ERY720930 FBE720927:FBU720930 FLA720927:FLQ720930 FUW720927:FVM720930 GES720927:GFI720930 GOO720927:GPE720930 GYK720927:GZA720930 HIG720927:HIW720930 HSC720927:HSS720930 IBY720927:ICO720930 ILU720927:IMK720930 IVQ720927:IWG720930 JFM720927:JGC720930 JPI720927:JPY720930 JZE720927:JZU720930 KJA720927:KJQ720930 KSW720927:KTM720930 LCS720927:LDI720930 LMO720927:LNE720930 LWK720927:LXA720930 MGG720927:MGW720930 MQC720927:MQS720930 MZY720927:NAO720930 NJU720927:NKK720930 NTQ720927:NUG720930 ODM720927:OEC720930 ONI720927:ONY720930 OXE720927:OXU720930 PHA720927:PHQ720930 PQW720927:PRM720930 QAS720927:QBI720930 QKO720927:QLE720930 QUK720927:QVA720930 REG720927:REW720930 ROC720927:ROS720930 RXY720927:RYO720930 SHU720927:SIK720930 SRQ720927:SSG720930 TBM720927:TCC720930 TLI720927:TLY720930 TVE720927:TVU720930 UFA720927:UFQ720930 UOW720927:UPM720930 UYS720927:UZI720930 VIO720927:VJE720930 VSK720927:VTA720930 WCG720927:WCW720930 WMC720927:WMS720930 WVY720927:WWO720930 JM786463:KC786466 TI786463:TY786466 ADE786463:ADU786466 ANA786463:ANQ786466 AWW786463:AXM786466 BGS786463:BHI786466 BQO786463:BRE786466 CAK786463:CBA786466 CKG786463:CKW786466 CUC786463:CUS786466 DDY786463:DEO786466 DNU786463:DOK786466 DXQ786463:DYG786466 EHM786463:EIC786466 ERI786463:ERY786466 FBE786463:FBU786466 FLA786463:FLQ786466 FUW786463:FVM786466 GES786463:GFI786466 GOO786463:GPE786466 GYK786463:GZA786466 HIG786463:HIW786466 HSC786463:HSS786466 IBY786463:ICO786466 ILU786463:IMK786466 IVQ786463:IWG786466 JFM786463:JGC786466 JPI786463:JPY786466 JZE786463:JZU786466 KJA786463:KJQ786466 KSW786463:KTM786466 LCS786463:LDI786466 LMO786463:LNE786466 LWK786463:LXA786466 MGG786463:MGW786466 MQC786463:MQS786466 MZY786463:NAO786466 NJU786463:NKK786466 NTQ786463:NUG786466 ODM786463:OEC786466 ONI786463:ONY786466 OXE786463:OXU786466 PHA786463:PHQ786466 PQW786463:PRM786466 QAS786463:QBI786466 QKO786463:QLE786466 QUK786463:QVA786466 REG786463:REW786466 ROC786463:ROS786466 RXY786463:RYO786466 SHU786463:SIK786466 SRQ786463:SSG786466 TBM786463:TCC786466 TLI786463:TLY786466 TVE786463:TVU786466 UFA786463:UFQ786466 UOW786463:UPM786466 UYS786463:UZI786466 VIO786463:VJE786466 VSK786463:VTA786466 WCG786463:WCW786466 WMC786463:WMS786466 WVY786463:WWO786466 JM851999:KC852002 TI851999:TY852002 ADE851999:ADU852002 ANA851999:ANQ852002 AWW851999:AXM852002 BGS851999:BHI852002 BQO851999:BRE852002 CAK851999:CBA852002 CKG851999:CKW852002 CUC851999:CUS852002 DDY851999:DEO852002 DNU851999:DOK852002 DXQ851999:DYG852002 EHM851999:EIC852002 ERI851999:ERY852002 FBE851999:FBU852002 FLA851999:FLQ852002 FUW851999:FVM852002 GES851999:GFI852002 GOO851999:GPE852002 GYK851999:GZA852002 HIG851999:HIW852002 HSC851999:HSS852002 IBY851999:ICO852002 ILU851999:IMK852002 IVQ851999:IWG852002 JFM851999:JGC852002 JPI851999:JPY852002 JZE851999:JZU852002 KJA851999:KJQ852002 KSW851999:KTM852002 LCS851999:LDI852002 LMO851999:LNE852002 LWK851999:LXA852002 MGG851999:MGW852002 MQC851999:MQS852002 MZY851999:NAO852002 NJU851999:NKK852002 NTQ851999:NUG852002 ODM851999:OEC852002 ONI851999:ONY852002 OXE851999:OXU852002 PHA851999:PHQ852002 PQW851999:PRM852002 QAS851999:QBI852002 QKO851999:QLE852002 QUK851999:QVA852002 REG851999:REW852002 ROC851999:ROS852002 RXY851999:RYO852002 SHU851999:SIK852002 SRQ851999:SSG852002 TBM851999:TCC852002 TLI851999:TLY852002 TVE851999:TVU852002 UFA851999:UFQ852002 UOW851999:UPM852002 UYS851999:UZI852002 VIO851999:VJE852002 VSK851999:VTA852002 WCG851999:WCW852002 WMC851999:WMS852002 WVY851999:WWO852002 JM917535:KC917538 TI917535:TY917538 ADE917535:ADU917538 ANA917535:ANQ917538 AWW917535:AXM917538 BGS917535:BHI917538 BQO917535:BRE917538 CAK917535:CBA917538 CKG917535:CKW917538 CUC917535:CUS917538 DDY917535:DEO917538 DNU917535:DOK917538 DXQ917535:DYG917538 EHM917535:EIC917538 ERI917535:ERY917538 FBE917535:FBU917538 FLA917535:FLQ917538 FUW917535:FVM917538 GES917535:GFI917538 GOO917535:GPE917538 GYK917535:GZA917538 HIG917535:HIW917538 HSC917535:HSS917538 IBY917535:ICO917538 ILU917535:IMK917538 IVQ917535:IWG917538 JFM917535:JGC917538 JPI917535:JPY917538 JZE917535:JZU917538 KJA917535:KJQ917538 KSW917535:KTM917538 LCS917535:LDI917538 LMO917535:LNE917538 LWK917535:LXA917538 MGG917535:MGW917538 MQC917535:MQS917538 MZY917535:NAO917538 NJU917535:NKK917538 NTQ917535:NUG917538 ODM917535:OEC917538 ONI917535:ONY917538 OXE917535:OXU917538 PHA917535:PHQ917538 PQW917535:PRM917538 QAS917535:QBI917538 QKO917535:QLE917538 QUK917535:QVA917538 REG917535:REW917538 ROC917535:ROS917538 RXY917535:RYO917538 SHU917535:SIK917538 SRQ917535:SSG917538 TBM917535:TCC917538 TLI917535:TLY917538 TVE917535:TVU917538 UFA917535:UFQ917538 UOW917535:UPM917538 UYS917535:UZI917538 VIO917535:VJE917538 VSK917535:VTA917538 WCG917535:WCW917538 WMC917535:WMS917538 WVY917535:WWO917538 JM983071:KC983074 TI983071:TY983074 ADE983071:ADU983074 ANA983071:ANQ983074 AWW983071:AXM983074 BGS983071:BHI983074 BQO983071:BRE983074 CAK983071:CBA983074 CKG983071:CKW983074 CUC983071:CUS983074 DDY983071:DEO983074 DNU983071:DOK983074 DXQ983071:DYG983074 EHM983071:EIC983074 ERI983071:ERY983074 FBE983071:FBU983074 FLA983071:FLQ983074 FUW983071:FVM983074 GES983071:GFI983074 GOO983071:GPE983074 GYK983071:GZA983074 HIG983071:HIW983074 HSC983071:HSS983074 IBY983071:ICO983074 ILU983071:IMK983074 IVQ983071:IWG983074 JFM983071:JGC983074 JPI983071:JPY983074 JZE983071:JZU983074 KJA983071:KJQ983074 KSW983071:KTM983074 LCS983071:LDI983074 LMO983071:LNE983074 LWK983071:LXA983074 MGG983071:MGW983074 MQC983071:MQS983074 MZY983071:NAO983074 NJU983071:NKK983074 NTQ983071:NUG983074 ODM983071:OEC983074 ONI983071:ONY983074 OXE983071:OXU983074 PHA983071:PHQ983074 PQW983071:PRM983074 QAS983071:QBI983074 QKO983071:QLE983074 QUK983071:QVA983074 REG983071:REW983074 ROC983071:ROS983074 RXY983071:RYO983074 SHU983071:SIK983074 SRQ983071:SSG983074 TBM983071:TCC983074 TLI983071:TLY983074 TVE983071:TVU983074 UFA983071:UFQ983074 UOW983071:UPM983074 UYS983071:UZI983074 VIO983071:VJE983074 VSK983071:VTA983074 WCG983071:WCW983074 WMC983071:WMS983074 WVY983071:WWO983074 WVY983067:WWO983069 JM65563:KC65565 TI65563:TY65565 ADE65563:ADU65565 ANA65563:ANQ65565 AWW65563:AXM65565 BGS65563:BHI65565 BQO65563:BRE65565 CAK65563:CBA65565 CKG65563:CKW65565 CUC65563:CUS65565 DDY65563:DEO65565 DNU65563:DOK65565 DXQ65563:DYG65565 EHM65563:EIC65565 ERI65563:ERY65565 FBE65563:FBU65565 FLA65563:FLQ65565 FUW65563:FVM65565 GES65563:GFI65565 GOO65563:GPE65565 GYK65563:GZA65565 HIG65563:HIW65565 HSC65563:HSS65565 IBY65563:ICO65565 ILU65563:IMK65565 IVQ65563:IWG65565 JFM65563:JGC65565 JPI65563:JPY65565 JZE65563:JZU65565 KJA65563:KJQ65565 KSW65563:KTM65565 LCS65563:LDI65565 LMO65563:LNE65565 LWK65563:LXA65565 MGG65563:MGW65565 MQC65563:MQS65565 MZY65563:NAO65565 NJU65563:NKK65565 NTQ65563:NUG65565 ODM65563:OEC65565 ONI65563:ONY65565 OXE65563:OXU65565 PHA65563:PHQ65565 PQW65563:PRM65565 QAS65563:QBI65565 QKO65563:QLE65565 QUK65563:QVA65565 REG65563:REW65565 ROC65563:ROS65565 RXY65563:RYO65565 SHU65563:SIK65565 SRQ65563:SSG65565 TBM65563:TCC65565 TLI65563:TLY65565 TVE65563:TVU65565 UFA65563:UFQ65565 UOW65563:UPM65565 UYS65563:UZI65565 VIO65563:VJE65565 VSK65563:VTA65565 WCG65563:WCW65565 WMC65563:WMS65565 WVY65563:WWO65565 JM131099:KC131101 TI131099:TY131101 ADE131099:ADU131101 ANA131099:ANQ131101 AWW131099:AXM131101 BGS131099:BHI131101 BQO131099:BRE131101 CAK131099:CBA131101 CKG131099:CKW131101 CUC131099:CUS131101 DDY131099:DEO131101 DNU131099:DOK131101 DXQ131099:DYG131101 EHM131099:EIC131101 ERI131099:ERY131101 FBE131099:FBU131101 FLA131099:FLQ131101 FUW131099:FVM131101 GES131099:GFI131101 GOO131099:GPE131101 GYK131099:GZA131101 HIG131099:HIW131101 HSC131099:HSS131101 IBY131099:ICO131101 ILU131099:IMK131101 IVQ131099:IWG131101 JFM131099:JGC131101 JPI131099:JPY131101 JZE131099:JZU131101 KJA131099:KJQ131101 KSW131099:KTM131101 LCS131099:LDI131101 LMO131099:LNE131101 LWK131099:LXA131101 MGG131099:MGW131101 MQC131099:MQS131101 MZY131099:NAO131101 NJU131099:NKK131101 NTQ131099:NUG131101 ODM131099:OEC131101 ONI131099:ONY131101 OXE131099:OXU131101 PHA131099:PHQ131101 PQW131099:PRM131101 QAS131099:QBI131101 QKO131099:QLE131101 QUK131099:QVA131101 REG131099:REW131101 ROC131099:ROS131101 RXY131099:RYO131101 SHU131099:SIK131101 SRQ131099:SSG131101 TBM131099:TCC131101 TLI131099:TLY131101 TVE131099:TVU131101 UFA131099:UFQ131101 UOW131099:UPM131101 UYS131099:UZI131101 VIO131099:VJE131101 VSK131099:VTA131101 WCG131099:WCW131101 WMC131099:WMS131101 WVY131099:WWO131101 JM196635:KC196637 TI196635:TY196637 ADE196635:ADU196637 ANA196635:ANQ196637 AWW196635:AXM196637 BGS196635:BHI196637 BQO196635:BRE196637 CAK196635:CBA196637 CKG196635:CKW196637 CUC196635:CUS196637 DDY196635:DEO196637 DNU196635:DOK196637 DXQ196635:DYG196637 EHM196635:EIC196637 ERI196635:ERY196637 FBE196635:FBU196637 FLA196635:FLQ196637 FUW196635:FVM196637 GES196635:GFI196637 GOO196635:GPE196637 GYK196635:GZA196637 HIG196635:HIW196637 HSC196635:HSS196637 IBY196635:ICO196637 ILU196635:IMK196637 IVQ196635:IWG196637 JFM196635:JGC196637 JPI196635:JPY196637 JZE196635:JZU196637 KJA196635:KJQ196637 KSW196635:KTM196637 LCS196635:LDI196637 LMO196635:LNE196637 LWK196635:LXA196637 MGG196635:MGW196637 MQC196635:MQS196637 MZY196635:NAO196637 NJU196635:NKK196637 NTQ196635:NUG196637 ODM196635:OEC196637 ONI196635:ONY196637 OXE196635:OXU196637 PHA196635:PHQ196637 PQW196635:PRM196637 QAS196635:QBI196637 QKO196635:QLE196637 QUK196635:QVA196637 REG196635:REW196637 ROC196635:ROS196637 RXY196635:RYO196637 SHU196635:SIK196637 SRQ196635:SSG196637 TBM196635:TCC196637 TLI196635:TLY196637 TVE196635:TVU196637 UFA196635:UFQ196637 UOW196635:UPM196637 UYS196635:UZI196637 VIO196635:VJE196637 VSK196635:VTA196637 WCG196635:WCW196637 WMC196635:WMS196637 WVY196635:WWO196637 JM262171:KC262173 TI262171:TY262173 ADE262171:ADU262173 ANA262171:ANQ262173 AWW262171:AXM262173 BGS262171:BHI262173 BQO262171:BRE262173 CAK262171:CBA262173 CKG262171:CKW262173 CUC262171:CUS262173 DDY262171:DEO262173 DNU262171:DOK262173 DXQ262171:DYG262173 EHM262171:EIC262173 ERI262171:ERY262173 FBE262171:FBU262173 FLA262171:FLQ262173 FUW262171:FVM262173 GES262171:GFI262173 GOO262171:GPE262173 GYK262171:GZA262173 HIG262171:HIW262173 HSC262171:HSS262173 IBY262171:ICO262173 ILU262171:IMK262173 IVQ262171:IWG262173 JFM262171:JGC262173 JPI262171:JPY262173 JZE262171:JZU262173 KJA262171:KJQ262173 KSW262171:KTM262173 LCS262171:LDI262173 LMO262171:LNE262173 LWK262171:LXA262173 MGG262171:MGW262173 MQC262171:MQS262173 MZY262171:NAO262173 NJU262171:NKK262173 NTQ262171:NUG262173 ODM262171:OEC262173 ONI262171:ONY262173 OXE262171:OXU262173 PHA262171:PHQ262173 PQW262171:PRM262173 QAS262171:QBI262173 QKO262171:QLE262173 QUK262171:QVA262173 REG262171:REW262173 ROC262171:ROS262173 RXY262171:RYO262173 SHU262171:SIK262173 SRQ262171:SSG262173 TBM262171:TCC262173 TLI262171:TLY262173 TVE262171:TVU262173 UFA262171:UFQ262173 UOW262171:UPM262173 UYS262171:UZI262173 VIO262171:VJE262173 VSK262171:VTA262173 WCG262171:WCW262173 WMC262171:WMS262173 WVY262171:WWO262173 JM327707:KC327709 TI327707:TY327709 ADE327707:ADU327709 ANA327707:ANQ327709 AWW327707:AXM327709 BGS327707:BHI327709 BQO327707:BRE327709 CAK327707:CBA327709 CKG327707:CKW327709 CUC327707:CUS327709 DDY327707:DEO327709 DNU327707:DOK327709 DXQ327707:DYG327709 EHM327707:EIC327709 ERI327707:ERY327709 FBE327707:FBU327709 FLA327707:FLQ327709 FUW327707:FVM327709 GES327707:GFI327709 GOO327707:GPE327709 GYK327707:GZA327709 HIG327707:HIW327709 HSC327707:HSS327709 IBY327707:ICO327709 ILU327707:IMK327709 IVQ327707:IWG327709 JFM327707:JGC327709 JPI327707:JPY327709 JZE327707:JZU327709 KJA327707:KJQ327709 KSW327707:KTM327709 LCS327707:LDI327709 LMO327707:LNE327709 LWK327707:LXA327709 MGG327707:MGW327709 MQC327707:MQS327709 MZY327707:NAO327709 NJU327707:NKK327709 NTQ327707:NUG327709 ODM327707:OEC327709 ONI327707:ONY327709 OXE327707:OXU327709 PHA327707:PHQ327709 PQW327707:PRM327709 QAS327707:QBI327709 QKO327707:QLE327709 QUK327707:QVA327709 REG327707:REW327709 ROC327707:ROS327709 RXY327707:RYO327709 SHU327707:SIK327709 SRQ327707:SSG327709 TBM327707:TCC327709 TLI327707:TLY327709 TVE327707:TVU327709 UFA327707:UFQ327709 UOW327707:UPM327709 UYS327707:UZI327709 VIO327707:VJE327709 VSK327707:VTA327709 WCG327707:WCW327709 WMC327707:WMS327709 WVY327707:WWO327709 JM393243:KC393245 TI393243:TY393245 ADE393243:ADU393245 ANA393243:ANQ393245 AWW393243:AXM393245 BGS393243:BHI393245 BQO393243:BRE393245 CAK393243:CBA393245 CKG393243:CKW393245 CUC393243:CUS393245 DDY393243:DEO393245 DNU393243:DOK393245 DXQ393243:DYG393245 EHM393243:EIC393245 ERI393243:ERY393245 FBE393243:FBU393245 FLA393243:FLQ393245 FUW393243:FVM393245 GES393243:GFI393245 GOO393243:GPE393245 GYK393243:GZA393245 HIG393243:HIW393245 HSC393243:HSS393245 IBY393243:ICO393245 ILU393243:IMK393245 IVQ393243:IWG393245 JFM393243:JGC393245 JPI393243:JPY393245 JZE393243:JZU393245 KJA393243:KJQ393245 KSW393243:KTM393245 LCS393243:LDI393245 LMO393243:LNE393245 LWK393243:LXA393245 MGG393243:MGW393245 MQC393243:MQS393245 MZY393243:NAO393245 NJU393243:NKK393245 NTQ393243:NUG393245 ODM393243:OEC393245 ONI393243:ONY393245 OXE393243:OXU393245 PHA393243:PHQ393245 PQW393243:PRM393245 QAS393243:QBI393245 QKO393243:QLE393245 QUK393243:QVA393245 REG393243:REW393245 ROC393243:ROS393245 RXY393243:RYO393245 SHU393243:SIK393245 SRQ393243:SSG393245 TBM393243:TCC393245 TLI393243:TLY393245 TVE393243:TVU393245 UFA393243:UFQ393245 UOW393243:UPM393245 UYS393243:UZI393245 VIO393243:VJE393245 VSK393243:VTA393245 WCG393243:WCW393245 WMC393243:WMS393245 WVY393243:WWO393245 JM458779:KC458781 TI458779:TY458781 ADE458779:ADU458781 ANA458779:ANQ458781 AWW458779:AXM458781 BGS458779:BHI458781 BQO458779:BRE458781 CAK458779:CBA458781 CKG458779:CKW458781 CUC458779:CUS458781 DDY458779:DEO458781 DNU458779:DOK458781 DXQ458779:DYG458781 EHM458779:EIC458781 ERI458779:ERY458781 FBE458779:FBU458781 FLA458779:FLQ458781 FUW458779:FVM458781 GES458779:GFI458781 GOO458779:GPE458781 GYK458779:GZA458781 HIG458779:HIW458781 HSC458779:HSS458781 IBY458779:ICO458781 ILU458779:IMK458781 IVQ458779:IWG458781 JFM458779:JGC458781 JPI458779:JPY458781 JZE458779:JZU458781 KJA458779:KJQ458781 KSW458779:KTM458781 LCS458779:LDI458781 LMO458779:LNE458781 LWK458779:LXA458781 MGG458779:MGW458781 MQC458779:MQS458781 MZY458779:NAO458781 NJU458779:NKK458781 NTQ458779:NUG458781 ODM458779:OEC458781 ONI458779:ONY458781 OXE458779:OXU458781 PHA458779:PHQ458781 PQW458779:PRM458781 QAS458779:QBI458781 QKO458779:QLE458781 QUK458779:QVA458781 REG458779:REW458781 ROC458779:ROS458781 RXY458779:RYO458781 SHU458779:SIK458781 SRQ458779:SSG458781 TBM458779:TCC458781 TLI458779:TLY458781 TVE458779:TVU458781 UFA458779:UFQ458781 UOW458779:UPM458781 UYS458779:UZI458781 VIO458779:VJE458781 VSK458779:VTA458781 WCG458779:WCW458781 WMC458779:WMS458781 WVY458779:WWO458781 JM524315:KC524317 TI524315:TY524317 ADE524315:ADU524317 ANA524315:ANQ524317 AWW524315:AXM524317 BGS524315:BHI524317 BQO524315:BRE524317 CAK524315:CBA524317 CKG524315:CKW524317 CUC524315:CUS524317 DDY524315:DEO524317 DNU524315:DOK524317 DXQ524315:DYG524317 EHM524315:EIC524317 ERI524315:ERY524317 FBE524315:FBU524317 FLA524315:FLQ524317 FUW524315:FVM524317 GES524315:GFI524317 GOO524315:GPE524317 GYK524315:GZA524317 HIG524315:HIW524317 HSC524315:HSS524317 IBY524315:ICO524317 ILU524315:IMK524317 IVQ524315:IWG524317 JFM524315:JGC524317 JPI524315:JPY524317 JZE524315:JZU524317 KJA524315:KJQ524317 KSW524315:KTM524317 LCS524315:LDI524317 LMO524315:LNE524317 LWK524315:LXA524317 MGG524315:MGW524317 MQC524315:MQS524317 MZY524315:NAO524317 NJU524315:NKK524317 NTQ524315:NUG524317 ODM524315:OEC524317 ONI524315:ONY524317 OXE524315:OXU524317 PHA524315:PHQ524317 PQW524315:PRM524317 QAS524315:QBI524317 QKO524315:QLE524317 QUK524315:QVA524317 REG524315:REW524317 ROC524315:ROS524317 RXY524315:RYO524317 SHU524315:SIK524317 SRQ524315:SSG524317 TBM524315:TCC524317 TLI524315:TLY524317 TVE524315:TVU524317 UFA524315:UFQ524317 UOW524315:UPM524317 UYS524315:UZI524317 VIO524315:VJE524317 VSK524315:VTA524317 WCG524315:WCW524317 WMC524315:WMS524317 WVY524315:WWO524317 JM589851:KC589853 TI589851:TY589853 ADE589851:ADU589853 ANA589851:ANQ589853 AWW589851:AXM589853 BGS589851:BHI589853 BQO589851:BRE589853 CAK589851:CBA589853 CKG589851:CKW589853 CUC589851:CUS589853 DDY589851:DEO589853 DNU589851:DOK589853 DXQ589851:DYG589853 EHM589851:EIC589853 ERI589851:ERY589853 FBE589851:FBU589853 FLA589851:FLQ589853 FUW589851:FVM589853 GES589851:GFI589853 GOO589851:GPE589853 GYK589851:GZA589853 HIG589851:HIW589853 HSC589851:HSS589853 IBY589851:ICO589853 ILU589851:IMK589853 IVQ589851:IWG589853 JFM589851:JGC589853 JPI589851:JPY589853 JZE589851:JZU589853 KJA589851:KJQ589853 KSW589851:KTM589853 LCS589851:LDI589853 LMO589851:LNE589853 LWK589851:LXA589853 MGG589851:MGW589853 MQC589851:MQS589853 MZY589851:NAO589853 NJU589851:NKK589853 NTQ589851:NUG589853 ODM589851:OEC589853 ONI589851:ONY589853 OXE589851:OXU589853 PHA589851:PHQ589853 PQW589851:PRM589853 QAS589851:QBI589853 QKO589851:QLE589853 QUK589851:QVA589853 REG589851:REW589853 ROC589851:ROS589853 RXY589851:RYO589853 SHU589851:SIK589853 SRQ589851:SSG589853 TBM589851:TCC589853 TLI589851:TLY589853 TVE589851:TVU589853 UFA589851:UFQ589853 UOW589851:UPM589853 UYS589851:UZI589853 VIO589851:VJE589853 VSK589851:VTA589853 WCG589851:WCW589853 WMC589851:WMS589853 WVY589851:WWO589853 JM655387:KC655389 TI655387:TY655389 ADE655387:ADU655389 ANA655387:ANQ655389 AWW655387:AXM655389 BGS655387:BHI655389 BQO655387:BRE655389 CAK655387:CBA655389 CKG655387:CKW655389 CUC655387:CUS655389 DDY655387:DEO655389 DNU655387:DOK655389 DXQ655387:DYG655389 EHM655387:EIC655389 ERI655387:ERY655389 FBE655387:FBU655389 FLA655387:FLQ655389 FUW655387:FVM655389 GES655387:GFI655389 GOO655387:GPE655389 GYK655387:GZA655389 HIG655387:HIW655389 HSC655387:HSS655389 IBY655387:ICO655389 ILU655387:IMK655389 IVQ655387:IWG655389 JFM655387:JGC655389 JPI655387:JPY655389 JZE655387:JZU655389 KJA655387:KJQ655389 KSW655387:KTM655389 LCS655387:LDI655389 LMO655387:LNE655389 LWK655387:LXA655389 MGG655387:MGW655389 MQC655387:MQS655389 MZY655387:NAO655389 NJU655387:NKK655389 NTQ655387:NUG655389 ODM655387:OEC655389 ONI655387:ONY655389 OXE655387:OXU655389 PHA655387:PHQ655389 PQW655387:PRM655389 QAS655387:QBI655389 QKO655387:QLE655389 QUK655387:QVA655389 REG655387:REW655389 ROC655387:ROS655389 RXY655387:RYO655389 SHU655387:SIK655389 SRQ655387:SSG655389 TBM655387:TCC655389 TLI655387:TLY655389 TVE655387:TVU655389 UFA655387:UFQ655389 UOW655387:UPM655389 UYS655387:UZI655389 VIO655387:VJE655389 VSK655387:VTA655389 WCG655387:WCW655389 WMC655387:WMS655389 WVY655387:WWO655389 JM720923:KC720925 TI720923:TY720925 ADE720923:ADU720925 ANA720923:ANQ720925 AWW720923:AXM720925 BGS720923:BHI720925 BQO720923:BRE720925 CAK720923:CBA720925 CKG720923:CKW720925 CUC720923:CUS720925 DDY720923:DEO720925 DNU720923:DOK720925 DXQ720923:DYG720925 EHM720923:EIC720925 ERI720923:ERY720925 FBE720923:FBU720925 FLA720923:FLQ720925 FUW720923:FVM720925 GES720923:GFI720925 GOO720923:GPE720925 GYK720923:GZA720925 HIG720923:HIW720925 HSC720923:HSS720925 IBY720923:ICO720925 ILU720923:IMK720925 IVQ720923:IWG720925 JFM720923:JGC720925 JPI720923:JPY720925 JZE720923:JZU720925 KJA720923:KJQ720925 KSW720923:KTM720925 LCS720923:LDI720925 LMO720923:LNE720925 LWK720923:LXA720925 MGG720923:MGW720925 MQC720923:MQS720925 MZY720923:NAO720925 NJU720923:NKK720925 NTQ720923:NUG720925 ODM720923:OEC720925 ONI720923:ONY720925 OXE720923:OXU720925 PHA720923:PHQ720925 PQW720923:PRM720925 QAS720923:QBI720925 QKO720923:QLE720925 QUK720923:QVA720925 REG720923:REW720925 ROC720923:ROS720925 RXY720923:RYO720925 SHU720923:SIK720925 SRQ720923:SSG720925 TBM720923:TCC720925 TLI720923:TLY720925 TVE720923:TVU720925 UFA720923:UFQ720925 UOW720923:UPM720925 UYS720923:UZI720925 VIO720923:VJE720925 VSK720923:VTA720925 WCG720923:WCW720925 WMC720923:WMS720925 WVY720923:WWO720925 JM786459:KC786461 TI786459:TY786461 ADE786459:ADU786461 ANA786459:ANQ786461 AWW786459:AXM786461 BGS786459:BHI786461 BQO786459:BRE786461 CAK786459:CBA786461 CKG786459:CKW786461 CUC786459:CUS786461 DDY786459:DEO786461 DNU786459:DOK786461 DXQ786459:DYG786461 EHM786459:EIC786461 ERI786459:ERY786461 FBE786459:FBU786461 FLA786459:FLQ786461 FUW786459:FVM786461 GES786459:GFI786461 GOO786459:GPE786461 GYK786459:GZA786461 HIG786459:HIW786461 HSC786459:HSS786461 IBY786459:ICO786461 ILU786459:IMK786461 IVQ786459:IWG786461 JFM786459:JGC786461 JPI786459:JPY786461 JZE786459:JZU786461 KJA786459:KJQ786461 KSW786459:KTM786461 LCS786459:LDI786461 LMO786459:LNE786461 LWK786459:LXA786461 MGG786459:MGW786461 MQC786459:MQS786461 MZY786459:NAO786461 NJU786459:NKK786461 NTQ786459:NUG786461 ODM786459:OEC786461 ONI786459:ONY786461 OXE786459:OXU786461 PHA786459:PHQ786461 PQW786459:PRM786461 QAS786459:QBI786461 QKO786459:QLE786461 QUK786459:QVA786461 REG786459:REW786461 ROC786459:ROS786461 RXY786459:RYO786461 SHU786459:SIK786461 SRQ786459:SSG786461 TBM786459:TCC786461 TLI786459:TLY786461 TVE786459:TVU786461 UFA786459:UFQ786461 UOW786459:UPM786461 UYS786459:UZI786461 VIO786459:VJE786461 VSK786459:VTA786461 WCG786459:WCW786461 WMC786459:WMS786461 WVY786459:WWO786461 JM851995:KC851997 TI851995:TY851997 ADE851995:ADU851997 ANA851995:ANQ851997 AWW851995:AXM851997 BGS851995:BHI851997 BQO851995:BRE851997 CAK851995:CBA851997 CKG851995:CKW851997 CUC851995:CUS851997 DDY851995:DEO851997 DNU851995:DOK851997 DXQ851995:DYG851997 EHM851995:EIC851997 ERI851995:ERY851997 FBE851995:FBU851997 FLA851995:FLQ851997 FUW851995:FVM851997 GES851995:GFI851997 GOO851995:GPE851997 GYK851995:GZA851997 HIG851995:HIW851997 HSC851995:HSS851997 IBY851995:ICO851997 ILU851995:IMK851997 IVQ851995:IWG851997 JFM851995:JGC851997 JPI851995:JPY851997 JZE851995:JZU851997 KJA851995:KJQ851997 KSW851995:KTM851997 LCS851995:LDI851997 LMO851995:LNE851997 LWK851995:LXA851997 MGG851995:MGW851997 MQC851995:MQS851997 MZY851995:NAO851997 NJU851995:NKK851997 NTQ851995:NUG851997 ODM851995:OEC851997 ONI851995:ONY851997 OXE851995:OXU851997 PHA851995:PHQ851997 PQW851995:PRM851997 QAS851995:QBI851997 QKO851995:QLE851997 QUK851995:QVA851997 REG851995:REW851997 ROC851995:ROS851997 RXY851995:RYO851997 SHU851995:SIK851997 SRQ851995:SSG851997 TBM851995:TCC851997 TLI851995:TLY851997 TVE851995:TVU851997 UFA851995:UFQ851997 UOW851995:UPM851997 UYS851995:UZI851997 VIO851995:VJE851997 VSK851995:VTA851997 WCG851995:WCW851997 WMC851995:WMS851997 WVY851995:WWO851997 JM917531:KC917533 TI917531:TY917533 ADE917531:ADU917533 ANA917531:ANQ917533 AWW917531:AXM917533 BGS917531:BHI917533 BQO917531:BRE917533 CAK917531:CBA917533 CKG917531:CKW917533 CUC917531:CUS917533 DDY917531:DEO917533 DNU917531:DOK917533 DXQ917531:DYG917533 EHM917531:EIC917533 ERI917531:ERY917533 FBE917531:FBU917533 FLA917531:FLQ917533 FUW917531:FVM917533 GES917531:GFI917533 GOO917531:GPE917533 GYK917531:GZA917533 HIG917531:HIW917533 HSC917531:HSS917533 IBY917531:ICO917533 ILU917531:IMK917533 IVQ917531:IWG917533 JFM917531:JGC917533 JPI917531:JPY917533 JZE917531:JZU917533 KJA917531:KJQ917533 KSW917531:KTM917533 LCS917531:LDI917533 LMO917531:LNE917533 LWK917531:LXA917533 MGG917531:MGW917533 MQC917531:MQS917533 MZY917531:NAO917533 NJU917531:NKK917533 NTQ917531:NUG917533 ODM917531:OEC917533 ONI917531:ONY917533 OXE917531:OXU917533 PHA917531:PHQ917533 PQW917531:PRM917533 QAS917531:QBI917533 QKO917531:QLE917533 QUK917531:QVA917533 REG917531:REW917533 ROC917531:ROS917533 RXY917531:RYO917533 SHU917531:SIK917533 SRQ917531:SSG917533 TBM917531:TCC917533 TLI917531:TLY917533 TVE917531:TVU917533 UFA917531:UFQ917533 UOW917531:UPM917533 UYS917531:UZI917533 VIO917531:VJE917533 VSK917531:VTA917533 WCG917531:WCW917533 WMC917531:WMS917533 WVY917531:WWO917533 JM983067:KC983069 TI983067:TY983069 ADE983067:ADU983069 ANA983067:ANQ983069 AWW983067:AXM983069 BGS983067:BHI983069 BQO983067:BRE983069 CAK983067:CBA983069 CKG983067:CKW983069 CUC983067:CUS983069 DDY983067:DEO983069 DNU983067:DOK983069 DXQ983067:DYG983069 EHM983067:EIC983069 ERI983067:ERY983069 FBE983067:FBU983069 FLA983067:FLQ983069 FUW983067:FVM983069 GES983067:GFI983069 GOO983067:GPE983069 GYK983067:GZA983069 HIG983067:HIW983069 HSC983067:HSS983069 IBY983067:ICO983069 ILU983067:IMK983069 IVQ983067:IWG983069 JFM983067:JGC983069 JPI983067:JPY983069 JZE983067:JZU983069 KJA983067:KJQ983069 KSW983067:KTM983069 LCS983067:LDI983069 LMO983067:LNE983069 LWK983067:LXA983069 MGG983067:MGW983069 MQC983067:MQS983069 MZY983067:NAO983069 NJU983067:NKK983069 NTQ983067:NUG983069 ODM983067:OEC983069 ONI983067:ONY983069 OXE983067:OXU983069 PHA983067:PHQ983069 PQW983067:PRM983069 QAS983067:QBI983069 QKO983067:QLE983069 QUK983067:QVA983069 REG983067:REW983069 ROC983067:ROS983069 RXY983067:RYO983069 SHU983067:SIK983069 SRQ983067:SSG983069 TBM983067:TCC983069 TLI983067:TLY983069 TVE983067:TVU983069 UFA983067:UFQ983069 UOW983067:UPM983069 UYS983067:UZI983069 VIO983067:VJE983069 VSK983067:VTA983069 WCG983067:WCW983069 WMC983067:WMS983069 JM33:KC33 WVY33:WWO33 WMC33:WMS33 WCG33:WCW33 VSK33:VTA33 VIO33:VJE33 UYS33:UZI33 UOW33:UPM33 UFA33:UFQ33 TVE33:TVU33 TLI33:TLY33 TBM33:TCC33 SRQ33:SSG33 SHU33:SIK33 RXY33:RYO33 ROC33:ROS33 REG33:REW33 QUK33:QVA33 QKO33:QLE33 QAS33:QBI33 PQW33:PRM33 PHA33:PHQ33 OXE33:OXU33 ONI33:ONY33 ODM33:OEC33 NTQ33:NUG33 NJU33:NKK33 MZY33:NAO33 MQC33:MQS33 MGG33:MGW33 LWK33:LXA33 LMO33:LNE33 LCS33:LDI33 KSW33:KTM33 KJA33:KJQ33 JZE33:JZU33 JPI33:JPY33 JFM33:JGC33 IVQ33:IWG33 ILU33:IMK33 IBY33:ICO33 HSC33:HSS33 HIG33:HIW33 GYK33:GZA33 GOO33:GPE33 GES33:GFI33 FUW33:FVM33 FLA33:FLQ33 FBE33:FBU33 ERI33:ERY33 EHM33:EIC33 DXQ33:DYG33 DNU33:DOK33 DDY33:DEO33 CUC33:CUS33 CKG33:CKW33 CAK33:CBA33 BQO33:BRE33 BGS33:BHI33 AWW33:AXM33 ANA33:ANQ33 ADE33:ADU33 L26:AL27 AM26 AM27:AN27 WWF31:WWV32 ADE26:ADU27 ANA26:ANQ27 AWW26:AXM27 BGS26:BHI27 BQO26:BRE27 CAK26:CBA27 CKG26:CKW27 CUC26:CUS27 DDY26:DEO27 DNU26:DOK27 DXQ26:DYG27 EHM26:EIC27 ERI26:ERY27 FBE26:FBU27 FLA26:FLQ27 FUW26:FVM27 GES26:GFI27 GOO26:GPE27 GYK26:GZA27 HIG26:HIW27 HSC26:HSS27 IBY26:ICO27 ILU26:IMK27 IVQ26:IWG27 JFM26:JGC27 JPI26:JPY27 JZE26:JZU27 KJA26:KJQ27 KSW26:KTM27 LCS26:LDI27 LMO26:LNE27 LWK26:LXA27 MGG26:MGW27 MQC26:MQS27 MZY26:NAO27 NJU26:NKK27 NTQ26:NUG27 ODM26:OEC27 ONI26:ONY27 OXE26:OXU27 PHA26:PHQ27 PQW26:PRM27 QAS26:QBI27 QKO26:QLE27 QUK26:QVA27 REG26:REW27 ROC26:ROS27 RXY26:RYO27 SHU26:SIK27 SRQ26:SSG27 TBM26:TCC27 TLI26:TLY27 TVE26:TVU27 UFA26:UFQ27 UOW26:UPM27 UYS26:UZI27 VIO26:VJE27 VSK26:VTA27 WCG26:WCW27 WMC26:WMS27 WVY26:WWO27 JM26:KC27 TI26:TY27 TI33:TY33 JT31:KJ32 TP31:UF32 ADL31:AEB32 ANH31:ANX32 AXD31:AXT32 BGZ31:BHP32 BQV31:BRL32 CAR31:CBH32 CKN31:CLD32 CUJ31:CUZ32 DEF31:DEV32 DOB31:DOR32 DXX31:DYN32 EHT31:EIJ32 ERP31:ESF32 FBL31:FCB32 FLH31:FLX32 FVD31:FVT32 GEZ31:GFP32 GOV31:GPL32 GYR31:GZH32 HIN31:HJD32 HSJ31:HSZ32 ICF31:ICV32 IMB31:IMR32 IVX31:IWN32 JFT31:JGJ32 JPP31:JQF32 JZL31:KAB32 KJH31:KJX32 KTD31:KTT32 LCZ31:LDP32 LMV31:LNL32 LWR31:LXH32 MGN31:MHD32 MQJ31:MQZ32 NAF31:NAV32 NKB31:NKR32 NTX31:NUN32 ODT31:OEJ32 ONP31:OOF32 OXL31:OYB32 PHH31:PHX32 PRD31:PRT32 QAZ31:QBP32 QKV31:QLL32 QUR31:QVH32 REN31:RFD32 ROJ31:ROZ32 RYF31:RYV32 SIB31:SIR32 SRX31:SSN32 TBT31:TCJ32 TLP31:TMF32 TVL31:TWB32 UFH31:UFX32 UPD31:UPT32 UYZ31:UZP32 VIV31:VJL32 VSR31:VTH32 WCN31:WDD32 WMJ31:WMZ32 L983067:AN983069 L917531:AN917533 L851995:AN851997 L786459:AN786461 L720923:AN720925 L655387:AN655389 L589851:AN589853 L524315:AN524317 L458779:AN458781 L393243:AN393245 L327707:AN327709 L262171:AN262173 L196635:AN196637 L131099:AN131101 L65563:AN65565 L983071:AN983074 L917535:AN917538 L851999:AN852002 L786463:AN786466 L720927:AN720930 L655391:AN655394 L589855:AN589858 L524319:AN524322 L458783:AN458786 L393247:AN393250 L327711:AN327714 L262175:AN262178 L196639:AN196642 L131103:AN131106 L65567:AN65570 L33:AN33" xr:uid="{00000000-0002-0000-1900-000001000000}"/>
    <dataValidation type="list" allowBlank="1" showInputMessage="1" showErrorMessage="1" errorTitle="Ошибка" error="Выберите значение из списка" sqref="WWB98306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O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O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O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O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O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O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O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O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O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O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O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O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O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O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O23 WWI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O28 AA65559 AA131095 AA196631 AA262167 AA327703 AA393239 AA458775 AA524311 AA589847 AA655383 AA720919 AA786455 AA851991 AA917527 AA983063 AA23 AA28"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O983058:WWO983064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54:AN65560 KC65554:KC65560 TY65554:TY65560 ADU65554:ADU65560 ANQ65554:ANQ65560 AXM65554:AXM65560 BHI65554:BHI65560 BRE65554:BRE65560 CBA65554:CBA65560 CKW65554:CKW65560 CUS65554:CUS65560 DEO65554:DEO65560 DOK65554:DOK65560 DYG65554:DYG65560 EIC65554:EIC65560 ERY65554:ERY65560 FBU65554:FBU65560 FLQ65554:FLQ65560 FVM65554:FVM65560 GFI65554:GFI65560 GPE65554:GPE65560 GZA65554:GZA65560 HIW65554:HIW65560 HSS65554:HSS65560 ICO65554:ICO65560 IMK65554:IMK65560 IWG65554:IWG65560 JGC65554:JGC65560 JPY65554:JPY65560 JZU65554:JZU65560 KJQ65554:KJQ65560 KTM65554:KTM65560 LDI65554:LDI65560 LNE65554:LNE65560 LXA65554:LXA65560 MGW65554:MGW65560 MQS65554:MQS65560 NAO65554:NAO65560 NKK65554:NKK65560 NUG65554:NUG65560 OEC65554:OEC65560 ONY65554:ONY65560 OXU65554:OXU65560 PHQ65554:PHQ65560 PRM65554:PRM65560 QBI65554:QBI65560 QLE65554:QLE65560 QVA65554:QVA65560 REW65554:REW65560 ROS65554:ROS65560 RYO65554:RYO65560 SIK65554:SIK65560 SSG65554:SSG65560 TCC65554:TCC65560 TLY65554:TLY65560 TVU65554:TVU65560 UFQ65554:UFQ65560 UPM65554:UPM65560 UZI65554:UZI65560 VJE65554:VJE65560 VTA65554:VTA65560 WCW65554:WCW65560 WMS65554:WMS65560 WWO65554:WWO65560 AN131090:AN131096 KC131090:KC131096 TY131090:TY131096 ADU131090:ADU131096 ANQ131090:ANQ131096 AXM131090:AXM131096 BHI131090:BHI131096 BRE131090:BRE131096 CBA131090:CBA131096 CKW131090:CKW131096 CUS131090:CUS131096 DEO131090:DEO131096 DOK131090:DOK131096 DYG131090:DYG131096 EIC131090:EIC131096 ERY131090:ERY131096 FBU131090:FBU131096 FLQ131090:FLQ131096 FVM131090:FVM131096 GFI131090:GFI131096 GPE131090:GPE131096 GZA131090:GZA131096 HIW131090:HIW131096 HSS131090:HSS131096 ICO131090:ICO131096 IMK131090:IMK131096 IWG131090:IWG131096 JGC131090:JGC131096 JPY131090:JPY131096 JZU131090:JZU131096 KJQ131090:KJQ131096 KTM131090:KTM131096 LDI131090:LDI131096 LNE131090:LNE131096 LXA131090:LXA131096 MGW131090:MGW131096 MQS131090:MQS131096 NAO131090:NAO131096 NKK131090:NKK131096 NUG131090:NUG131096 OEC131090:OEC131096 ONY131090:ONY131096 OXU131090:OXU131096 PHQ131090:PHQ131096 PRM131090:PRM131096 QBI131090:QBI131096 QLE131090:QLE131096 QVA131090:QVA131096 REW131090:REW131096 ROS131090:ROS131096 RYO131090:RYO131096 SIK131090:SIK131096 SSG131090:SSG131096 TCC131090:TCC131096 TLY131090:TLY131096 TVU131090:TVU131096 UFQ131090:UFQ131096 UPM131090:UPM131096 UZI131090:UZI131096 VJE131090:VJE131096 VTA131090:VTA131096 WCW131090:WCW131096 WMS131090:WMS131096 WWO131090:WWO131096 AN196626:AN196632 KC196626:KC196632 TY196626:TY196632 ADU196626:ADU196632 ANQ196626:ANQ196632 AXM196626:AXM196632 BHI196626:BHI196632 BRE196626:BRE196632 CBA196626:CBA196632 CKW196626:CKW196632 CUS196626:CUS196632 DEO196626:DEO196632 DOK196626:DOK196632 DYG196626:DYG196632 EIC196626:EIC196632 ERY196626:ERY196632 FBU196626:FBU196632 FLQ196626:FLQ196632 FVM196626:FVM196632 GFI196626:GFI196632 GPE196626:GPE196632 GZA196626:GZA196632 HIW196626:HIW196632 HSS196626:HSS196632 ICO196626:ICO196632 IMK196626:IMK196632 IWG196626:IWG196632 JGC196626:JGC196632 JPY196626:JPY196632 JZU196626:JZU196632 KJQ196626:KJQ196632 KTM196626:KTM196632 LDI196626:LDI196632 LNE196626:LNE196632 LXA196626:LXA196632 MGW196626:MGW196632 MQS196626:MQS196632 NAO196626:NAO196632 NKK196626:NKK196632 NUG196626:NUG196632 OEC196626:OEC196632 ONY196626:ONY196632 OXU196626:OXU196632 PHQ196626:PHQ196632 PRM196626:PRM196632 QBI196626:QBI196632 QLE196626:QLE196632 QVA196626:QVA196632 REW196626:REW196632 ROS196626:ROS196632 RYO196626:RYO196632 SIK196626:SIK196632 SSG196626:SSG196632 TCC196626:TCC196632 TLY196626:TLY196632 TVU196626:TVU196632 UFQ196626:UFQ196632 UPM196626:UPM196632 UZI196626:UZI196632 VJE196626:VJE196632 VTA196626:VTA196632 WCW196626:WCW196632 WMS196626:WMS196632 WWO196626:WWO196632 AN262162:AN262168 KC262162:KC262168 TY262162:TY262168 ADU262162:ADU262168 ANQ262162:ANQ262168 AXM262162:AXM262168 BHI262162:BHI262168 BRE262162:BRE262168 CBA262162:CBA262168 CKW262162:CKW262168 CUS262162:CUS262168 DEO262162:DEO262168 DOK262162:DOK262168 DYG262162:DYG262168 EIC262162:EIC262168 ERY262162:ERY262168 FBU262162:FBU262168 FLQ262162:FLQ262168 FVM262162:FVM262168 GFI262162:GFI262168 GPE262162:GPE262168 GZA262162:GZA262168 HIW262162:HIW262168 HSS262162:HSS262168 ICO262162:ICO262168 IMK262162:IMK262168 IWG262162:IWG262168 JGC262162:JGC262168 JPY262162:JPY262168 JZU262162:JZU262168 KJQ262162:KJQ262168 KTM262162:KTM262168 LDI262162:LDI262168 LNE262162:LNE262168 LXA262162:LXA262168 MGW262162:MGW262168 MQS262162:MQS262168 NAO262162:NAO262168 NKK262162:NKK262168 NUG262162:NUG262168 OEC262162:OEC262168 ONY262162:ONY262168 OXU262162:OXU262168 PHQ262162:PHQ262168 PRM262162:PRM262168 QBI262162:QBI262168 QLE262162:QLE262168 QVA262162:QVA262168 REW262162:REW262168 ROS262162:ROS262168 RYO262162:RYO262168 SIK262162:SIK262168 SSG262162:SSG262168 TCC262162:TCC262168 TLY262162:TLY262168 TVU262162:TVU262168 UFQ262162:UFQ262168 UPM262162:UPM262168 UZI262162:UZI262168 VJE262162:VJE262168 VTA262162:VTA262168 WCW262162:WCW262168 WMS262162:WMS262168 WWO262162:WWO262168 AN327698:AN327704 KC327698:KC327704 TY327698:TY327704 ADU327698:ADU327704 ANQ327698:ANQ327704 AXM327698:AXM327704 BHI327698:BHI327704 BRE327698:BRE327704 CBA327698:CBA327704 CKW327698:CKW327704 CUS327698:CUS327704 DEO327698:DEO327704 DOK327698:DOK327704 DYG327698:DYG327704 EIC327698:EIC327704 ERY327698:ERY327704 FBU327698:FBU327704 FLQ327698:FLQ327704 FVM327698:FVM327704 GFI327698:GFI327704 GPE327698:GPE327704 GZA327698:GZA327704 HIW327698:HIW327704 HSS327698:HSS327704 ICO327698:ICO327704 IMK327698:IMK327704 IWG327698:IWG327704 JGC327698:JGC327704 JPY327698:JPY327704 JZU327698:JZU327704 KJQ327698:KJQ327704 KTM327698:KTM327704 LDI327698:LDI327704 LNE327698:LNE327704 LXA327698:LXA327704 MGW327698:MGW327704 MQS327698:MQS327704 NAO327698:NAO327704 NKK327698:NKK327704 NUG327698:NUG327704 OEC327698:OEC327704 ONY327698:ONY327704 OXU327698:OXU327704 PHQ327698:PHQ327704 PRM327698:PRM327704 QBI327698:QBI327704 QLE327698:QLE327704 QVA327698:QVA327704 REW327698:REW327704 ROS327698:ROS327704 RYO327698:RYO327704 SIK327698:SIK327704 SSG327698:SSG327704 TCC327698:TCC327704 TLY327698:TLY327704 TVU327698:TVU327704 UFQ327698:UFQ327704 UPM327698:UPM327704 UZI327698:UZI327704 VJE327698:VJE327704 VTA327698:VTA327704 WCW327698:WCW327704 WMS327698:WMS327704 WWO327698:WWO327704 AN393234:AN393240 KC393234:KC393240 TY393234:TY393240 ADU393234:ADU393240 ANQ393234:ANQ393240 AXM393234:AXM393240 BHI393234:BHI393240 BRE393234:BRE393240 CBA393234:CBA393240 CKW393234:CKW393240 CUS393234:CUS393240 DEO393234:DEO393240 DOK393234:DOK393240 DYG393234:DYG393240 EIC393234:EIC393240 ERY393234:ERY393240 FBU393234:FBU393240 FLQ393234:FLQ393240 FVM393234:FVM393240 GFI393234:GFI393240 GPE393234:GPE393240 GZA393234:GZA393240 HIW393234:HIW393240 HSS393234:HSS393240 ICO393234:ICO393240 IMK393234:IMK393240 IWG393234:IWG393240 JGC393234:JGC393240 JPY393234:JPY393240 JZU393234:JZU393240 KJQ393234:KJQ393240 KTM393234:KTM393240 LDI393234:LDI393240 LNE393234:LNE393240 LXA393234:LXA393240 MGW393234:MGW393240 MQS393234:MQS393240 NAO393234:NAO393240 NKK393234:NKK393240 NUG393234:NUG393240 OEC393234:OEC393240 ONY393234:ONY393240 OXU393234:OXU393240 PHQ393234:PHQ393240 PRM393234:PRM393240 QBI393234:QBI393240 QLE393234:QLE393240 QVA393234:QVA393240 REW393234:REW393240 ROS393234:ROS393240 RYO393234:RYO393240 SIK393234:SIK393240 SSG393234:SSG393240 TCC393234:TCC393240 TLY393234:TLY393240 TVU393234:TVU393240 UFQ393234:UFQ393240 UPM393234:UPM393240 UZI393234:UZI393240 VJE393234:VJE393240 VTA393234:VTA393240 WCW393234:WCW393240 WMS393234:WMS393240 WWO393234:WWO393240 AN458770:AN458776 KC458770:KC458776 TY458770:TY458776 ADU458770:ADU458776 ANQ458770:ANQ458776 AXM458770:AXM458776 BHI458770:BHI458776 BRE458770:BRE458776 CBA458770:CBA458776 CKW458770:CKW458776 CUS458770:CUS458776 DEO458770:DEO458776 DOK458770:DOK458776 DYG458770:DYG458776 EIC458770:EIC458776 ERY458770:ERY458776 FBU458770:FBU458776 FLQ458770:FLQ458776 FVM458770:FVM458776 GFI458770:GFI458776 GPE458770:GPE458776 GZA458770:GZA458776 HIW458770:HIW458776 HSS458770:HSS458776 ICO458770:ICO458776 IMK458770:IMK458776 IWG458770:IWG458776 JGC458770:JGC458776 JPY458770:JPY458776 JZU458770:JZU458776 KJQ458770:KJQ458776 KTM458770:KTM458776 LDI458770:LDI458776 LNE458770:LNE458776 LXA458770:LXA458776 MGW458770:MGW458776 MQS458770:MQS458776 NAO458770:NAO458776 NKK458770:NKK458776 NUG458770:NUG458776 OEC458770:OEC458776 ONY458770:ONY458776 OXU458770:OXU458776 PHQ458770:PHQ458776 PRM458770:PRM458776 QBI458770:QBI458776 QLE458770:QLE458776 QVA458770:QVA458776 REW458770:REW458776 ROS458770:ROS458776 RYO458770:RYO458776 SIK458770:SIK458776 SSG458770:SSG458776 TCC458770:TCC458776 TLY458770:TLY458776 TVU458770:TVU458776 UFQ458770:UFQ458776 UPM458770:UPM458776 UZI458770:UZI458776 VJE458770:VJE458776 VTA458770:VTA458776 WCW458770:WCW458776 WMS458770:WMS458776 WWO458770:WWO458776 AN524306:AN524312 KC524306:KC524312 TY524306:TY524312 ADU524306:ADU524312 ANQ524306:ANQ524312 AXM524306:AXM524312 BHI524306:BHI524312 BRE524306:BRE524312 CBA524306:CBA524312 CKW524306:CKW524312 CUS524306:CUS524312 DEO524306:DEO524312 DOK524306:DOK524312 DYG524306:DYG524312 EIC524306:EIC524312 ERY524306:ERY524312 FBU524306:FBU524312 FLQ524306:FLQ524312 FVM524306:FVM524312 GFI524306:GFI524312 GPE524306:GPE524312 GZA524306:GZA524312 HIW524306:HIW524312 HSS524306:HSS524312 ICO524306:ICO524312 IMK524306:IMK524312 IWG524306:IWG524312 JGC524306:JGC524312 JPY524306:JPY524312 JZU524306:JZU524312 KJQ524306:KJQ524312 KTM524306:KTM524312 LDI524306:LDI524312 LNE524306:LNE524312 LXA524306:LXA524312 MGW524306:MGW524312 MQS524306:MQS524312 NAO524306:NAO524312 NKK524306:NKK524312 NUG524306:NUG524312 OEC524306:OEC524312 ONY524306:ONY524312 OXU524306:OXU524312 PHQ524306:PHQ524312 PRM524306:PRM524312 QBI524306:QBI524312 QLE524306:QLE524312 QVA524306:QVA524312 REW524306:REW524312 ROS524306:ROS524312 RYO524306:RYO524312 SIK524306:SIK524312 SSG524306:SSG524312 TCC524306:TCC524312 TLY524306:TLY524312 TVU524306:TVU524312 UFQ524306:UFQ524312 UPM524306:UPM524312 UZI524306:UZI524312 VJE524306:VJE524312 VTA524306:VTA524312 WCW524306:WCW524312 WMS524306:WMS524312 WWO524306:WWO524312 AN589842:AN589848 KC589842:KC589848 TY589842:TY589848 ADU589842:ADU589848 ANQ589842:ANQ589848 AXM589842:AXM589848 BHI589842:BHI589848 BRE589842:BRE589848 CBA589842:CBA589848 CKW589842:CKW589848 CUS589842:CUS589848 DEO589842:DEO589848 DOK589842:DOK589848 DYG589842:DYG589848 EIC589842:EIC589848 ERY589842:ERY589848 FBU589842:FBU589848 FLQ589842:FLQ589848 FVM589842:FVM589848 GFI589842:GFI589848 GPE589842:GPE589848 GZA589842:GZA589848 HIW589842:HIW589848 HSS589842:HSS589848 ICO589842:ICO589848 IMK589842:IMK589848 IWG589842:IWG589848 JGC589842:JGC589848 JPY589842:JPY589848 JZU589842:JZU589848 KJQ589842:KJQ589848 KTM589842:KTM589848 LDI589842:LDI589848 LNE589842:LNE589848 LXA589842:LXA589848 MGW589842:MGW589848 MQS589842:MQS589848 NAO589842:NAO589848 NKK589842:NKK589848 NUG589842:NUG589848 OEC589842:OEC589848 ONY589842:ONY589848 OXU589842:OXU589848 PHQ589842:PHQ589848 PRM589842:PRM589848 QBI589842:QBI589848 QLE589842:QLE589848 QVA589842:QVA589848 REW589842:REW589848 ROS589842:ROS589848 RYO589842:RYO589848 SIK589842:SIK589848 SSG589842:SSG589848 TCC589842:TCC589848 TLY589842:TLY589848 TVU589842:TVU589848 UFQ589842:UFQ589848 UPM589842:UPM589848 UZI589842:UZI589848 VJE589842:VJE589848 VTA589842:VTA589848 WCW589842:WCW589848 WMS589842:WMS589848 WWO589842:WWO589848 AN655378:AN655384 KC655378:KC655384 TY655378:TY655384 ADU655378:ADU655384 ANQ655378:ANQ655384 AXM655378:AXM655384 BHI655378:BHI655384 BRE655378:BRE655384 CBA655378:CBA655384 CKW655378:CKW655384 CUS655378:CUS655384 DEO655378:DEO655384 DOK655378:DOK655384 DYG655378:DYG655384 EIC655378:EIC655384 ERY655378:ERY655384 FBU655378:FBU655384 FLQ655378:FLQ655384 FVM655378:FVM655384 GFI655378:GFI655384 GPE655378:GPE655384 GZA655378:GZA655384 HIW655378:HIW655384 HSS655378:HSS655384 ICO655378:ICO655384 IMK655378:IMK655384 IWG655378:IWG655384 JGC655378:JGC655384 JPY655378:JPY655384 JZU655378:JZU655384 KJQ655378:KJQ655384 KTM655378:KTM655384 LDI655378:LDI655384 LNE655378:LNE655384 LXA655378:LXA655384 MGW655378:MGW655384 MQS655378:MQS655384 NAO655378:NAO655384 NKK655378:NKK655384 NUG655378:NUG655384 OEC655378:OEC655384 ONY655378:ONY655384 OXU655378:OXU655384 PHQ655378:PHQ655384 PRM655378:PRM655384 QBI655378:QBI655384 QLE655378:QLE655384 QVA655378:QVA655384 REW655378:REW655384 ROS655378:ROS655384 RYO655378:RYO655384 SIK655378:SIK655384 SSG655378:SSG655384 TCC655378:TCC655384 TLY655378:TLY655384 TVU655378:TVU655384 UFQ655378:UFQ655384 UPM655378:UPM655384 UZI655378:UZI655384 VJE655378:VJE655384 VTA655378:VTA655384 WCW655378:WCW655384 WMS655378:WMS655384 WWO655378:WWO655384 AN720914:AN720920 KC720914:KC720920 TY720914:TY720920 ADU720914:ADU720920 ANQ720914:ANQ720920 AXM720914:AXM720920 BHI720914:BHI720920 BRE720914:BRE720920 CBA720914:CBA720920 CKW720914:CKW720920 CUS720914:CUS720920 DEO720914:DEO720920 DOK720914:DOK720920 DYG720914:DYG720920 EIC720914:EIC720920 ERY720914:ERY720920 FBU720914:FBU720920 FLQ720914:FLQ720920 FVM720914:FVM720920 GFI720914:GFI720920 GPE720914:GPE720920 GZA720914:GZA720920 HIW720914:HIW720920 HSS720914:HSS720920 ICO720914:ICO720920 IMK720914:IMK720920 IWG720914:IWG720920 JGC720914:JGC720920 JPY720914:JPY720920 JZU720914:JZU720920 KJQ720914:KJQ720920 KTM720914:KTM720920 LDI720914:LDI720920 LNE720914:LNE720920 LXA720914:LXA720920 MGW720914:MGW720920 MQS720914:MQS720920 NAO720914:NAO720920 NKK720914:NKK720920 NUG720914:NUG720920 OEC720914:OEC720920 ONY720914:ONY720920 OXU720914:OXU720920 PHQ720914:PHQ720920 PRM720914:PRM720920 QBI720914:QBI720920 QLE720914:QLE720920 QVA720914:QVA720920 REW720914:REW720920 ROS720914:ROS720920 RYO720914:RYO720920 SIK720914:SIK720920 SSG720914:SSG720920 TCC720914:TCC720920 TLY720914:TLY720920 TVU720914:TVU720920 UFQ720914:UFQ720920 UPM720914:UPM720920 UZI720914:UZI720920 VJE720914:VJE720920 VTA720914:VTA720920 WCW720914:WCW720920 WMS720914:WMS720920 WWO720914:WWO720920 AN786450:AN786456 KC786450:KC786456 TY786450:TY786456 ADU786450:ADU786456 ANQ786450:ANQ786456 AXM786450:AXM786456 BHI786450:BHI786456 BRE786450:BRE786456 CBA786450:CBA786456 CKW786450:CKW786456 CUS786450:CUS786456 DEO786450:DEO786456 DOK786450:DOK786456 DYG786450:DYG786456 EIC786450:EIC786456 ERY786450:ERY786456 FBU786450:FBU786456 FLQ786450:FLQ786456 FVM786450:FVM786456 GFI786450:GFI786456 GPE786450:GPE786456 GZA786450:GZA786456 HIW786450:HIW786456 HSS786450:HSS786456 ICO786450:ICO786456 IMK786450:IMK786456 IWG786450:IWG786456 JGC786450:JGC786456 JPY786450:JPY786456 JZU786450:JZU786456 KJQ786450:KJQ786456 KTM786450:KTM786456 LDI786450:LDI786456 LNE786450:LNE786456 LXA786450:LXA786456 MGW786450:MGW786456 MQS786450:MQS786456 NAO786450:NAO786456 NKK786450:NKK786456 NUG786450:NUG786456 OEC786450:OEC786456 ONY786450:ONY786456 OXU786450:OXU786456 PHQ786450:PHQ786456 PRM786450:PRM786456 QBI786450:QBI786456 QLE786450:QLE786456 QVA786450:QVA786456 REW786450:REW786456 ROS786450:ROS786456 RYO786450:RYO786456 SIK786450:SIK786456 SSG786450:SSG786456 TCC786450:TCC786456 TLY786450:TLY786456 TVU786450:TVU786456 UFQ786450:UFQ786456 UPM786450:UPM786456 UZI786450:UZI786456 VJE786450:VJE786456 VTA786450:VTA786456 WCW786450:WCW786456 WMS786450:WMS786456 WWO786450:WWO786456 AN851986:AN851992 KC851986:KC851992 TY851986:TY851992 ADU851986:ADU851992 ANQ851986:ANQ851992 AXM851986:AXM851992 BHI851986:BHI851992 BRE851986:BRE851992 CBA851986:CBA851992 CKW851986:CKW851992 CUS851986:CUS851992 DEO851986:DEO851992 DOK851986:DOK851992 DYG851986:DYG851992 EIC851986:EIC851992 ERY851986:ERY851992 FBU851986:FBU851992 FLQ851986:FLQ851992 FVM851986:FVM851992 GFI851986:GFI851992 GPE851986:GPE851992 GZA851986:GZA851992 HIW851986:HIW851992 HSS851986:HSS851992 ICO851986:ICO851992 IMK851986:IMK851992 IWG851986:IWG851992 JGC851986:JGC851992 JPY851986:JPY851992 JZU851986:JZU851992 KJQ851986:KJQ851992 KTM851986:KTM851992 LDI851986:LDI851992 LNE851986:LNE851992 LXA851986:LXA851992 MGW851986:MGW851992 MQS851986:MQS851992 NAO851986:NAO851992 NKK851986:NKK851992 NUG851986:NUG851992 OEC851986:OEC851992 ONY851986:ONY851992 OXU851986:OXU851992 PHQ851986:PHQ851992 PRM851986:PRM851992 QBI851986:QBI851992 QLE851986:QLE851992 QVA851986:QVA851992 REW851986:REW851992 ROS851986:ROS851992 RYO851986:RYO851992 SIK851986:SIK851992 SSG851986:SSG851992 TCC851986:TCC851992 TLY851986:TLY851992 TVU851986:TVU851992 UFQ851986:UFQ851992 UPM851986:UPM851992 UZI851986:UZI851992 VJE851986:VJE851992 VTA851986:VTA851992 WCW851986:WCW851992 WMS851986:WMS851992 WWO851986:WWO851992 AN917522:AN917528 KC917522:KC917528 TY917522:TY917528 ADU917522:ADU917528 ANQ917522:ANQ917528 AXM917522:AXM917528 BHI917522:BHI917528 BRE917522:BRE917528 CBA917522:CBA917528 CKW917522:CKW917528 CUS917522:CUS917528 DEO917522:DEO917528 DOK917522:DOK917528 DYG917522:DYG917528 EIC917522:EIC917528 ERY917522:ERY917528 FBU917522:FBU917528 FLQ917522:FLQ917528 FVM917522:FVM917528 GFI917522:GFI917528 GPE917522:GPE917528 GZA917522:GZA917528 HIW917522:HIW917528 HSS917522:HSS917528 ICO917522:ICO917528 IMK917522:IMK917528 IWG917522:IWG917528 JGC917522:JGC917528 JPY917522:JPY917528 JZU917522:JZU917528 KJQ917522:KJQ917528 KTM917522:KTM917528 LDI917522:LDI917528 LNE917522:LNE917528 LXA917522:LXA917528 MGW917522:MGW917528 MQS917522:MQS917528 NAO917522:NAO917528 NKK917522:NKK917528 NUG917522:NUG917528 OEC917522:OEC917528 ONY917522:ONY917528 OXU917522:OXU917528 PHQ917522:PHQ917528 PRM917522:PRM917528 QBI917522:QBI917528 QLE917522:QLE917528 QVA917522:QVA917528 REW917522:REW917528 ROS917522:ROS917528 RYO917522:RYO917528 SIK917522:SIK917528 SSG917522:SSG917528 TCC917522:TCC917528 TLY917522:TLY917528 TVU917522:TVU917528 UFQ917522:UFQ917528 UPM917522:UPM917528 UZI917522:UZI917528 VJE917522:VJE917528 VTA917522:VTA917528 WCW917522:WCW917528 WMS917522:WMS917528 WWO917522:WWO917528 AN983058:AN983064 KC983058:KC983064 TY983058:TY983064 ADU983058:ADU983064 ANQ983058:ANQ983064 AXM983058:AXM983064 BHI983058:BHI983064 BRE983058:BRE983064 CBA983058:CBA983064 CKW983058:CKW983064 CUS983058:CUS983064 DEO983058:DEO983064 DOK983058:DOK983064 DYG983058:DYG983064 EIC983058:EIC983064 ERY983058:ERY983064 FBU983058:FBU983064 FLQ983058:FLQ983064 FVM983058:FVM983064 GFI983058:GFI983064 GPE983058:GPE983064 GZA983058:GZA983064 HIW983058:HIW983064 HSS983058:HSS983064 ICO983058:ICO983064 IMK983058:IMK983064 IWG983058:IWG983064 JGC983058:JGC983064 JPY983058:JPY983064 JZU983058:JZU983064 KJQ983058:KJQ983064 KTM983058:KTM983064 LDI983058:LDI983064 LNE983058:LNE983064 LXA983058:LXA983064 MGW983058:MGW983064 MQS983058:MQS983064 NAO983058:NAO983064 NKK983058:NKK983064 NUG983058:NUG983064 OEC983058:OEC983064 ONY983058:ONY983064 OXU983058:OXU983064 PHQ983058:PHQ983064 PRM983058:PRM983064 QBI983058:QBI983064 QLE983058:QLE983064 QVA983058:QVA983064 REW983058:REW983064 ROS983058:ROS983064 RYO983058:RYO983064 SIK983058:SIK983064 SSG983058:SSG983064 TCC983058:TCC983064 TLY983058:TLY983064 TVU983058:TVU983064 UFQ983058:UFQ983064 UPM983058:UPM983064 UZI983058:UZI983064 VJE983058:VJE983064 VTA983058:VTA983064 WCW983058:WCW983064 WMS983058:WMS983064 WWV28:WWV29 KJ28:KJ29 UF28:UF29 AEB28:AEB29 ANX28:ANX29 AXT28:AXT29 BHP28:BHP29 BRL28:BRL29 CBH28:CBH29 CLD28:CLD29 CUZ28:CUZ29 DEV28:DEV29 DOR28:DOR29 DYN28:DYN29 EIJ28:EIJ29 ESF28:ESF29 FCB28:FCB29 FLX28:FLX29 FVT28:FVT29 GFP28:GFP29 GPL28:GPL29 GZH28:GZH29 HJD28:HJD29 HSZ28:HSZ29 ICV28:ICV29 IMR28:IMR29 IWN28:IWN29 JGJ28:JGJ29 JQF28:JQF29 KAB28:KAB29 KJX28:KJX29 KTT28:KTT29 LDP28:LDP29 LNL28:LNL29 LXH28:LXH29 MHD28:MHD29 MQZ28:MQZ29 NAV28:NAV29 NKR28:NKR29 NUN28:NUN29 OEJ28:OEJ29 OOF28:OOF29 OYB28:OYB29 PHX28:PHX29 PRT28:PRT29 QBP28:QBP29 QLL28:QLL29 QVH28:QVH29 RFD28:RFD29 ROZ28:ROZ29 RYV28:RYV29 SIR28:SIR29 SSN28:SSN29 TCJ28:TCJ29 TMF28:TMF29 TWB28:TWB29 UFX28:UFX29 UPT28:UPT29 UZP28:UZP29 VJL28:VJL29 VTH28:VTH29 WDD28:WDD29 WMZ28:WMZ29" xr:uid="{00000000-0002-0000-1900-000003000000}">
      <formula1>900</formula1>
    </dataValidation>
    <dataValidation type="list" allowBlank="1" showInputMessage="1" errorTitle="Ошибка" error="Выберите значение из списка" prompt="Выберите значение из списка" sqref="WVZ98306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M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M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M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M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M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M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M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M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M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M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M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M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M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M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MK29 WWG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JZ24 TV24 W65560:W65561 JX65560:JX65561 TT65560:TT65561 ADP65560:ADP65561 ANL65560:ANL65561 AXH65560:AXH65561 BHD65560:BHD65561 BQZ65560:BQZ65561 CAV65560:CAV65561 CKR65560:CKR65561 CUN65560:CUN65561 DEJ65560:DEJ65561 DOF65560:DOF65561 DYB65560:DYB65561 EHX65560:EHX65561 ERT65560:ERT65561 FBP65560:FBP65561 FLL65560:FLL65561 FVH65560:FVH65561 GFD65560:GFD65561 GOZ65560:GOZ65561 GYV65560:GYV65561 HIR65560:HIR65561 HSN65560:HSN65561 ICJ65560:ICJ65561 IMF65560:IMF65561 IWB65560:IWB65561 JFX65560:JFX65561 JPT65560:JPT65561 JZP65560:JZP65561 KJL65560:KJL65561 KTH65560:KTH65561 LDD65560:LDD65561 LMZ65560:LMZ65561 LWV65560:LWV65561 MGR65560:MGR65561 MQN65560:MQN65561 NAJ65560:NAJ65561 NKF65560:NKF65561 NUB65560:NUB65561 ODX65560:ODX65561 ONT65560:ONT65561 OXP65560:OXP65561 PHL65560:PHL65561 PRH65560:PRH65561 QBD65560:QBD65561 QKZ65560:QKZ65561 QUV65560:QUV65561 RER65560:RER65561 RON65560:RON65561 RYJ65560:RYJ65561 SIF65560:SIF65561 SSB65560:SSB65561 TBX65560:TBX65561 TLT65560:TLT65561 TVP65560:TVP65561 UFL65560:UFL65561 UPH65560:UPH65561 UZD65560:UZD65561 VIZ65560:VIZ65561 VSV65560:VSV65561 WCR65560:WCR65561 WMN65560:WMN65561 WWJ65560:WWJ65561 W131096:W131097 JX131096:JX131097 TT131096:TT131097 ADP131096:ADP131097 ANL131096:ANL131097 AXH131096:AXH131097 BHD131096:BHD131097 BQZ131096:BQZ131097 CAV131096:CAV131097 CKR131096:CKR131097 CUN131096:CUN131097 DEJ131096:DEJ131097 DOF131096:DOF131097 DYB131096:DYB131097 EHX131096:EHX131097 ERT131096:ERT131097 FBP131096:FBP131097 FLL131096:FLL131097 FVH131096:FVH131097 GFD131096:GFD131097 GOZ131096:GOZ131097 GYV131096:GYV131097 HIR131096:HIR131097 HSN131096:HSN131097 ICJ131096:ICJ131097 IMF131096:IMF131097 IWB131096:IWB131097 JFX131096:JFX131097 JPT131096:JPT131097 JZP131096:JZP131097 KJL131096:KJL131097 KTH131096:KTH131097 LDD131096:LDD131097 LMZ131096:LMZ131097 LWV131096:LWV131097 MGR131096:MGR131097 MQN131096:MQN131097 NAJ131096:NAJ131097 NKF131096:NKF131097 NUB131096:NUB131097 ODX131096:ODX131097 ONT131096:ONT131097 OXP131096:OXP131097 PHL131096:PHL131097 PRH131096:PRH131097 QBD131096:QBD131097 QKZ131096:QKZ131097 QUV131096:QUV131097 RER131096:RER131097 RON131096:RON131097 RYJ131096:RYJ131097 SIF131096:SIF131097 SSB131096:SSB131097 TBX131096:TBX131097 TLT131096:TLT131097 TVP131096:TVP131097 UFL131096:UFL131097 UPH131096:UPH131097 UZD131096:UZD131097 VIZ131096:VIZ131097 VSV131096:VSV131097 WCR131096:WCR131097 WMN131096:WMN131097 WWJ131096:WWJ131097 W196632:W196633 JX196632:JX196633 TT196632:TT196633 ADP196632:ADP196633 ANL196632:ANL196633 AXH196632:AXH196633 BHD196632:BHD196633 BQZ196632:BQZ196633 CAV196632:CAV196633 CKR196632:CKR196633 CUN196632:CUN196633 DEJ196632:DEJ196633 DOF196632:DOF196633 DYB196632:DYB196633 EHX196632:EHX196633 ERT196632:ERT196633 FBP196632:FBP196633 FLL196632:FLL196633 FVH196632:FVH196633 GFD196632:GFD196633 GOZ196632:GOZ196633 GYV196632:GYV196633 HIR196632:HIR196633 HSN196632:HSN196633 ICJ196632:ICJ196633 IMF196632:IMF196633 IWB196632:IWB196633 JFX196632:JFX196633 JPT196632:JPT196633 JZP196632:JZP196633 KJL196632:KJL196633 KTH196632:KTH196633 LDD196632:LDD196633 LMZ196632:LMZ196633 LWV196632:LWV196633 MGR196632:MGR196633 MQN196632:MQN196633 NAJ196632:NAJ196633 NKF196632:NKF196633 NUB196632:NUB196633 ODX196632:ODX196633 ONT196632:ONT196633 OXP196632:OXP196633 PHL196632:PHL196633 PRH196632:PRH196633 QBD196632:QBD196633 QKZ196632:QKZ196633 QUV196632:QUV196633 RER196632:RER196633 RON196632:RON196633 RYJ196632:RYJ196633 SIF196632:SIF196633 SSB196632:SSB196633 TBX196632:TBX196633 TLT196632:TLT196633 TVP196632:TVP196633 UFL196632:UFL196633 UPH196632:UPH196633 UZD196632:UZD196633 VIZ196632:VIZ196633 VSV196632:VSV196633 WCR196632:WCR196633 WMN196632:WMN196633 WWJ196632:WWJ196633 W262168:W262169 JX262168:JX262169 TT262168:TT262169 ADP262168:ADP262169 ANL262168:ANL262169 AXH262168:AXH262169 BHD262168:BHD262169 BQZ262168:BQZ262169 CAV262168:CAV262169 CKR262168:CKR262169 CUN262168:CUN262169 DEJ262168:DEJ262169 DOF262168:DOF262169 DYB262168:DYB262169 EHX262168:EHX262169 ERT262168:ERT262169 FBP262168:FBP262169 FLL262168:FLL262169 FVH262168:FVH262169 GFD262168:GFD262169 GOZ262168:GOZ262169 GYV262168:GYV262169 HIR262168:HIR262169 HSN262168:HSN262169 ICJ262168:ICJ262169 IMF262168:IMF262169 IWB262168:IWB262169 JFX262168:JFX262169 JPT262168:JPT262169 JZP262168:JZP262169 KJL262168:KJL262169 KTH262168:KTH262169 LDD262168:LDD262169 LMZ262168:LMZ262169 LWV262168:LWV262169 MGR262168:MGR262169 MQN262168:MQN262169 NAJ262168:NAJ262169 NKF262168:NKF262169 NUB262168:NUB262169 ODX262168:ODX262169 ONT262168:ONT262169 OXP262168:OXP262169 PHL262168:PHL262169 PRH262168:PRH262169 QBD262168:QBD262169 QKZ262168:QKZ262169 QUV262168:QUV262169 RER262168:RER262169 RON262168:RON262169 RYJ262168:RYJ262169 SIF262168:SIF262169 SSB262168:SSB262169 TBX262168:TBX262169 TLT262168:TLT262169 TVP262168:TVP262169 UFL262168:UFL262169 UPH262168:UPH262169 UZD262168:UZD262169 VIZ262168:VIZ262169 VSV262168:VSV262169 WCR262168:WCR262169 WMN262168:WMN262169 WWJ262168:WWJ262169 W327704:W327705 JX327704:JX327705 TT327704:TT327705 ADP327704:ADP327705 ANL327704:ANL327705 AXH327704:AXH327705 BHD327704:BHD327705 BQZ327704:BQZ327705 CAV327704:CAV327705 CKR327704:CKR327705 CUN327704:CUN327705 DEJ327704:DEJ327705 DOF327704:DOF327705 DYB327704:DYB327705 EHX327704:EHX327705 ERT327704:ERT327705 FBP327704:FBP327705 FLL327704:FLL327705 FVH327704:FVH327705 GFD327704:GFD327705 GOZ327704:GOZ327705 GYV327704:GYV327705 HIR327704:HIR327705 HSN327704:HSN327705 ICJ327704:ICJ327705 IMF327704:IMF327705 IWB327704:IWB327705 JFX327704:JFX327705 JPT327704:JPT327705 JZP327704:JZP327705 KJL327704:KJL327705 KTH327704:KTH327705 LDD327704:LDD327705 LMZ327704:LMZ327705 LWV327704:LWV327705 MGR327704:MGR327705 MQN327704:MQN327705 NAJ327704:NAJ327705 NKF327704:NKF327705 NUB327704:NUB327705 ODX327704:ODX327705 ONT327704:ONT327705 OXP327704:OXP327705 PHL327704:PHL327705 PRH327704:PRH327705 QBD327704:QBD327705 QKZ327704:QKZ327705 QUV327704:QUV327705 RER327704:RER327705 RON327704:RON327705 RYJ327704:RYJ327705 SIF327704:SIF327705 SSB327704:SSB327705 TBX327704:TBX327705 TLT327704:TLT327705 TVP327704:TVP327705 UFL327704:UFL327705 UPH327704:UPH327705 UZD327704:UZD327705 VIZ327704:VIZ327705 VSV327704:VSV327705 WCR327704:WCR327705 WMN327704:WMN327705 WWJ327704:WWJ327705 W393240:W393241 JX393240:JX393241 TT393240:TT393241 ADP393240:ADP393241 ANL393240:ANL393241 AXH393240:AXH393241 BHD393240:BHD393241 BQZ393240:BQZ393241 CAV393240:CAV393241 CKR393240:CKR393241 CUN393240:CUN393241 DEJ393240:DEJ393241 DOF393240:DOF393241 DYB393240:DYB393241 EHX393240:EHX393241 ERT393240:ERT393241 FBP393240:FBP393241 FLL393240:FLL393241 FVH393240:FVH393241 GFD393240:GFD393241 GOZ393240:GOZ393241 GYV393240:GYV393241 HIR393240:HIR393241 HSN393240:HSN393241 ICJ393240:ICJ393241 IMF393240:IMF393241 IWB393240:IWB393241 JFX393240:JFX393241 JPT393240:JPT393241 JZP393240:JZP393241 KJL393240:KJL393241 KTH393240:KTH393241 LDD393240:LDD393241 LMZ393240:LMZ393241 LWV393240:LWV393241 MGR393240:MGR393241 MQN393240:MQN393241 NAJ393240:NAJ393241 NKF393240:NKF393241 NUB393240:NUB393241 ODX393240:ODX393241 ONT393240:ONT393241 OXP393240:OXP393241 PHL393240:PHL393241 PRH393240:PRH393241 QBD393240:QBD393241 QKZ393240:QKZ393241 QUV393240:QUV393241 RER393240:RER393241 RON393240:RON393241 RYJ393240:RYJ393241 SIF393240:SIF393241 SSB393240:SSB393241 TBX393240:TBX393241 TLT393240:TLT393241 TVP393240:TVP393241 UFL393240:UFL393241 UPH393240:UPH393241 UZD393240:UZD393241 VIZ393240:VIZ393241 VSV393240:VSV393241 WCR393240:WCR393241 WMN393240:WMN393241 WWJ393240:WWJ393241 W458776:W458777 JX458776:JX458777 TT458776:TT458777 ADP458776:ADP458777 ANL458776:ANL458777 AXH458776:AXH458777 BHD458776:BHD458777 BQZ458776:BQZ458777 CAV458776:CAV458777 CKR458776:CKR458777 CUN458776:CUN458777 DEJ458776:DEJ458777 DOF458776:DOF458777 DYB458776:DYB458777 EHX458776:EHX458777 ERT458776:ERT458777 FBP458776:FBP458777 FLL458776:FLL458777 FVH458776:FVH458777 GFD458776:GFD458777 GOZ458776:GOZ458777 GYV458776:GYV458777 HIR458776:HIR458777 HSN458776:HSN458777 ICJ458776:ICJ458777 IMF458776:IMF458777 IWB458776:IWB458777 JFX458776:JFX458777 JPT458776:JPT458777 JZP458776:JZP458777 KJL458776:KJL458777 KTH458776:KTH458777 LDD458776:LDD458777 LMZ458776:LMZ458777 LWV458776:LWV458777 MGR458776:MGR458777 MQN458776:MQN458777 NAJ458776:NAJ458777 NKF458776:NKF458777 NUB458776:NUB458777 ODX458776:ODX458777 ONT458776:ONT458777 OXP458776:OXP458777 PHL458776:PHL458777 PRH458776:PRH458777 QBD458776:QBD458777 QKZ458776:QKZ458777 QUV458776:QUV458777 RER458776:RER458777 RON458776:RON458777 RYJ458776:RYJ458777 SIF458776:SIF458777 SSB458776:SSB458777 TBX458776:TBX458777 TLT458776:TLT458777 TVP458776:TVP458777 UFL458776:UFL458777 UPH458776:UPH458777 UZD458776:UZD458777 VIZ458776:VIZ458777 VSV458776:VSV458777 WCR458776:WCR458777 WMN458776:WMN458777 WWJ458776:WWJ458777 W524312:W524313 JX524312:JX524313 TT524312:TT524313 ADP524312:ADP524313 ANL524312:ANL524313 AXH524312:AXH524313 BHD524312:BHD524313 BQZ524312:BQZ524313 CAV524312:CAV524313 CKR524312:CKR524313 CUN524312:CUN524313 DEJ524312:DEJ524313 DOF524312:DOF524313 DYB524312:DYB524313 EHX524312:EHX524313 ERT524312:ERT524313 FBP524312:FBP524313 FLL524312:FLL524313 FVH524312:FVH524313 GFD524312:GFD524313 GOZ524312:GOZ524313 GYV524312:GYV524313 HIR524312:HIR524313 HSN524312:HSN524313 ICJ524312:ICJ524313 IMF524312:IMF524313 IWB524312:IWB524313 JFX524312:JFX524313 JPT524312:JPT524313 JZP524312:JZP524313 KJL524312:KJL524313 KTH524312:KTH524313 LDD524312:LDD524313 LMZ524312:LMZ524313 LWV524312:LWV524313 MGR524312:MGR524313 MQN524312:MQN524313 NAJ524312:NAJ524313 NKF524312:NKF524313 NUB524312:NUB524313 ODX524312:ODX524313 ONT524312:ONT524313 OXP524312:OXP524313 PHL524312:PHL524313 PRH524312:PRH524313 QBD524312:QBD524313 QKZ524312:QKZ524313 QUV524312:QUV524313 RER524312:RER524313 RON524312:RON524313 RYJ524312:RYJ524313 SIF524312:SIF524313 SSB524312:SSB524313 TBX524312:TBX524313 TLT524312:TLT524313 TVP524312:TVP524313 UFL524312:UFL524313 UPH524312:UPH524313 UZD524312:UZD524313 VIZ524312:VIZ524313 VSV524312:VSV524313 WCR524312:WCR524313 WMN524312:WMN524313 WWJ524312:WWJ524313 W589848:W589849 JX589848:JX589849 TT589848:TT589849 ADP589848:ADP589849 ANL589848:ANL589849 AXH589848:AXH589849 BHD589848:BHD589849 BQZ589848:BQZ589849 CAV589848:CAV589849 CKR589848:CKR589849 CUN589848:CUN589849 DEJ589848:DEJ589849 DOF589848:DOF589849 DYB589848:DYB589849 EHX589848:EHX589849 ERT589848:ERT589849 FBP589848:FBP589849 FLL589848:FLL589849 FVH589848:FVH589849 GFD589848:GFD589849 GOZ589848:GOZ589849 GYV589848:GYV589849 HIR589848:HIR589849 HSN589848:HSN589849 ICJ589848:ICJ589849 IMF589848:IMF589849 IWB589848:IWB589849 JFX589848:JFX589849 JPT589848:JPT589849 JZP589848:JZP589849 KJL589848:KJL589849 KTH589848:KTH589849 LDD589848:LDD589849 LMZ589848:LMZ589849 LWV589848:LWV589849 MGR589848:MGR589849 MQN589848:MQN589849 NAJ589848:NAJ589849 NKF589848:NKF589849 NUB589848:NUB589849 ODX589848:ODX589849 ONT589848:ONT589849 OXP589848:OXP589849 PHL589848:PHL589849 PRH589848:PRH589849 QBD589848:QBD589849 QKZ589848:QKZ589849 QUV589848:QUV589849 RER589848:RER589849 RON589848:RON589849 RYJ589848:RYJ589849 SIF589848:SIF589849 SSB589848:SSB589849 TBX589848:TBX589849 TLT589848:TLT589849 TVP589848:TVP589849 UFL589848:UFL589849 UPH589848:UPH589849 UZD589848:UZD589849 VIZ589848:VIZ589849 VSV589848:VSV589849 WCR589848:WCR589849 WMN589848:WMN589849 WWJ589848:WWJ589849 W655384:W655385 JX655384:JX655385 TT655384:TT655385 ADP655384:ADP655385 ANL655384:ANL655385 AXH655384:AXH655385 BHD655384:BHD655385 BQZ655384:BQZ655385 CAV655384:CAV655385 CKR655384:CKR655385 CUN655384:CUN655385 DEJ655384:DEJ655385 DOF655384:DOF655385 DYB655384:DYB655385 EHX655384:EHX655385 ERT655384:ERT655385 FBP655384:FBP655385 FLL655384:FLL655385 FVH655384:FVH655385 GFD655384:GFD655385 GOZ655384:GOZ655385 GYV655384:GYV655385 HIR655384:HIR655385 HSN655384:HSN655385 ICJ655384:ICJ655385 IMF655384:IMF655385 IWB655384:IWB655385 JFX655384:JFX655385 JPT655384:JPT655385 JZP655384:JZP655385 KJL655384:KJL655385 KTH655384:KTH655385 LDD655384:LDD655385 LMZ655384:LMZ655385 LWV655384:LWV655385 MGR655384:MGR655385 MQN655384:MQN655385 NAJ655384:NAJ655385 NKF655384:NKF655385 NUB655384:NUB655385 ODX655384:ODX655385 ONT655384:ONT655385 OXP655384:OXP655385 PHL655384:PHL655385 PRH655384:PRH655385 QBD655384:QBD655385 QKZ655384:QKZ655385 QUV655384:QUV655385 RER655384:RER655385 RON655384:RON655385 RYJ655384:RYJ655385 SIF655384:SIF655385 SSB655384:SSB655385 TBX655384:TBX655385 TLT655384:TLT655385 TVP655384:TVP655385 UFL655384:UFL655385 UPH655384:UPH655385 UZD655384:UZD655385 VIZ655384:VIZ655385 VSV655384:VSV655385 WCR655384:WCR655385 WMN655384:WMN655385 WWJ655384:WWJ655385 W720920:W720921 JX720920:JX720921 TT720920:TT720921 ADP720920:ADP720921 ANL720920:ANL720921 AXH720920:AXH720921 BHD720920:BHD720921 BQZ720920:BQZ720921 CAV720920:CAV720921 CKR720920:CKR720921 CUN720920:CUN720921 DEJ720920:DEJ720921 DOF720920:DOF720921 DYB720920:DYB720921 EHX720920:EHX720921 ERT720920:ERT720921 FBP720920:FBP720921 FLL720920:FLL720921 FVH720920:FVH720921 GFD720920:GFD720921 GOZ720920:GOZ720921 GYV720920:GYV720921 HIR720920:HIR720921 HSN720920:HSN720921 ICJ720920:ICJ720921 IMF720920:IMF720921 IWB720920:IWB720921 JFX720920:JFX720921 JPT720920:JPT720921 JZP720920:JZP720921 KJL720920:KJL720921 KTH720920:KTH720921 LDD720920:LDD720921 LMZ720920:LMZ720921 LWV720920:LWV720921 MGR720920:MGR720921 MQN720920:MQN720921 NAJ720920:NAJ720921 NKF720920:NKF720921 NUB720920:NUB720921 ODX720920:ODX720921 ONT720920:ONT720921 OXP720920:OXP720921 PHL720920:PHL720921 PRH720920:PRH720921 QBD720920:QBD720921 QKZ720920:QKZ720921 QUV720920:QUV720921 RER720920:RER720921 RON720920:RON720921 RYJ720920:RYJ720921 SIF720920:SIF720921 SSB720920:SSB720921 TBX720920:TBX720921 TLT720920:TLT720921 TVP720920:TVP720921 UFL720920:UFL720921 UPH720920:UPH720921 UZD720920:UZD720921 VIZ720920:VIZ720921 VSV720920:VSV720921 WCR720920:WCR720921 WMN720920:WMN720921 WWJ720920:WWJ720921 W786456:W786457 JX786456:JX786457 TT786456:TT786457 ADP786456:ADP786457 ANL786456:ANL786457 AXH786456:AXH786457 BHD786456:BHD786457 BQZ786456:BQZ786457 CAV786456:CAV786457 CKR786456:CKR786457 CUN786456:CUN786457 DEJ786456:DEJ786457 DOF786456:DOF786457 DYB786456:DYB786457 EHX786456:EHX786457 ERT786456:ERT786457 FBP786456:FBP786457 FLL786456:FLL786457 FVH786456:FVH786457 GFD786456:GFD786457 GOZ786456:GOZ786457 GYV786456:GYV786457 HIR786456:HIR786457 HSN786456:HSN786457 ICJ786456:ICJ786457 IMF786456:IMF786457 IWB786456:IWB786457 JFX786456:JFX786457 JPT786456:JPT786457 JZP786456:JZP786457 KJL786456:KJL786457 KTH786456:KTH786457 LDD786456:LDD786457 LMZ786456:LMZ786457 LWV786456:LWV786457 MGR786456:MGR786457 MQN786456:MQN786457 NAJ786456:NAJ786457 NKF786456:NKF786457 NUB786456:NUB786457 ODX786456:ODX786457 ONT786456:ONT786457 OXP786456:OXP786457 PHL786456:PHL786457 PRH786456:PRH786457 QBD786456:QBD786457 QKZ786456:QKZ786457 QUV786456:QUV786457 RER786456:RER786457 RON786456:RON786457 RYJ786456:RYJ786457 SIF786456:SIF786457 SSB786456:SSB786457 TBX786456:TBX786457 TLT786456:TLT786457 TVP786456:TVP786457 UFL786456:UFL786457 UPH786456:UPH786457 UZD786456:UZD786457 VIZ786456:VIZ786457 VSV786456:VSV786457 WCR786456:WCR786457 WMN786456:WMN786457 WWJ786456:WWJ786457 W851992:W851993 JX851992:JX851993 TT851992:TT851993 ADP851992:ADP851993 ANL851992:ANL851993 AXH851992:AXH851993 BHD851992:BHD851993 BQZ851992:BQZ851993 CAV851992:CAV851993 CKR851992:CKR851993 CUN851992:CUN851993 DEJ851992:DEJ851993 DOF851992:DOF851993 DYB851992:DYB851993 EHX851992:EHX851993 ERT851992:ERT851993 FBP851992:FBP851993 FLL851992:FLL851993 FVH851992:FVH851993 GFD851992:GFD851993 GOZ851992:GOZ851993 GYV851992:GYV851993 HIR851992:HIR851993 HSN851992:HSN851993 ICJ851992:ICJ851993 IMF851992:IMF851993 IWB851992:IWB851993 JFX851992:JFX851993 JPT851992:JPT851993 JZP851992:JZP851993 KJL851992:KJL851993 KTH851992:KTH851993 LDD851992:LDD851993 LMZ851992:LMZ851993 LWV851992:LWV851993 MGR851992:MGR851993 MQN851992:MQN851993 NAJ851992:NAJ851993 NKF851992:NKF851993 NUB851992:NUB851993 ODX851992:ODX851993 ONT851992:ONT851993 OXP851992:OXP851993 PHL851992:PHL851993 PRH851992:PRH851993 QBD851992:QBD851993 QKZ851992:QKZ851993 QUV851992:QUV851993 RER851992:RER851993 RON851992:RON851993 RYJ851992:RYJ851993 SIF851992:SIF851993 SSB851992:SSB851993 TBX851992:TBX851993 TLT851992:TLT851993 TVP851992:TVP851993 UFL851992:UFL851993 UPH851992:UPH851993 UZD851992:UZD851993 VIZ851992:VIZ851993 VSV851992:VSV851993 WCR851992:WCR851993 WMN851992:WMN851993 WWJ851992:WWJ851993 W917528:W917529 JX917528:JX917529 TT917528:TT917529 ADP917528:ADP917529 ANL917528:ANL917529 AXH917528:AXH917529 BHD917528:BHD917529 BQZ917528:BQZ917529 CAV917528:CAV917529 CKR917528:CKR917529 CUN917528:CUN917529 DEJ917528:DEJ917529 DOF917528:DOF917529 DYB917528:DYB917529 EHX917528:EHX917529 ERT917528:ERT917529 FBP917528:FBP917529 FLL917528:FLL917529 FVH917528:FVH917529 GFD917528:GFD917529 GOZ917528:GOZ917529 GYV917528:GYV917529 HIR917528:HIR917529 HSN917528:HSN917529 ICJ917528:ICJ917529 IMF917528:IMF917529 IWB917528:IWB917529 JFX917528:JFX917529 JPT917528:JPT917529 JZP917528:JZP917529 KJL917528:KJL917529 KTH917528:KTH917529 LDD917528:LDD917529 LMZ917528:LMZ917529 LWV917528:LWV917529 MGR917528:MGR917529 MQN917528:MQN917529 NAJ917528:NAJ917529 NKF917528:NKF917529 NUB917528:NUB917529 ODX917528:ODX917529 ONT917528:ONT917529 OXP917528:OXP917529 PHL917528:PHL917529 PRH917528:PRH917529 QBD917528:QBD917529 QKZ917528:QKZ917529 QUV917528:QUV917529 RER917528:RER917529 RON917528:RON917529 RYJ917528:RYJ917529 SIF917528:SIF917529 SSB917528:SSB917529 TBX917528:TBX917529 TLT917528:TLT917529 TVP917528:TVP917529 UFL917528:UFL917529 UPH917528:UPH917529 UZD917528:UZD917529 VIZ917528:VIZ917529 VSV917528:VSV917529 WCR917528:WCR917529 WMN917528:WMN917529 WWJ917528:WWJ917529 W983064:W983065 JX983064:JX983065 TT983064:TT983065 ADP983064:ADP983065 ANL983064:ANL983065 AXH983064:AXH983065 BHD983064:BHD983065 BQZ983064:BQZ983065 CAV983064:CAV983065 CKR983064:CKR983065 CUN983064:CUN983065 DEJ983064:DEJ983065 DOF983064:DOF983065 DYB983064:DYB983065 EHX983064:EHX983065 ERT983064:ERT983065 FBP983064:FBP983065 FLL983064:FLL983065 FVH983064:FVH983065 GFD983064:GFD983065 GOZ983064:GOZ983065 GYV983064:GYV983065 HIR983064:HIR983065 HSN983064:HSN983065 ICJ983064:ICJ983065 IMF983064:IMF983065 IWB983064:IWB983065 JFX983064:JFX983065 JPT983064:JPT983065 JZP983064:JZP983065 KJL983064:KJL983065 KTH983064:KTH983065 LDD983064:LDD983065 LMZ983064:LMZ983065 LWV983064:LWV983065 MGR983064:MGR983065 MQN983064:MQN983065 NAJ983064:NAJ983065 NKF983064:NKF983065 NUB983064:NUB983065 ODX983064:ODX983065 ONT983064:ONT983065 OXP983064:OXP983065 PHL983064:PHL983065 PRH983064:PRH983065 QBD983064:QBD983065 QKZ983064:QKZ983065 QUV983064:QUV983065 RER983064:RER983065 RON983064:RON983065 RYJ983064:RYJ983065 SIF983064:SIF983065 SSB983064:SSB983065 TBX983064:TBX983065 TLT983064:TLT983065 TVP983064:TVP983065 UFL983064:UFL983065 UPH983064:UPH983065 UZD983064:UZD983065 VIZ983064:VIZ983065 VSV983064:VSV983065 WCR983064:WCR983065 WMN983064:WMN983065 WWJ983064:WWJ983065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JX24 WWL983064:WWL983065 Y65560:Y65561 JZ65560:JZ65561 TV65560:TV65561 ADR65560:ADR65561 ANN65560:ANN65561 AXJ65560:AXJ65561 BHF65560:BHF65561 BRB65560:BRB65561 CAX65560:CAX65561 CKT65560:CKT65561 CUP65560:CUP65561 DEL65560:DEL65561 DOH65560:DOH65561 DYD65560:DYD65561 EHZ65560:EHZ65561 ERV65560:ERV65561 FBR65560:FBR65561 FLN65560:FLN65561 FVJ65560:FVJ65561 GFF65560:GFF65561 GPB65560:GPB65561 GYX65560:GYX65561 HIT65560:HIT65561 HSP65560:HSP65561 ICL65560:ICL65561 IMH65560:IMH65561 IWD65560:IWD65561 JFZ65560:JFZ65561 JPV65560:JPV65561 JZR65560:JZR65561 KJN65560:KJN65561 KTJ65560:KTJ65561 LDF65560:LDF65561 LNB65560:LNB65561 LWX65560:LWX65561 MGT65560:MGT65561 MQP65560:MQP65561 NAL65560:NAL65561 NKH65560:NKH65561 NUD65560:NUD65561 ODZ65560:ODZ65561 ONV65560:ONV65561 OXR65560:OXR65561 PHN65560:PHN65561 PRJ65560:PRJ65561 QBF65560:QBF65561 QLB65560:QLB65561 QUX65560:QUX65561 RET65560:RET65561 ROP65560:ROP65561 RYL65560:RYL65561 SIH65560:SIH65561 SSD65560:SSD65561 TBZ65560:TBZ65561 TLV65560:TLV65561 TVR65560:TVR65561 UFN65560:UFN65561 UPJ65560:UPJ65561 UZF65560:UZF65561 VJB65560:VJB65561 VSX65560:VSX65561 WCT65560:WCT65561 WMP65560:WMP65561 WWL65560:WWL65561 Y131096:Y131097 JZ131096:JZ131097 TV131096:TV131097 ADR131096:ADR131097 ANN131096:ANN131097 AXJ131096:AXJ131097 BHF131096:BHF131097 BRB131096:BRB131097 CAX131096:CAX131097 CKT131096:CKT131097 CUP131096:CUP131097 DEL131096:DEL131097 DOH131096:DOH131097 DYD131096:DYD131097 EHZ131096:EHZ131097 ERV131096:ERV131097 FBR131096:FBR131097 FLN131096:FLN131097 FVJ131096:FVJ131097 GFF131096:GFF131097 GPB131096:GPB131097 GYX131096:GYX131097 HIT131096:HIT131097 HSP131096:HSP131097 ICL131096:ICL131097 IMH131096:IMH131097 IWD131096:IWD131097 JFZ131096:JFZ131097 JPV131096:JPV131097 JZR131096:JZR131097 KJN131096:KJN131097 KTJ131096:KTJ131097 LDF131096:LDF131097 LNB131096:LNB131097 LWX131096:LWX131097 MGT131096:MGT131097 MQP131096:MQP131097 NAL131096:NAL131097 NKH131096:NKH131097 NUD131096:NUD131097 ODZ131096:ODZ131097 ONV131096:ONV131097 OXR131096:OXR131097 PHN131096:PHN131097 PRJ131096:PRJ131097 QBF131096:QBF131097 QLB131096:QLB131097 QUX131096:QUX131097 RET131096:RET131097 ROP131096:ROP131097 RYL131096:RYL131097 SIH131096:SIH131097 SSD131096:SSD131097 TBZ131096:TBZ131097 TLV131096:TLV131097 TVR131096:TVR131097 UFN131096:UFN131097 UPJ131096:UPJ131097 UZF131096:UZF131097 VJB131096:VJB131097 VSX131096:VSX131097 WCT131096:WCT131097 WMP131096:WMP131097 WWL131096:WWL131097 Y196632:Y196633 JZ196632:JZ196633 TV196632:TV196633 ADR196632:ADR196633 ANN196632:ANN196633 AXJ196632:AXJ196633 BHF196632:BHF196633 BRB196632:BRB196633 CAX196632:CAX196633 CKT196632:CKT196633 CUP196632:CUP196633 DEL196632:DEL196633 DOH196632:DOH196633 DYD196632:DYD196633 EHZ196632:EHZ196633 ERV196632:ERV196633 FBR196632:FBR196633 FLN196632:FLN196633 FVJ196632:FVJ196633 GFF196632:GFF196633 GPB196632:GPB196633 GYX196632:GYX196633 HIT196632:HIT196633 HSP196632:HSP196633 ICL196632:ICL196633 IMH196632:IMH196633 IWD196632:IWD196633 JFZ196632:JFZ196633 JPV196632:JPV196633 JZR196632:JZR196633 KJN196632:KJN196633 KTJ196632:KTJ196633 LDF196632:LDF196633 LNB196632:LNB196633 LWX196632:LWX196633 MGT196632:MGT196633 MQP196632:MQP196633 NAL196632:NAL196633 NKH196632:NKH196633 NUD196632:NUD196633 ODZ196632:ODZ196633 ONV196632:ONV196633 OXR196632:OXR196633 PHN196632:PHN196633 PRJ196632:PRJ196633 QBF196632:QBF196633 QLB196632:QLB196633 QUX196632:QUX196633 RET196632:RET196633 ROP196632:ROP196633 RYL196632:RYL196633 SIH196632:SIH196633 SSD196632:SSD196633 TBZ196632:TBZ196633 TLV196632:TLV196633 TVR196632:TVR196633 UFN196632:UFN196633 UPJ196632:UPJ196633 UZF196632:UZF196633 VJB196632:VJB196633 VSX196632:VSX196633 WCT196632:WCT196633 WMP196632:WMP196633 WWL196632:WWL196633 Y262168:Y262169 JZ262168:JZ262169 TV262168:TV262169 ADR262168:ADR262169 ANN262168:ANN262169 AXJ262168:AXJ262169 BHF262168:BHF262169 BRB262168:BRB262169 CAX262168:CAX262169 CKT262168:CKT262169 CUP262168:CUP262169 DEL262168:DEL262169 DOH262168:DOH262169 DYD262168:DYD262169 EHZ262168:EHZ262169 ERV262168:ERV262169 FBR262168:FBR262169 FLN262168:FLN262169 FVJ262168:FVJ262169 GFF262168:GFF262169 GPB262168:GPB262169 GYX262168:GYX262169 HIT262168:HIT262169 HSP262168:HSP262169 ICL262168:ICL262169 IMH262168:IMH262169 IWD262168:IWD262169 JFZ262168:JFZ262169 JPV262168:JPV262169 JZR262168:JZR262169 KJN262168:KJN262169 KTJ262168:KTJ262169 LDF262168:LDF262169 LNB262168:LNB262169 LWX262168:LWX262169 MGT262168:MGT262169 MQP262168:MQP262169 NAL262168:NAL262169 NKH262168:NKH262169 NUD262168:NUD262169 ODZ262168:ODZ262169 ONV262168:ONV262169 OXR262168:OXR262169 PHN262168:PHN262169 PRJ262168:PRJ262169 QBF262168:QBF262169 QLB262168:QLB262169 QUX262168:QUX262169 RET262168:RET262169 ROP262168:ROP262169 RYL262168:RYL262169 SIH262168:SIH262169 SSD262168:SSD262169 TBZ262168:TBZ262169 TLV262168:TLV262169 TVR262168:TVR262169 UFN262168:UFN262169 UPJ262168:UPJ262169 UZF262168:UZF262169 VJB262168:VJB262169 VSX262168:VSX262169 WCT262168:WCT262169 WMP262168:WMP262169 WWL262168:WWL262169 Y327704:Y327705 JZ327704:JZ327705 TV327704:TV327705 ADR327704:ADR327705 ANN327704:ANN327705 AXJ327704:AXJ327705 BHF327704:BHF327705 BRB327704:BRB327705 CAX327704:CAX327705 CKT327704:CKT327705 CUP327704:CUP327705 DEL327704:DEL327705 DOH327704:DOH327705 DYD327704:DYD327705 EHZ327704:EHZ327705 ERV327704:ERV327705 FBR327704:FBR327705 FLN327704:FLN327705 FVJ327704:FVJ327705 GFF327704:GFF327705 GPB327704:GPB327705 GYX327704:GYX327705 HIT327704:HIT327705 HSP327704:HSP327705 ICL327704:ICL327705 IMH327704:IMH327705 IWD327704:IWD327705 JFZ327704:JFZ327705 JPV327704:JPV327705 JZR327704:JZR327705 KJN327704:KJN327705 KTJ327704:KTJ327705 LDF327704:LDF327705 LNB327704:LNB327705 LWX327704:LWX327705 MGT327704:MGT327705 MQP327704:MQP327705 NAL327704:NAL327705 NKH327704:NKH327705 NUD327704:NUD327705 ODZ327704:ODZ327705 ONV327704:ONV327705 OXR327704:OXR327705 PHN327704:PHN327705 PRJ327704:PRJ327705 QBF327704:QBF327705 QLB327704:QLB327705 QUX327704:QUX327705 RET327704:RET327705 ROP327704:ROP327705 RYL327704:RYL327705 SIH327704:SIH327705 SSD327704:SSD327705 TBZ327704:TBZ327705 TLV327704:TLV327705 TVR327704:TVR327705 UFN327704:UFN327705 UPJ327704:UPJ327705 UZF327704:UZF327705 VJB327704:VJB327705 VSX327704:VSX327705 WCT327704:WCT327705 WMP327704:WMP327705 WWL327704:WWL327705 Y393240:Y393241 JZ393240:JZ393241 TV393240:TV393241 ADR393240:ADR393241 ANN393240:ANN393241 AXJ393240:AXJ393241 BHF393240:BHF393241 BRB393240:BRB393241 CAX393240:CAX393241 CKT393240:CKT393241 CUP393240:CUP393241 DEL393240:DEL393241 DOH393240:DOH393241 DYD393240:DYD393241 EHZ393240:EHZ393241 ERV393240:ERV393241 FBR393240:FBR393241 FLN393240:FLN393241 FVJ393240:FVJ393241 GFF393240:GFF393241 GPB393240:GPB393241 GYX393240:GYX393241 HIT393240:HIT393241 HSP393240:HSP393241 ICL393240:ICL393241 IMH393240:IMH393241 IWD393240:IWD393241 JFZ393240:JFZ393241 JPV393240:JPV393241 JZR393240:JZR393241 KJN393240:KJN393241 KTJ393240:KTJ393241 LDF393240:LDF393241 LNB393240:LNB393241 LWX393240:LWX393241 MGT393240:MGT393241 MQP393240:MQP393241 NAL393240:NAL393241 NKH393240:NKH393241 NUD393240:NUD393241 ODZ393240:ODZ393241 ONV393240:ONV393241 OXR393240:OXR393241 PHN393240:PHN393241 PRJ393240:PRJ393241 QBF393240:QBF393241 QLB393240:QLB393241 QUX393240:QUX393241 RET393240:RET393241 ROP393240:ROP393241 RYL393240:RYL393241 SIH393240:SIH393241 SSD393240:SSD393241 TBZ393240:TBZ393241 TLV393240:TLV393241 TVR393240:TVR393241 UFN393240:UFN393241 UPJ393240:UPJ393241 UZF393240:UZF393241 VJB393240:VJB393241 VSX393240:VSX393241 WCT393240:WCT393241 WMP393240:WMP393241 WWL393240:WWL393241 Y458776:Y458777 JZ458776:JZ458777 TV458776:TV458777 ADR458776:ADR458777 ANN458776:ANN458777 AXJ458776:AXJ458777 BHF458776:BHF458777 BRB458776:BRB458777 CAX458776:CAX458777 CKT458776:CKT458777 CUP458776:CUP458777 DEL458776:DEL458777 DOH458776:DOH458777 DYD458776:DYD458777 EHZ458776:EHZ458777 ERV458776:ERV458777 FBR458776:FBR458777 FLN458776:FLN458777 FVJ458776:FVJ458777 GFF458776:GFF458777 GPB458776:GPB458777 GYX458776:GYX458777 HIT458776:HIT458777 HSP458776:HSP458777 ICL458776:ICL458777 IMH458776:IMH458777 IWD458776:IWD458777 JFZ458776:JFZ458777 JPV458776:JPV458777 JZR458776:JZR458777 KJN458776:KJN458777 KTJ458776:KTJ458777 LDF458776:LDF458777 LNB458776:LNB458777 LWX458776:LWX458777 MGT458776:MGT458777 MQP458776:MQP458777 NAL458776:NAL458777 NKH458776:NKH458777 NUD458776:NUD458777 ODZ458776:ODZ458777 ONV458776:ONV458777 OXR458776:OXR458777 PHN458776:PHN458777 PRJ458776:PRJ458777 QBF458776:QBF458777 QLB458776:QLB458777 QUX458776:QUX458777 RET458776:RET458777 ROP458776:ROP458777 RYL458776:RYL458777 SIH458776:SIH458777 SSD458776:SSD458777 TBZ458776:TBZ458777 TLV458776:TLV458777 TVR458776:TVR458777 UFN458776:UFN458777 UPJ458776:UPJ458777 UZF458776:UZF458777 VJB458776:VJB458777 VSX458776:VSX458777 WCT458776:WCT458777 WMP458776:WMP458777 WWL458776:WWL458777 Y524312:Y524313 JZ524312:JZ524313 TV524312:TV524313 ADR524312:ADR524313 ANN524312:ANN524313 AXJ524312:AXJ524313 BHF524312:BHF524313 BRB524312:BRB524313 CAX524312:CAX524313 CKT524312:CKT524313 CUP524312:CUP524313 DEL524312:DEL524313 DOH524312:DOH524313 DYD524312:DYD524313 EHZ524312:EHZ524313 ERV524312:ERV524313 FBR524312:FBR524313 FLN524312:FLN524313 FVJ524312:FVJ524313 GFF524312:GFF524313 GPB524312:GPB524313 GYX524312:GYX524313 HIT524312:HIT524313 HSP524312:HSP524313 ICL524312:ICL524313 IMH524312:IMH524313 IWD524312:IWD524313 JFZ524312:JFZ524313 JPV524312:JPV524313 JZR524312:JZR524313 KJN524312:KJN524313 KTJ524312:KTJ524313 LDF524312:LDF524313 LNB524312:LNB524313 LWX524312:LWX524313 MGT524312:MGT524313 MQP524312:MQP524313 NAL524312:NAL524313 NKH524312:NKH524313 NUD524312:NUD524313 ODZ524312:ODZ524313 ONV524312:ONV524313 OXR524312:OXR524313 PHN524312:PHN524313 PRJ524312:PRJ524313 QBF524312:QBF524313 QLB524312:QLB524313 QUX524312:QUX524313 RET524312:RET524313 ROP524312:ROP524313 RYL524312:RYL524313 SIH524312:SIH524313 SSD524312:SSD524313 TBZ524312:TBZ524313 TLV524312:TLV524313 TVR524312:TVR524313 UFN524312:UFN524313 UPJ524312:UPJ524313 UZF524312:UZF524313 VJB524312:VJB524313 VSX524312:VSX524313 WCT524312:WCT524313 WMP524312:WMP524313 WWL524312:WWL524313 Y589848:Y589849 JZ589848:JZ589849 TV589848:TV589849 ADR589848:ADR589849 ANN589848:ANN589849 AXJ589848:AXJ589849 BHF589848:BHF589849 BRB589848:BRB589849 CAX589848:CAX589849 CKT589848:CKT589849 CUP589848:CUP589849 DEL589848:DEL589849 DOH589848:DOH589849 DYD589848:DYD589849 EHZ589848:EHZ589849 ERV589848:ERV589849 FBR589848:FBR589849 FLN589848:FLN589849 FVJ589848:FVJ589849 GFF589848:GFF589849 GPB589848:GPB589849 GYX589848:GYX589849 HIT589848:HIT589849 HSP589848:HSP589849 ICL589848:ICL589849 IMH589848:IMH589849 IWD589848:IWD589849 JFZ589848:JFZ589849 JPV589848:JPV589849 JZR589848:JZR589849 KJN589848:KJN589849 KTJ589848:KTJ589849 LDF589848:LDF589849 LNB589848:LNB589849 LWX589848:LWX589849 MGT589848:MGT589849 MQP589848:MQP589849 NAL589848:NAL589849 NKH589848:NKH589849 NUD589848:NUD589849 ODZ589848:ODZ589849 ONV589848:ONV589849 OXR589848:OXR589849 PHN589848:PHN589849 PRJ589848:PRJ589849 QBF589848:QBF589849 QLB589848:QLB589849 QUX589848:QUX589849 RET589848:RET589849 ROP589848:ROP589849 RYL589848:RYL589849 SIH589848:SIH589849 SSD589848:SSD589849 TBZ589848:TBZ589849 TLV589848:TLV589849 TVR589848:TVR589849 UFN589848:UFN589849 UPJ589848:UPJ589849 UZF589848:UZF589849 VJB589848:VJB589849 VSX589848:VSX589849 WCT589848:WCT589849 WMP589848:WMP589849 WWL589848:WWL589849 Y655384:Y655385 JZ655384:JZ655385 TV655384:TV655385 ADR655384:ADR655385 ANN655384:ANN655385 AXJ655384:AXJ655385 BHF655384:BHF655385 BRB655384:BRB655385 CAX655384:CAX655385 CKT655384:CKT655385 CUP655384:CUP655385 DEL655384:DEL655385 DOH655384:DOH655385 DYD655384:DYD655385 EHZ655384:EHZ655385 ERV655384:ERV655385 FBR655384:FBR655385 FLN655384:FLN655385 FVJ655384:FVJ655385 GFF655384:GFF655385 GPB655384:GPB655385 GYX655384:GYX655385 HIT655384:HIT655385 HSP655384:HSP655385 ICL655384:ICL655385 IMH655384:IMH655385 IWD655384:IWD655385 JFZ655384:JFZ655385 JPV655384:JPV655385 JZR655384:JZR655385 KJN655384:KJN655385 KTJ655384:KTJ655385 LDF655384:LDF655385 LNB655384:LNB655385 LWX655384:LWX655385 MGT655384:MGT655385 MQP655384:MQP655385 NAL655384:NAL655385 NKH655384:NKH655385 NUD655384:NUD655385 ODZ655384:ODZ655385 ONV655384:ONV655385 OXR655384:OXR655385 PHN655384:PHN655385 PRJ655384:PRJ655385 QBF655384:QBF655385 QLB655384:QLB655385 QUX655384:QUX655385 RET655384:RET655385 ROP655384:ROP655385 RYL655384:RYL655385 SIH655384:SIH655385 SSD655384:SSD655385 TBZ655384:TBZ655385 TLV655384:TLV655385 TVR655384:TVR655385 UFN655384:UFN655385 UPJ655384:UPJ655385 UZF655384:UZF655385 VJB655384:VJB655385 VSX655384:VSX655385 WCT655384:WCT655385 WMP655384:WMP655385 WWL655384:WWL655385 Y720920:Y720921 JZ720920:JZ720921 TV720920:TV720921 ADR720920:ADR720921 ANN720920:ANN720921 AXJ720920:AXJ720921 BHF720920:BHF720921 BRB720920:BRB720921 CAX720920:CAX720921 CKT720920:CKT720921 CUP720920:CUP720921 DEL720920:DEL720921 DOH720920:DOH720921 DYD720920:DYD720921 EHZ720920:EHZ720921 ERV720920:ERV720921 FBR720920:FBR720921 FLN720920:FLN720921 FVJ720920:FVJ720921 GFF720920:GFF720921 GPB720920:GPB720921 GYX720920:GYX720921 HIT720920:HIT720921 HSP720920:HSP720921 ICL720920:ICL720921 IMH720920:IMH720921 IWD720920:IWD720921 JFZ720920:JFZ720921 JPV720920:JPV720921 JZR720920:JZR720921 KJN720920:KJN720921 KTJ720920:KTJ720921 LDF720920:LDF720921 LNB720920:LNB720921 LWX720920:LWX720921 MGT720920:MGT720921 MQP720920:MQP720921 NAL720920:NAL720921 NKH720920:NKH720921 NUD720920:NUD720921 ODZ720920:ODZ720921 ONV720920:ONV720921 OXR720920:OXR720921 PHN720920:PHN720921 PRJ720920:PRJ720921 QBF720920:QBF720921 QLB720920:QLB720921 QUX720920:QUX720921 RET720920:RET720921 ROP720920:ROP720921 RYL720920:RYL720921 SIH720920:SIH720921 SSD720920:SSD720921 TBZ720920:TBZ720921 TLV720920:TLV720921 TVR720920:TVR720921 UFN720920:UFN720921 UPJ720920:UPJ720921 UZF720920:UZF720921 VJB720920:VJB720921 VSX720920:VSX720921 WCT720920:WCT720921 WMP720920:WMP720921 WWL720920:WWL720921 Y786456:Y786457 JZ786456:JZ786457 TV786456:TV786457 ADR786456:ADR786457 ANN786456:ANN786457 AXJ786456:AXJ786457 BHF786456:BHF786457 BRB786456:BRB786457 CAX786456:CAX786457 CKT786456:CKT786457 CUP786456:CUP786457 DEL786456:DEL786457 DOH786456:DOH786457 DYD786456:DYD786457 EHZ786456:EHZ786457 ERV786456:ERV786457 FBR786456:FBR786457 FLN786456:FLN786457 FVJ786456:FVJ786457 GFF786456:GFF786457 GPB786456:GPB786457 GYX786456:GYX786457 HIT786456:HIT786457 HSP786456:HSP786457 ICL786456:ICL786457 IMH786456:IMH786457 IWD786456:IWD786457 JFZ786456:JFZ786457 JPV786456:JPV786457 JZR786456:JZR786457 KJN786456:KJN786457 KTJ786456:KTJ786457 LDF786456:LDF786457 LNB786456:LNB786457 LWX786456:LWX786457 MGT786456:MGT786457 MQP786456:MQP786457 NAL786456:NAL786457 NKH786456:NKH786457 NUD786456:NUD786457 ODZ786456:ODZ786457 ONV786456:ONV786457 OXR786456:OXR786457 PHN786456:PHN786457 PRJ786456:PRJ786457 QBF786456:QBF786457 QLB786456:QLB786457 QUX786456:QUX786457 RET786456:RET786457 ROP786456:ROP786457 RYL786456:RYL786457 SIH786456:SIH786457 SSD786456:SSD786457 TBZ786456:TBZ786457 TLV786456:TLV786457 TVR786456:TVR786457 UFN786456:UFN786457 UPJ786456:UPJ786457 UZF786456:UZF786457 VJB786456:VJB786457 VSX786456:VSX786457 WCT786456:WCT786457 WMP786456:WMP786457 WWL786456:WWL786457 Y851992:Y851993 JZ851992:JZ851993 TV851992:TV851993 ADR851992:ADR851993 ANN851992:ANN851993 AXJ851992:AXJ851993 BHF851992:BHF851993 BRB851992:BRB851993 CAX851992:CAX851993 CKT851992:CKT851993 CUP851992:CUP851993 DEL851992:DEL851993 DOH851992:DOH851993 DYD851992:DYD851993 EHZ851992:EHZ851993 ERV851992:ERV851993 FBR851992:FBR851993 FLN851992:FLN851993 FVJ851992:FVJ851993 GFF851992:GFF851993 GPB851992:GPB851993 GYX851992:GYX851993 HIT851992:HIT851993 HSP851992:HSP851993 ICL851992:ICL851993 IMH851992:IMH851993 IWD851992:IWD851993 JFZ851992:JFZ851993 JPV851992:JPV851993 JZR851992:JZR851993 KJN851992:KJN851993 KTJ851992:KTJ851993 LDF851992:LDF851993 LNB851992:LNB851993 LWX851992:LWX851993 MGT851992:MGT851993 MQP851992:MQP851993 NAL851992:NAL851993 NKH851992:NKH851993 NUD851992:NUD851993 ODZ851992:ODZ851993 ONV851992:ONV851993 OXR851992:OXR851993 PHN851992:PHN851993 PRJ851992:PRJ851993 QBF851992:QBF851993 QLB851992:QLB851993 QUX851992:QUX851993 RET851992:RET851993 ROP851992:ROP851993 RYL851992:RYL851993 SIH851992:SIH851993 SSD851992:SSD851993 TBZ851992:TBZ851993 TLV851992:TLV851993 TVR851992:TVR851993 UFN851992:UFN851993 UPJ851992:UPJ851993 UZF851992:UZF851993 VJB851992:VJB851993 VSX851992:VSX851993 WCT851992:WCT851993 WMP851992:WMP851993 WWL851992:WWL851993 Y917528:Y917529 JZ917528:JZ917529 TV917528:TV917529 ADR917528:ADR917529 ANN917528:ANN917529 AXJ917528:AXJ917529 BHF917528:BHF917529 BRB917528:BRB917529 CAX917528:CAX917529 CKT917528:CKT917529 CUP917528:CUP917529 DEL917528:DEL917529 DOH917528:DOH917529 DYD917528:DYD917529 EHZ917528:EHZ917529 ERV917528:ERV917529 FBR917528:FBR917529 FLN917528:FLN917529 FVJ917528:FVJ917529 GFF917528:GFF917529 GPB917528:GPB917529 GYX917528:GYX917529 HIT917528:HIT917529 HSP917528:HSP917529 ICL917528:ICL917529 IMH917528:IMH917529 IWD917528:IWD917529 JFZ917528:JFZ917529 JPV917528:JPV917529 JZR917528:JZR917529 KJN917528:KJN917529 KTJ917528:KTJ917529 LDF917528:LDF917529 LNB917528:LNB917529 LWX917528:LWX917529 MGT917528:MGT917529 MQP917528:MQP917529 NAL917528:NAL917529 NKH917528:NKH917529 NUD917528:NUD917529 ODZ917528:ODZ917529 ONV917528:ONV917529 OXR917528:OXR917529 PHN917528:PHN917529 PRJ917528:PRJ917529 QBF917528:QBF917529 QLB917528:QLB917529 QUX917528:QUX917529 RET917528:RET917529 ROP917528:ROP917529 RYL917528:RYL917529 SIH917528:SIH917529 SSD917528:SSD917529 TBZ917528:TBZ917529 TLV917528:TLV917529 TVR917528:TVR917529 UFN917528:UFN917529 UPJ917528:UPJ917529 UZF917528:UZF917529 VJB917528:VJB917529 VSX917528:VSX917529 WCT917528:WCT917529 WMP917528:WMP917529 WWL917528:WWL917529 Y983064:Y983065 JZ983064:JZ983065 TV983064:TV983065 ADR983064:ADR983065 ANN983064:ANN983065 AXJ983064:AXJ983065 BHF983064:BHF983065 BRB983064:BRB983065 CAX983064:CAX983065 CKT983064:CKT983065 CUP983064:CUP983065 DEL983064:DEL983065 DOH983064:DOH983065 DYD983064:DYD983065 EHZ983064:EHZ983065 ERV983064:ERV983065 FBR983064:FBR983065 FLN983064:FLN983065 FVJ983064:FVJ983065 GFF983064:GFF983065 GPB983064:GPB983065 GYX983064:GYX983065 HIT983064:HIT983065 HSP983064:HSP983065 ICL983064:ICL983065 IMH983064:IMH983065 IWD983064:IWD983065 JFZ983064:JFZ983065 JPV983064:JPV983065 JZR983064:JZR983065 KJN983064:KJN983065 KTJ983064:KTJ983065 LDF983064:LDF983065 LNB983064:LNB983065 LWX983064:LWX983065 MGT983064:MGT983065 MQP983064:MQP983065 NAL983064:NAL983065 NKH983064:NKH983065 NUD983064:NUD983065 ODZ983064:ODZ983065 ONV983064:ONV983065 OXR983064:OXR983065 PHN983064:PHN983065 PRJ983064:PRJ983065 QBF983064:QBF983065 QLB983064:QLB983065 QUX983064:QUX983065 RET983064:RET983065 ROP983064:ROP983065 RYL983064:RYL983065 SIH983064:SIH983065 SSD983064:SSD983065 TBZ983064:TBZ983065 TLV983064:TLV983065 TVR983064:TVR983065 UFN983064:UFN983065 UPJ983064:UPJ983065 UZF983064:UZF983065 VJB983064:VJB983065 VSX983064:VSX983065 WCT983064:WCT983065 WMP983064:WMP983065 TT24 Y24 W24 WMW29 WWS29 W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Y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AI65560:AI65561 AI131096:AI131097 AI196632:AI196633 AI262168:AI262169 AI327704:AI327705 AI393240:AI393241 AI458776:AI458777 AI524312:AI524313 AI589848:AI589849 AI655384:AI655385 AI720920:AI720921 AI786456:AI786457 AI851992:AI851993 AI917528:AI917529 AI983064:AI983065 AK65560:AK65561 AK131096:AK131097 AK196632:AK196633 AK262168:AK262169 AK327704:AK327705 AK393240:AK393241 AK458776:AK458777 AK524312:AK524313 AK589848:AK589849 AK655384:AK655385 AK720920:AK720921 AK786456:AK786457 AK851992:AK851993 AK917528:AK917529 AK983064:AK983065 AK24 AI24 AI29 AK29" xr:uid="{00000000-0002-0000-1900-000005000000}"/>
    <dataValidation allowBlank="1" promptTitle="checkPeriodRange" sqref="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JW24 WWI983064:WWI983065 V65560:V65561 JW65560:JW65561 TS65560:TS65561 ADO65560:ADO65561 ANK65560:ANK65561 AXG65560:AXG65561 BHC65560:BHC65561 BQY65560:BQY65561 CAU65560:CAU65561 CKQ65560:CKQ65561 CUM65560:CUM65561 DEI65560:DEI65561 DOE65560:DOE65561 DYA65560:DYA65561 EHW65560:EHW65561 ERS65560:ERS65561 FBO65560:FBO65561 FLK65560:FLK65561 FVG65560:FVG65561 GFC65560:GFC65561 GOY65560:GOY65561 GYU65560:GYU65561 HIQ65560:HIQ65561 HSM65560:HSM65561 ICI65560:ICI65561 IME65560:IME65561 IWA65560:IWA65561 JFW65560:JFW65561 JPS65560:JPS65561 JZO65560:JZO65561 KJK65560:KJK65561 KTG65560:KTG65561 LDC65560:LDC65561 LMY65560:LMY65561 LWU65560:LWU65561 MGQ65560:MGQ65561 MQM65560:MQM65561 NAI65560:NAI65561 NKE65560:NKE65561 NUA65560:NUA65561 ODW65560:ODW65561 ONS65560:ONS65561 OXO65560:OXO65561 PHK65560:PHK65561 PRG65560:PRG65561 QBC65560:QBC65561 QKY65560:QKY65561 QUU65560:QUU65561 REQ65560:REQ65561 ROM65560:ROM65561 RYI65560:RYI65561 SIE65560:SIE65561 SSA65560:SSA65561 TBW65560:TBW65561 TLS65560:TLS65561 TVO65560:TVO65561 UFK65560:UFK65561 UPG65560:UPG65561 UZC65560:UZC65561 VIY65560:VIY65561 VSU65560:VSU65561 WCQ65560:WCQ65561 WMM65560:WMM65561 WWI65560:WWI65561 V131096:V131097 JW131096:JW131097 TS131096:TS131097 ADO131096:ADO131097 ANK131096:ANK131097 AXG131096:AXG131097 BHC131096:BHC131097 BQY131096:BQY131097 CAU131096:CAU131097 CKQ131096:CKQ131097 CUM131096:CUM131097 DEI131096:DEI131097 DOE131096:DOE131097 DYA131096:DYA131097 EHW131096:EHW131097 ERS131096:ERS131097 FBO131096:FBO131097 FLK131096:FLK131097 FVG131096:FVG131097 GFC131096:GFC131097 GOY131096:GOY131097 GYU131096:GYU131097 HIQ131096:HIQ131097 HSM131096:HSM131097 ICI131096:ICI131097 IME131096:IME131097 IWA131096:IWA131097 JFW131096:JFW131097 JPS131096:JPS131097 JZO131096:JZO131097 KJK131096:KJK131097 KTG131096:KTG131097 LDC131096:LDC131097 LMY131096:LMY131097 LWU131096:LWU131097 MGQ131096:MGQ131097 MQM131096:MQM131097 NAI131096:NAI131097 NKE131096:NKE131097 NUA131096:NUA131097 ODW131096:ODW131097 ONS131096:ONS131097 OXO131096:OXO131097 PHK131096:PHK131097 PRG131096:PRG131097 QBC131096:QBC131097 QKY131096:QKY131097 QUU131096:QUU131097 REQ131096:REQ131097 ROM131096:ROM131097 RYI131096:RYI131097 SIE131096:SIE131097 SSA131096:SSA131097 TBW131096:TBW131097 TLS131096:TLS131097 TVO131096:TVO131097 UFK131096:UFK131097 UPG131096:UPG131097 UZC131096:UZC131097 VIY131096:VIY131097 VSU131096:VSU131097 WCQ131096:WCQ131097 WMM131096:WMM131097 WWI131096:WWI131097 V196632:V196633 JW196632:JW196633 TS196632:TS196633 ADO196632:ADO196633 ANK196632:ANK196633 AXG196632:AXG196633 BHC196632:BHC196633 BQY196632:BQY196633 CAU196632:CAU196633 CKQ196632:CKQ196633 CUM196632:CUM196633 DEI196632:DEI196633 DOE196632:DOE196633 DYA196632:DYA196633 EHW196632:EHW196633 ERS196632:ERS196633 FBO196632:FBO196633 FLK196632:FLK196633 FVG196632:FVG196633 GFC196632:GFC196633 GOY196632:GOY196633 GYU196632:GYU196633 HIQ196632:HIQ196633 HSM196632:HSM196633 ICI196632:ICI196633 IME196632:IME196633 IWA196632:IWA196633 JFW196632:JFW196633 JPS196632:JPS196633 JZO196632:JZO196633 KJK196632:KJK196633 KTG196632:KTG196633 LDC196632:LDC196633 LMY196632:LMY196633 LWU196632:LWU196633 MGQ196632:MGQ196633 MQM196632:MQM196633 NAI196632:NAI196633 NKE196632:NKE196633 NUA196632:NUA196633 ODW196632:ODW196633 ONS196632:ONS196633 OXO196632:OXO196633 PHK196632:PHK196633 PRG196632:PRG196633 QBC196632:QBC196633 QKY196632:QKY196633 QUU196632:QUU196633 REQ196632:REQ196633 ROM196632:ROM196633 RYI196632:RYI196633 SIE196632:SIE196633 SSA196632:SSA196633 TBW196632:TBW196633 TLS196632:TLS196633 TVO196632:TVO196633 UFK196632:UFK196633 UPG196632:UPG196633 UZC196632:UZC196633 VIY196632:VIY196633 VSU196632:VSU196633 WCQ196632:WCQ196633 WMM196632:WMM196633 WWI196632:WWI196633 V262168:V262169 JW262168:JW262169 TS262168:TS262169 ADO262168:ADO262169 ANK262168:ANK262169 AXG262168:AXG262169 BHC262168:BHC262169 BQY262168:BQY262169 CAU262168:CAU262169 CKQ262168:CKQ262169 CUM262168:CUM262169 DEI262168:DEI262169 DOE262168:DOE262169 DYA262168:DYA262169 EHW262168:EHW262169 ERS262168:ERS262169 FBO262168:FBO262169 FLK262168:FLK262169 FVG262168:FVG262169 GFC262168:GFC262169 GOY262168:GOY262169 GYU262168:GYU262169 HIQ262168:HIQ262169 HSM262168:HSM262169 ICI262168:ICI262169 IME262168:IME262169 IWA262168:IWA262169 JFW262168:JFW262169 JPS262168:JPS262169 JZO262168:JZO262169 KJK262168:KJK262169 KTG262168:KTG262169 LDC262168:LDC262169 LMY262168:LMY262169 LWU262168:LWU262169 MGQ262168:MGQ262169 MQM262168:MQM262169 NAI262168:NAI262169 NKE262168:NKE262169 NUA262168:NUA262169 ODW262168:ODW262169 ONS262168:ONS262169 OXO262168:OXO262169 PHK262168:PHK262169 PRG262168:PRG262169 QBC262168:QBC262169 QKY262168:QKY262169 QUU262168:QUU262169 REQ262168:REQ262169 ROM262168:ROM262169 RYI262168:RYI262169 SIE262168:SIE262169 SSA262168:SSA262169 TBW262168:TBW262169 TLS262168:TLS262169 TVO262168:TVO262169 UFK262168:UFK262169 UPG262168:UPG262169 UZC262168:UZC262169 VIY262168:VIY262169 VSU262168:VSU262169 WCQ262168:WCQ262169 WMM262168:WMM262169 WWI262168:WWI262169 V327704:V327705 JW327704:JW327705 TS327704:TS327705 ADO327704:ADO327705 ANK327704:ANK327705 AXG327704:AXG327705 BHC327704:BHC327705 BQY327704:BQY327705 CAU327704:CAU327705 CKQ327704:CKQ327705 CUM327704:CUM327705 DEI327704:DEI327705 DOE327704:DOE327705 DYA327704:DYA327705 EHW327704:EHW327705 ERS327704:ERS327705 FBO327704:FBO327705 FLK327704:FLK327705 FVG327704:FVG327705 GFC327704:GFC327705 GOY327704:GOY327705 GYU327704:GYU327705 HIQ327704:HIQ327705 HSM327704:HSM327705 ICI327704:ICI327705 IME327704:IME327705 IWA327704:IWA327705 JFW327704:JFW327705 JPS327704:JPS327705 JZO327704:JZO327705 KJK327704:KJK327705 KTG327704:KTG327705 LDC327704:LDC327705 LMY327704:LMY327705 LWU327704:LWU327705 MGQ327704:MGQ327705 MQM327704:MQM327705 NAI327704:NAI327705 NKE327704:NKE327705 NUA327704:NUA327705 ODW327704:ODW327705 ONS327704:ONS327705 OXO327704:OXO327705 PHK327704:PHK327705 PRG327704:PRG327705 QBC327704:QBC327705 QKY327704:QKY327705 QUU327704:QUU327705 REQ327704:REQ327705 ROM327704:ROM327705 RYI327704:RYI327705 SIE327704:SIE327705 SSA327704:SSA327705 TBW327704:TBW327705 TLS327704:TLS327705 TVO327704:TVO327705 UFK327704:UFK327705 UPG327704:UPG327705 UZC327704:UZC327705 VIY327704:VIY327705 VSU327704:VSU327705 WCQ327704:WCQ327705 WMM327704:WMM327705 WWI327704:WWI327705 V393240:V393241 JW393240:JW393241 TS393240:TS393241 ADO393240:ADO393241 ANK393240:ANK393241 AXG393240:AXG393241 BHC393240:BHC393241 BQY393240:BQY393241 CAU393240:CAU393241 CKQ393240:CKQ393241 CUM393240:CUM393241 DEI393240:DEI393241 DOE393240:DOE393241 DYA393240:DYA393241 EHW393240:EHW393241 ERS393240:ERS393241 FBO393240:FBO393241 FLK393240:FLK393241 FVG393240:FVG393241 GFC393240:GFC393241 GOY393240:GOY393241 GYU393240:GYU393241 HIQ393240:HIQ393241 HSM393240:HSM393241 ICI393240:ICI393241 IME393240:IME393241 IWA393240:IWA393241 JFW393240:JFW393241 JPS393240:JPS393241 JZO393240:JZO393241 KJK393240:KJK393241 KTG393240:KTG393241 LDC393240:LDC393241 LMY393240:LMY393241 LWU393240:LWU393241 MGQ393240:MGQ393241 MQM393240:MQM393241 NAI393240:NAI393241 NKE393240:NKE393241 NUA393240:NUA393241 ODW393240:ODW393241 ONS393240:ONS393241 OXO393240:OXO393241 PHK393240:PHK393241 PRG393240:PRG393241 QBC393240:QBC393241 QKY393240:QKY393241 QUU393240:QUU393241 REQ393240:REQ393241 ROM393240:ROM393241 RYI393240:RYI393241 SIE393240:SIE393241 SSA393240:SSA393241 TBW393240:TBW393241 TLS393240:TLS393241 TVO393240:TVO393241 UFK393240:UFK393241 UPG393240:UPG393241 UZC393240:UZC393241 VIY393240:VIY393241 VSU393240:VSU393241 WCQ393240:WCQ393241 WMM393240:WMM393241 WWI393240:WWI393241 V458776:V458777 JW458776:JW458777 TS458776:TS458777 ADO458776:ADO458777 ANK458776:ANK458777 AXG458776:AXG458777 BHC458776:BHC458777 BQY458776:BQY458777 CAU458776:CAU458777 CKQ458776:CKQ458777 CUM458776:CUM458777 DEI458776:DEI458777 DOE458776:DOE458777 DYA458776:DYA458777 EHW458776:EHW458777 ERS458776:ERS458777 FBO458776:FBO458777 FLK458776:FLK458777 FVG458776:FVG458777 GFC458776:GFC458777 GOY458776:GOY458777 GYU458776:GYU458777 HIQ458776:HIQ458777 HSM458776:HSM458777 ICI458776:ICI458777 IME458776:IME458777 IWA458776:IWA458777 JFW458776:JFW458777 JPS458776:JPS458777 JZO458776:JZO458777 KJK458776:KJK458777 KTG458776:KTG458777 LDC458776:LDC458777 LMY458776:LMY458777 LWU458776:LWU458777 MGQ458776:MGQ458777 MQM458776:MQM458777 NAI458776:NAI458777 NKE458776:NKE458777 NUA458776:NUA458777 ODW458776:ODW458777 ONS458776:ONS458777 OXO458776:OXO458777 PHK458776:PHK458777 PRG458776:PRG458777 QBC458776:QBC458777 QKY458776:QKY458777 QUU458776:QUU458777 REQ458776:REQ458777 ROM458776:ROM458777 RYI458776:RYI458777 SIE458776:SIE458777 SSA458776:SSA458777 TBW458776:TBW458777 TLS458776:TLS458777 TVO458776:TVO458777 UFK458776:UFK458777 UPG458776:UPG458777 UZC458776:UZC458777 VIY458776:VIY458777 VSU458776:VSU458777 WCQ458776:WCQ458777 WMM458776:WMM458777 WWI458776:WWI458777 V524312:V524313 JW524312:JW524313 TS524312:TS524313 ADO524312:ADO524313 ANK524312:ANK524313 AXG524312:AXG524313 BHC524312:BHC524313 BQY524312:BQY524313 CAU524312:CAU524313 CKQ524312:CKQ524313 CUM524312:CUM524313 DEI524312:DEI524313 DOE524312:DOE524313 DYA524312:DYA524313 EHW524312:EHW524313 ERS524312:ERS524313 FBO524312:FBO524313 FLK524312:FLK524313 FVG524312:FVG524313 GFC524312:GFC524313 GOY524312:GOY524313 GYU524312:GYU524313 HIQ524312:HIQ524313 HSM524312:HSM524313 ICI524312:ICI524313 IME524312:IME524313 IWA524312:IWA524313 JFW524312:JFW524313 JPS524312:JPS524313 JZO524312:JZO524313 KJK524312:KJK524313 KTG524312:KTG524313 LDC524312:LDC524313 LMY524312:LMY524313 LWU524312:LWU524313 MGQ524312:MGQ524313 MQM524312:MQM524313 NAI524312:NAI524313 NKE524312:NKE524313 NUA524312:NUA524313 ODW524312:ODW524313 ONS524312:ONS524313 OXO524312:OXO524313 PHK524312:PHK524313 PRG524312:PRG524313 QBC524312:QBC524313 QKY524312:QKY524313 QUU524312:QUU524313 REQ524312:REQ524313 ROM524312:ROM524313 RYI524312:RYI524313 SIE524312:SIE524313 SSA524312:SSA524313 TBW524312:TBW524313 TLS524312:TLS524313 TVO524312:TVO524313 UFK524312:UFK524313 UPG524312:UPG524313 UZC524312:UZC524313 VIY524312:VIY524313 VSU524312:VSU524313 WCQ524312:WCQ524313 WMM524312:WMM524313 WWI524312:WWI524313 V589848:V589849 JW589848:JW589849 TS589848:TS589849 ADO589848:ADO589849 ANK589848:ANK589849 AXG589848:AXG589849 BHC589848:BHC589849 BQY589848:BQY589849 CAU589848:CAU589849 CKQ589848:CKQ589849 CUM589848:CUM589849 DEI589848:DEI589849 DOE589848:DOE589849 DYA589848:DYA589849 EHW589848:EHW589849 ERS589848:ERS589849 FBO589848:FBO589849 FLK589848:FLK589849 FVG589848:FVG589849 GFC589848:GFC589849 GOY589848:GOY589849 GYU589848:GYU589849 HIQ589848:HIQ589849 HSM589848:HSM589849 ICI589848:ICI589849 IME589848:IME589849 IWA589848:IWA589849 JFW589848:JFW589849 JPS589848:JPS589849 JZO589848:JZO589849 KJK589848:KJK589849 KTG589848:KTG589849 LDC589848:LDC589849 LMY589848:LMY589849 LWU589848:LWU589849 MGQ589848:MGQ589849 MQM589848:MQM589849 NAI589848:NAI589849 NKE589848:NKE589849 NUA589848:NUA589849 ODW589848:ODW589849 ONS589848:ONS589849 OXO589848:OXO589849 PHK589848:PHK589849 PRG589848:PRG589849 QBC589848:QBC589849 QKY589848:QKY589849 QUU589848:QUU589849 REQ589848:REQ589849 ROM589848:ROM589849 RYI589848:RYI589849 SIE589848:SIE589849 SSA589848:SSA589849 TBW589848:TBW589849 TLS589848:TLS589849 TVO589848:TVO589849 UFK589848:UFK589849 UPG589848:UPG589849 UZC589848:UZC589849 VIY589848:VIY589849 VSU589848:VSU589849 WCQ589848:WCQ589849 WMM589848:WMM589849 WWI589848:WWI589849 V655384:V655385 JW655384:JW655385 TS655384:TS655385 ADO655384:ADO655385 ANK655384:ANK655385 AXG655384:AXG655385 BHC655384:BHC655385 BQY655384:BQY655385 CAU655384:CAU655385 CKQ655384:CKQ655385 CUM655384:CUM655385 DEI655384:DEI655385 DOE655384:DOE655385 DYA655384:DYA655385 EHW655384:EHW655385 ERS655384:ERS655385 FBO655384:FBO655385 FLK655384:FLK655385 FVG655384:FVG655385 GFC655384:GFC655385 GOY655384:GOY655385 GYU655384:GYU655385 HIQ655384:HIQ655385 HSM655384:HSM655385 ICI655384:ICI655385 IME655384:IME655385 IWA655384:IWA655385 JFW655384:JFW655385 JPS655384:JPS655385 JZO655384:JZO655385 KJK655384:KJK655385 KTG655384:KTG655385 LDC655384:LDC655385 LMY655384:LMY655385 LWU655384:LWU655385 MGQ655384:MGQ655385 MQM655384:MQM655385 NAI655384:NAI655385 NKE655384:NKE655385 NUA655384:NUA655385 ODW655384:ODW655385 ONS655384:ONS655385 OXO655384:OXO655385 PHK655384:PHK655385 PRG655384:PRG655385 QBC655384:QBC655385 QKY655384:QKY655385 QUU655384:QUU655385 REQ655384:REQ655385 ROM655384:ROM655385 RYI655384:RYI655385 SIE655384:SIE655385 SSA655384:SSA655385 TBW655384:TBW655385 TLS655384:TLS655385 TVO655384:TVO655385 UFK655384:UFK655385 UPG655384:UPG655385 UZC655384:UZC655385 VIY655384:VIY655385 VSU655384:VSU655385 WCQ655384:WCQ655385 WMM655384:WMM655385 WWI655384:WWI655385 V720920:V720921 JW720920:JW720921 TS720920:TS720921 ADO720920:ADO720921 ANK720920:ANK720921 AXG720920:AXG720921 BHC720920:BHC720921 BQY720920:BQY720921 CAU720920:CAU720921 CKQ720920:CKQ720921 CUM720920:CUM720921 DEI720920:DEI720921 DOE720920:DOE720921 DYA720920:DYA720921 EHW720920:EHW720921 ERS720920:ERS720921 FBO720920:FBO720921 FLK720920:FLK720921 FVG720920:FVG720921 GFC720920:GFC720921 GOY720920:GOY720921 GYU720920:GYU720921 HIQ720920:HIQ720921 HSM720920:HSM720921 ICI720920:ICI720921 IME720920:IME720921 IWA720920:IWA720921 JFW720920:JFW720921 JPS720920:JPS720921 JZO720920:JZO720921 KJK720920:KJK720921 KTG720920:KTG720921 LDC720920:LDC720921 LMY720920:LMY720921 LWU720920:LWU720921 MGQ720920:MGQ720921 MQM720920:MQM720921 NAI720920:NAI720921 NKE720920:NKE720921 NUA720920:NUA720921 ODW720920:ODW720921 ONS720920:ONS720921 OXO720920:OXO720921 PHK720920:PHK720921 PRG720920:PRG720921 QBC720920:QBC720921 QKY720920:QKY720921 QUU720920:QUU720921 REQ720920:REQ720921 ROM720920:ROM720921 RYI720920:RYI720921 SIE720920:SIE720921 SSA720920:SSA720921 TBW720920:TBW720921 TLS720920:TLS720921 TVO720920:TVO720921 UFK720920:UFK720921 UPG720920:UPG720921 UZC720920:UZC720921 VIY720920:VIY720921 VSU720920:VSU720921 WCQ720920:WCQ720921 WMM720920:WMM720921 WWI720920:WWI720921 V786456:V786457 JW786456:JW786457 TS786456:TS786457 ADO786456:ADO786457 ANK786456:ANK786457 AXG786456:AXG786457 BHC786456:BHC786457 BQY786456:BQY786457 CAU786456:CAU786457 CKQ786456:CKQ786457 CUM786456:CUM786457 DEI786456:DEI786457 DOE786456:DOE786457 DYA786456:DYA786457 EHW786456:EHW786457 ERS786456:ERS786457 FBO786456:FBO786457 FLK786456:FLK786457 FVG786456:FVG786457 GFC786456:GFC786457 GOY786456:GOY786457 GYU786456:GYU786457 HIQ786456:HIQ786457 HSM786456:HSM786457 ICI786456:ICI786457 IME786456:IME786457 IWA786456:IWA786457 JFW786456:JFW786457 JPS786456:JPS786457 JZO786456:JZO786457 KJK786456:KJK786457 KTG786456:KTG786457 LDC786456:LDC786457 LMY786456:LMY786457 LWU786456:LWU786457 MGQ786456:MGQ786457 MQM786456:MQM786457 NAI786456:NAI786457 NKE786456:NKE786457 NUA786456:NUA786457 ODW786456:ODW786457 ONS786456:ONS786457 OXO786456:OXO786457 PHK786456:PHK786457 PRG786456:PRG786457 QBC786456:QBC786457 QKY786456:QKY786457 QUU786456:QUU786457 REQ786456:REQ786457 ROM786456:ROM786457 RYI786456:RYI786457 SIE786456:SIE786457 SSA786456:SSA786457 TBW786456:TBW786457 TLS786456:TLS786457 TVO786456:TVO786457 UFK786456:UFK786457 UPG786456:UPG786457 UZC786456:UZC786457 VIY786456:VIY786457 VSU786456:VSU786457 WCQ786456:WCQ786457 WMM786456:WMM786457 WWI786456:WWI786457 V851992:V851993 JW851992:JW851993 TS851992:TS851993 ADO851992:ADO851993 ANK851992:ANK851993 AXG851992:AXG851993 BHC851992:BHC851993 BQY851992:BQY851993 CAU851992:CAU851993 CKQ851992:CKQ851993 CUM851992:CUM851993 DEI851992:DEI851993 DOE851992:DOE851993 DYA851992:DYA851993 EHW851992:EHW851993 ERS851992:ERS851993 FBO851992:FBO851993 FLK851992:FLK851993 FVG851992:FVG851993 GFC851992:GFC851993 GOY851992:GOY851993 GYU851992:GYU851993 HIQ851992:HIQ851993 HSM851992:HSM851993 ICI851992:ICI851993 IME851992:IME851993 IWA851992:IWA851993 JFW851992:JFW851993 JPS851992:JPS851993 JZO851992:JZO851993 KJK851992:KJK851993 KTG851992:KTG851993 LDC851992:LDC851993 LMY851992:LMY851993 LWU851992:LWU851993 MGQ851992:MGQ851993 MQM851992:MQM851993 NAI851992:NAI851993 NKE851992:NKE851993 NUA851992:NUA851993 ODW851992:ODW851993 ONS851992:ONS851993 OXO851992:OXO851993 PHK851992:PHK851993 PRG851992:PRG851993 QBC851992:QBC851993 QKY851992:QKY851993 QUU851992:QUU851993 REQ851992:REQ851993 ROM851992:ROM851993 RYI851992:RYI851993 SIE851992:SIE851993 SSA851992:SSA851993 TBW851992:TBW851993 TLS851992:TLS851993 TVO851992:TVO851993 UFK851992:UFK851993 UPG851992:UPG851993 UZC851992:UZC851993 VIY851992:VIY851993 VSU851992:VSU851993 WCQ851992:WCQ851993 WMM851992:WMM851993 WWI851992:WWI851993 V917528:V917529 JW917528:JW917529 TS917528:TS917529 ADO917528:ADO917529 ANK917528:ANK917529 AXG917528:AXG917529 BHC917528:BHC917529 BQY917528:BQY917529 CAU917528:CAU917529 CKQ917528:CKQ917529 CUM917528:CUM917529 DEI917528:DEI917529 DOE917528:DOE917529 DYA917528:DYA917529 EHW917528:EHW917529 ERS917528:ERS917529 FBO917528:FBO917529 FLK917528:FLK917529 FVG917528:FVG917529 GFC917528:GFC917529 GOY917528:GOY917529 GYU917528:GYU917529 HIQ917528:HIQ917529 HSM917528:HSM917529 ICI917528:ICI917529 IME917528:IME917529 IWA917528:IWA917529 JFW917528:JFW917529 JPS917528:JPS917529 JZO917528:JZO917529 KJK917528:KJK917529 KTG917528:KTG917529 LDC917528:LDC917529 LMY917528:LMY917529 LWU917528:LWU917529 MGQ917528:MGQ917529 MQM917528:MQM917529 NAI917528:NAI917529 NKE917528:NKE917529 NUA917528:NUA917529 ODW917528:ODW917529 ONS917528:ONS917529 OXO917528:OXO917529 PHK917528:PHK917529 PRG917528:PRG917529 QBC917528:QBC917529 QKY917528:QKY917529 QUU917528:QUU917529 REQ917528:REQ917529 ROM917528:ROM917529 RYI917528:RYI917529 SIE917528:SIE917529 SSA917528:SSA917529 TBW917528:TBW917529 TLS917528:TLS917529 TVO917528:TVO917529 UFK917528:UFK917529 UPG917528:UPG917529 UZC917528:UZC917529 VIY917528:VIY917529 VSU917528:VSU917529 WCQ917528:WCQ917529 WMM917528:WMM917529 WWI917528:WWI917529 V983064:V983065 JW983064:JW983065 TS983064:TS983065 ADO983064:ADO983065 ANK983064:ANK983065 AXG983064:AXG983065 BHC983064:BHC983065 BQY983064:BQY983065 CAU983064:CAU983065 CKQ983064:CKQ983065 CUM983064:CUM983065 DEI983064:DEI983065 DOE983064:DOE983065 DYA983064:DYA983065 EHW983064:EHW983065 ERS983064:ERS983065 FBO983064:FBO983065 FLK983064:FLK983065 FVG983064:FVG983065 GFC983064:GFC983065 GOY983064:GOY983065 GYU983064:GYU983065 HIQ983064:HIQ983065 HSM983064:HSM983065 ICI983064:ICI983065 IME983064:IME983065 IWA983064:IWA983065 JFW983064:JFW983065 JPS983064:JPS983065 JZO983064:JZO983065 KJK983064:KJK983065 KTG983064:KTG983065 LDC983064:LDC983065 LMY983064:LMY983065 LWU983064:LWU983065 MGQ983064:MGQ983065 MQM983064:MQM983065 NAI983064:NAI983065 NKE983064:NKE983065 NUA983064:NUA983065 ODW983064:ODW983065 ONS983064:ONS983065 OXO983064:OXO983065 PHK983064:PHK983065 PRG983064:PRG983065 QBC983064:QBC983065 QKY983064:QKY983065 QUU983064:QUU983065 REQ983064:REQ983065 ROM983064:ROM983065 RYI983064:RYI983065 SIE983064:SIE983065 SSA983064:SSA983065 TBW983064:TBW983065 TLS983064:TLS983065 TVO983064:TVO983065 UFK983064:UFK983065 UPG983064:UPG983065 UZC983064:UZC983065 VIY983064:VIY983065 VSU983064:VSU983065 WCQ983064:WCQ983065 WMM983064:WMM983065 TS24 V24 WWP29 V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AH65560:AH65561 AH131096:AH131097 AH196632:AH196633 AH262168:AH262169 AH327704:AH327705 AH393240:AH393241 AH458776:AH458777 AH524312:AH524313 AH589848:AH589849 AH655384:AH655385 AH720920:AH720921 AH786456:AH786457 AH851992:AH851993 AH917528:AH917529 AH983064:AH983065 AH24 AH29" xr:uid="{00000000-0002-0000-1900-000006000000}"/>
    <dataValidation allowBlank="1" showInputMessage="1" showErrorMessage="1" prompt="Для выбора выполните двойной щелчок левой клавиши мыши по соответствующей ячейке." sqref="TW24 X65560:X65562 JY65560:JY65562 TU65560:TU65562 ADQ65560:ADQ65562 ANM65560:ANM65562 AXI65560:AXI65562 BHE65560:BHE65562 BRA65560:BRA65562 CAW65560:CAW65562 CKS65560:CKS65562 CUO65560:CUO65562 DEK65560:DEK65562 DOG65560:DOG65562 DYC65560:DYC65562 EHY65560:EHY65562 ERU65560:ERU65562 FBQ65560:FBQ65562 FLM65560:FLM65562 FVI65560:FVI65562 GFE65560:GFE65562 GPA65560:GPA65562 GYW65560:GYW65562 HIS65560:HIS65562 HSO65560:HSO65562 ICK65560:ICK65562 IMG65560:IMG65562 IWC65560:IWC65562 JFY65560:JFY65562 JPU65560:JPU65562 JZQ65560:JZQ65562 KJM65560:KJM65562 KTI65560:KTI65562 LDE65560:LDE65562 LNA65560:LNA65562 LWW65560:LWW65562 MGS65560:MGS65562 MQO65560:MQO65562 NAK65560:NAK65562 NKG65560:NKG65562 NUC65560:NUC65562 ODY65560:ODY65562 ONU65560:ONU65562 OXQ65560:OXQ65562 PHM65560:PHM65562 PRI65560:PRI65562 QBE65560:QBE65562 QLA65560:QLA65562 QUW65560:QUW65562 RES65560:RES65562 ROO65560:ROO65562 RYK65560:RYK65562 SIG65560:SIG65562 SSC65560:SSC65562 TBY65560:TBY65562 TLU65560:TLU65562 TVQ65560:TVQ65562 UFM65560:UFM65562 UPI65560:UPI65562 UZE65560:UZE65562 VJA65560:VJA65562 VSW65560:VSW65562 WCS65560:WCS65562 WMO65560:WMO65562 WWK65560:WWK65562 X131096:X131098 JY131096:JY131098 TU131096:TU131098 ADQ131096:ADQ131098 ANM131096:ANM131098 AXI131096:AXI131098 BHE131096:BHE131098 BRA131096:BRA131098 CAW131096:CAW131098 CKS131096:CKS131098 CUO131096:CUO131098 DEK131096:DEK131098 DOG131096:DOG131098 DYC131096:DYC131098 EHY131096:EHY131098 ERU131096:ERU131098 FBQ131096:FBQ131098 FLM131096:FLM131098 FVI131096:FVI131098 GFE131096:GFE131098 GPA131096:GPA131098 GYW131096:GYW131098 HIS131096:HIS131098 HSO131096:HSO131098 ICK131096:ICK131098 IMG131096:IMG131098 IWC131096:IWC131098 JFY131096:JFY131098 JPU131096:JPU131098 JZQ131096:JZQ131098 KJM131096:KJM131098 KTI131096:KTI131098 LDE131096:LDE131098 LNA131096:LNA131098 LWW131096:LWW131098 MGS131096:MGS131098 MQO131096:MQO131098 NAK131096:NAK131098 NKG131096:NKG131098 NUC131096:NUC131098 ODY131096:ODY131098 ONU131096:ONU131098 OXQ131096:OXQ131098 PHM131096:PHM131098 PRI131096:PRI131098 QBE131096:QBE131098 QLA131096:QLA131098 QUW131096:QUW131098 RES131096:RES131098 ROO131096:ROO131098 RYK131096:RYK131098 SIG131096:SIG131098 SSC131096:SSC131098 TBY131096:TBY131098 TLU131096:TLU131098 TVQ131096:TVQ131098 UFM131096:UFM131098 UPI131096:UPI131098 UZE131096:UZE131098 VJA131096:VJA131098 VSW131096:VSW131098 WCS131096:WCS131098 WMO131096:WMO131098 WWK131096:WWK131098 X196632:X196634 JY196632:JY196634 TU196632:TU196634 ADQ196632:ADQ196634 ANM196632:ANM196634 AXI196632:AXI196634 BHE196632:BHE196634 BRA196632:BRA196634 CAW196632:CAW196634 CKS196632:CKS196634 CUO196632:CUO196634 DEK196632:DEK196634 DOG196632:DOG196634 DYC196632:DYC196634 EHY196632:EHY196634 ERU196632:ERU196634 FBQ196632:FBQ196634 FLM196632:FLM196634 FVI196632:FVI196634 GFE196632:GFE196634 GPA196632:GPA196634 GYW196632:GYW196634 HIS196632:HIS196634 HSO196632:HSO196634 ICK196632:ICK196634 IMG196632:IMG196634 IWC196632:IWC196634 JFY196632:JFY196634 JPU196632:JPU196634 JZQ196632:JZQ196634 KJM196632:KJM196634 KTI196632:KTI196634 LDE196632:LDE196634 LNA196632:LNA196634 LWW196632:LWW196634 MGS196632:MGS196634 MQO196632:MQO196634 NAK196632:NAK196634 NKG196632:NKG196634 NUC196632:NUC196634 ODY196632:ODY196634 ONU196632:ONU196634 OXQ196632:OXQ196634 PHM196632:PHM196634 PRI196632:PRI196634 QBE196632:QBE196634 QLA196632:QLA196634 QUW196632:QUW196634 RES196632:RES196634 ROO196632:ROO196634 RYK196632:RYK196634 SIG196632:SIG196634 SSC196632:SSC196634 TBY196632:TBY196634 TLU196632:TLU196634 TVQ196632:TVQ196634 UFM196632:UFM196634 UPI196632:UPI196634 UZE196632:UZE196634 VJA196632:VJA196634 VSW196632:VSW196634 WCS196632:WCS196634 WMO196632:WMO196634 WWK196632:WWK196634 X262168:X262170 JY262168:JY262170 TU262168:TU262170 ADQ262168:ADQ262170 ANM262168:ANM262170 AXI262168:AXI262170 BHE262168:BHE262170 BRA262168:BRA262170 CAW262168:CAW262170 CKS262168:CKS262170 CUO262168:CUO262170 DEK262168:DEK262170 DOG262168:DOG262170 DYC262168:DYC262170 EHY262168:EHY262170 ERU262168:ERU262170 FBQ262168:FBQ262170 FLM262168:FLM262170 FVI262168:FVI262170 GFE262168:GFE262170 GPA262168:GPA262170 GYW262168:GYW262170 HIS262168:HIS262170 HSO262168:HSO262170 ICK262168:ICK262170 IMG262168:IMG262170 IWC262168:IWC262170 JFY262168:JFY262170 JPU262168:JPU262170 JZQ262168:JZQ262170 KJM262168:KJM262170 KTI262168:KTI262170 LDE262168:LDE262170 LNA262168:LNA262170 LWW262168:LWW262170 MGS262168:MGS262170 MQO262168:MQO262170 NAK262168:NAK262170 NKG262168:NKG262170 NUC262168:NUC262170 ODY262168:ODY262170 ONU262168:ONU262170 OXQ262168:OXQ262170 PHM262168:PHM262170 PRI262168:PRI262170 QBE262168:QBE262170 QLA262168:QLA262170 QUW262168:QUW262170 RES262168:RES262170 ROO262168:ROO262170 RYK262168:RYK262170 SIG262168:SIG262170 SSC262168:SSC262170 TBY262168:TBY262170 TLU262168:TLU262170 TVQ262168:TVQ262170 UFM262168:UFM262170 UPI262168:UPI262170 UZE262168:UZE262170 VJA262168:VJA262170 VSW262168:VSW262170 WCS262168:WCS262170 WMO262168:WMO262170 WWK262168:WWK262170 X327704:X327706 JY327704:JY327706 TU327704:TU327706 ADQ327704:ADQ327706 ANM327704:ANM327706 AXI327704:AXI327706 BHE327704:BHE327706 BRA327704:BRA327706 CAW327704:CAW327706 CKS327704:CKS327706 CUO327704:CUO327706 DEK327704:DEK327706 DOG327704:DOG327706 DYC327704:DYC327706 EHY327704:EHY327706 ERU327704:ERU327706 FBQ327704:FBQ327706 FLM327704:FLM327706 FVI327704:FVI327706 GFE327704:GFE327706 GPA327704:GPA327706 GYW327704:GYW327706 HIS327704:HIS327706 HSO327704:HSO327706 ICK327704:ICK327706 IMG327704:IMG327706 IWC327704:IWC327706 JFY327704:JFY327706 JPU327704:JPU327706 JZQ327704:JZQ327706 KJM327704:KJM327706 KTI327704:KTI327706 LDE327704:LDE327706 LNA327704:LNA327706 LWW327704:LWW327706 MGS327704:MGS327706 MQO327704:MQO327706 NAK327704:NAK327706 NKG327704:NKG327706 NUC327704:NUC327706 ODY327704:ODY327706 ONU327704:ONU327706 OXQ327704:OXQ327706 PHM327704:PHM327706 PRI327704:PRI327706 QBE327704:QBE327706 QLA327704:QLA327706 QUW327704:QUW327706 RES327704:RES327706 ROO327704:ROO327706 RYK327704:RYK327706 SIG327704:SIG327706 SSC327704:SSC327706 TBY327704:TBY327706 TLU327704:TLU327706 TVQ327704:TVQ327706 UFM327704:UFM327706 UPI327704:UPI327706 UZE327704:UZE327706 VJA327704:VJA327706 VSW327704:VSW327706 WCS327704:WCS327706 WMO327704:WMO327706 WWK327704:WWK327706 X393240:X393242 JY393240:JY393242 TU393240:TU393242 ADQ393240:ADQ393242 ANM393240:ANM393242 AXI393240:AXI393242 BHE393240:BHE393242 BRA393240:BRA393242 CAW393240:CAW393242 CKS393240:CKS393242 CUO393240:CUO393242 DEK393240:DEK393242 DOG393240:DOG393242 DYC393240:DYC393242 EHY393240:EHY393242 ERU393240:ERU393242 FBQ393240:FBQ393242 FLM393240:FLM393242 FVI393240:FVI393242 GFE393240:GFE393242 GPA393240:GPA393242 GYW393240:GYW393242 HIS393240:HIS393242 HSO393240:HSO393242 ICK393240:ICK393242 IMG393240:IMG393242 IWC393240:IWC393242 JFY393240:JFY393242 JPU393240:JPU393242 JZQ393240:JZQ393242 KJM393240:KJM393242 KTI393240:KTI393242 LDE393240:LDE393242 LNA393240:LNA393242 LWW393240:LWW393242 MGS393240:MGS393242 MQO393240:MQO393242 NAK393240:NAK393242 NKG393240:NKG393242 NUC393240:NUC393242 ODY393240:ODY393242 ONU393240:ONU393242 OXQ393240:OXQ393242 PHM393240:PHM393242 PRI393240:PRI393242 QBE393240:QBE393242 QLA393240:QLA393242 QUW393240:QUW393242 RES393240:RES393242 ROO393240:ROO393242 RYK393240:RYK393242 SIG393240:SIG393242 SSC393240:SSC393242 TBY393240:TBY393242 TLU393240:TLU393242 TVQ393240:TVQ393242 UFM393240:UFM393242 UPI393240:UPI393242 UZE393240:UZE393242 VJA393240:VJA393242 VSW393240:VSW393242 WCS393240:WCS393242 WMO393240:WMO393242 WWK393240:WWK393242 X458776:X458778 JY458776:JY458778 TU458776:TU458778 ADQ458776:ADQ458778 ANM458776:ANM458778 AXI458776:AXI458778 BHE458776:BHE458778 BRA458776:BRA458778 CAW458776:CAW458778 CKS458776:CKS458778 CUO458776:CUO458778 DEK458776:DEK458778 DOG458776:DOG458778 DYC458776:DYC458778 EHY458776:EHY458778 ERU458776:ERU458778 FBQ458776:FBQ458778 FLM458776:FLM458778 FVI458776:FVI458778 GFE458776:GFE458778 GPA458776:GPA458778 GYW458776:GYW458778 HIS458776:HIS458778 HSO458776:HSO458778 ICK458776:ICK458778 IMG458776:IMG458778 IWC458776:IWC458778 JFY458776:JFY458778 JPU458776:JPU458778 JZQ458776:JZQ458778 KJM458776:KJM458778 KTI458776:KTI458778 LDE458776:LDE458778 LNA458776:LNA458778 LWW458776:LWW458778 MGS458776:MGS458778 MQO458776:MQO458778 NAK458776:NAK458778 NKG458776:NKG458778 NUC458776:NUC458778 ODY458776:ODY458778 ONU458776:ONU458778 OXQ458776:OXQ458778 PHM458776:PHM458778 PRI458776:PRI458778 QBE458776:QBE458778 QLA458776:QLA458778 QUW458776:QUW458778 RES458776:RES458778 ROO458776:ROO458778 RYK458776:RYK458778 SIG458776:SIG458778 SSC458776:SSC458778 TBY458776:TBY458778 TLU458776:TLU458778 TVQ458776:TVQ458778 UFM458776:UFM458778 UPI458776:UPI458778 UZE458776:UZE458778 VJA458776:VJA458778 VSW458776:VSW458778 WCS458776:WCS458778 WMO458776:WMO458778 WWK458776:WWK458778 X524312:X524314 JY524312:JY524314 TU524312:TU524314 ADQ524312:ADQ524314 ANM524312:ANM524314 AXI524312:AXI524314 BHE524312:BHE524314 BRA524312:BRA524314 CAW524312:CAW524314 CKS524312:CKS524314 CUO524312:CUO524314 DEK524312:DEK524314 DOG524312:DOG524314 DYC524312:DYC524314 EHY524312:EHY524314 ERU524312:ERU524314 FBQ524312:FBQ524314 FLM524312:FLM524314 FVI524312:FVI524314 GFE524312:GFE524314 GPA524312:GPA524314 GYW524312:GYW524314 HIS524312:HIS524314 HSO524312:HSO524314 ICK524312:ICK524314 IMG524312:IMG524314 IWC524312:IWC524314 JFY524312:JFY524314 JPU524312:JPU524314 JZQ524312:JZQ524314 KJM524312:KJM524314 KTI524312:KTI524314 LDE524312:LDE524314 LNA524312:LNA524314 LWW524312:LWW524314 MGS524312:MGS524314 MQO524312:MQO524314 NAK524312:NAK524314 NKG524312:NKG524314 NUC524312:NUC524314 ODY524312:ODY524314 ONU524312:ONU524314 OXQ524312:OXQ524314 PHM524312:PHM524314 PRI524312:PRI524314 QBE524312:QBE524314 QLA524312:QLA524314 QUW524312:QUW524314 RES524312:RES524314 ROO524312:ROO524314 RYK524312:RYK524314 SIG524312:SIG524314 SSC524312:SSC524314 TBY524312:TBY524314 TLU524312:TLU524314 TVQ524312:TVQ524314 UFM524312:UFM524314 UPI524312:UPI524314 UZE524312:UZE524314 VJA524312:VJA524314 VSW524312:VSW524314 WCS524312:WCS524314 WMO524312:WMO524314 WWK524312:WWK524314 X589848:X589850 JY589848:JY589850 TU589848:TU589850 ADQ589848:ADQ589850 ANM589848:ANM589850 AXI589848:AXI589850 BHE589848:BHE589850 BRA589848:BRA589850 CAW589848:CAW589850 CKS589848:CKS589850 CUO589848:CUO589850 DEK589848:DEK589850 DOG589848:DOG589850 DYC589848:DYC589850 EHY589848:EHY589850 ERU589848:ERU589850 FBQ589848:FBQ589850 FLM589848:FLM589850 FVI589848:FVI589850 GFE589848:GFE589850 GPA589848:GPA589850 GYW589848:GYW589850 HIS589848:HIS589850 HSO589848:HSO589850 ICK589848:ICK589850 IMG589848:IMG589850 IWC589848:IWC589850 JFY589848:JFY589850 JPU589848:JPU589850 JZQ589848:JZQ589850 KJM589848:KJM589850 KTI589848:KTI589850 LDE589848:LDE589850 LNA589848:LNA589850 LWW589848:LWW589850 MGS589848:MGS589850 MQO589848:MQO589850 NAK589848:NAK589850 NKG589848:NKG589850 NUC589848:NUC589850 ODY589848:ODY589850 ONU589848:ONU589850 OXQ589848:OXQ589850 PHM589848:PHM589850 PRI589848:PRI589850 QBE589848:QBE589850 QLA589848:QLA589850 QUW589848:QUW589850 RES589848:RES589850 ROO589848:ROO589850 RYK589848:RYK589850 SIG589848:SIG589850 SSC589848:SSC589850 TBY589848:TBY589850 TLU589848:TLU589850 TVQ589848:TVQ589850 UFM589848:UFM589850 UPI589848:UPI589850 UZE589848:UZE589850 VJA589848:VJA589850 VSW589848:VSW589850 WCS589848:WCS589850 WMO589848:WMO589850 WWK589848:WWK589850 X655384:X655386 JY655384:JY655386 TU655384:TU655386 ADQ655384:ADQ655386 ANM655384:ANM655386 AXI655384:AXI655386 BHE655384:BHE655386 BRA655384:BRA655386 CAW655384:CAW655386 CKS655384:CKS655386 CUO655384:CUO655386 DEK655384:DEK655386 DOG655384:DOG655386 DYC655384:DYC655386 EHY655384:EHY655386 ERU655384:ERU655386 FBQ655384:FBQ655386 FLM655384:FLM655386 FVI655384:FVI655386 GFE655384:GFE655386 GPA655384:GPA655386 GYW655384:GYW655386 HIS655384:HIS655386 HSO655384:HSO655386 ICK655384:ICK655386 IMG655384:IMG655386 IWC655384:IWC655386 JFY655384:JFY655386 JPU655384:JPU655386 JZQ655384:JZQ655386 KJM655384:KJM655386 KTI655384:KTI655386 LDE655384:LDE655386 LNA655384:LNA655386 LWW655384:LWW655386 MGS655384:MGS655386 MQO655384:MQO655386 NAK655384:NAK655386 NKG655384:NKG655386 NUC655384:NUC655386 ODY655384:ODY655386 ONU655384:ONU655386 OXQ655384:OXQ655386 PHM655384:PHM655386 PRI655384:PRI655386 QBE655384:QBE655386 QLA655384:QLA655386 QUW655384:QUW655386 RES655384:RES655386 ROO655384:ROO655386 RYK655384:RYK655386 SIG655384:SIG655386 SSC655384:SSC655386 TBY655384:TBY655386 TLU655384:TLU655386 TVQ655384:TVQ655386 UFM655384:UFM655386 UPI655384:UPI655386 UZE655384:UZE655386 VJA655384:VJA655386 VSW655384:VSW655386 WCS655384:WCS655386 WMO655384:WMO655386 WWK655384:WWK655386 X720920:X720922 JY720920:JY720922 TU720920:TU720922 ADQ720920:ADQ720922 ANM720920:ANM720922 AXI720920:AXI720922 BHE720920:BHE720922 BRA720920:BRA720922 CAW720920:CAW720922 CKS720920:CKS720922 CUO720920:CUO720922 DEK720920:DEK720922 DOG720920:DOG720922 DYC720920:DYC720922 EHY720920:EHY720922 ERU720920:ERU720922 FBQ720920:FBQ720922 FLM720920:FLM720922 FVI720920:FVI720922 GFE720920:GFE720922 GPA720920:GPA720922 GYW720920:GYW720922 HIS720920:HIS720922 HSO720920:HSO720922 ICK720920:ICK720922 IMG720920:IMG720922 IWC720920:IWC720922 JFY720920:JFY720922 JPU720920:JPU720922 JZQ720920:JZQ720922 KJM720920:KJM720922 KTI720920:KTI720922 LDE720920:LDE720922 LNA720920:LNA720922 LWW720920:LWW720922 MGS720920:MGS720922 MQO720920:MQO720922 NAK720920:NAK720922 NKG720920:NKG720922 NUC720920:NUC720922 ODY720920:ODY720922 ONU720920:ONU720922 OXQ720920:OXQ720922 PHM720920:PHM720922 PRI720920:PRI720922 QBE720920:QBE720922 QLA720920:QLA720922 QUW720920:QUW720922 RES720920:RES720922 ROO720920:ROO720922 RYK720920:RYK720922 SIG720920:SIG720922 SSC720920:SSC720922 TBY720920:TBY720922 TLU720920:TLU720922 TVQ720920:TVQ720922 UFM720920:UFM720922 UPI720920:UPI720922 UZE720920:UZE720922 VJA720920:VJA720922 VSW720920:VSW720922 WCS720920:WCS720922 WMO720920:WMO720922 WWK720920:WWK720922 X786456:X786458 JY786456:JY786458 TU786456:TU786458 ADQ786456:ADQ786458 ANM786456:ANM786458 AXI786456:AXI786458 BHE786456:BHE786458 BRA786456:BRA786458 CAW786456:CAW786458 CKS786456:CKS786458 CUO786456:CUO786458 DEK786456:DEK786458 DOG786456:DOG786458 DYC786456:DYC786458 EHY786456:EHY786458 ERU786456:ERU786458 FBQ786456:FBQ786458 FLM786456:FLM786458 FVI786456:FVI786458 GFE786456:GFE786458 GPA786456:GPA786458 GYW786456:GYW786458 HIS786456:HIS786458 HSO786456:HSO786458 ICK786456:ICK786458 IMG786456:IMG786458 IWC786456:IWC786458 JFY786456:JFY786458 JPU786456:JPU786458 JZQ786456:JZQ786458 KJM786456:KJM786458 KTI786456:KTI786458 LDE786456:LDE786458 LNA786456:LNA786458 LWW786456:LWW786458 MGS786456:MGS786458 MQO786456:MQO786458 NAK786456:NAK786458 NKG786456:NKG786458 NUC786456:NUC786458 ODY786456:ODY786458 ONU786456:ONU786458 OXQ786456:OXQ786458 PHM786456:PHM786458 PRI786456:PRI786458 QBE786456:QBE786458 QLA786456:QLA786458 QUW786456:QUW786458 RES786456:RES786458 ROO786456:ROO786458 RYK786456:RYK786458 SIG786456:SIG786458 SSC786456:SSC786458 TBY786456:TBY786458 TLU786456:TLU786458 TVQ786456:TVQ786458 UFM786456:UFM786458 UPI786456:UPI786458 UZE786456:UZE786458 VJA786456:VJA786458 VSW786456:VSW786458 WCS786456:WCS786458 WMO786456:WMO786458 WWK786456:WWK786458 X851992:X851994 JY851992:JY851994 TU851992:TU851994 ADQ851992:ADQ851994 ANM851992:ANM851994 AXI851992:AXI851994 BHE851992:BHE851994 BRA851992:BRA851994 CAW851992:CAW851994 CKS851992:CKS851994 CUO851992:CUO851994 DEK851992:DEK851994 DOG851992:DOG851994 DYC851992:DYC851994 EHY851992:EHY851994 ERU851992:ERU851994 FBQ851992:FBQ851994 FLM851992:FLM851994 FVI851992:FVI851994 GFE851992:GFE851994 GPA851992:GPA851994 GYW851992:GYW851994 HIS851992:HIS851994 HSO851992:HSO851994 ICK851992:ICK851994 IMG851992:IMG851994 IWC851992:IWC851994 JFY851992:JFY851994 JPU851992:JPU851994 JZQ851992:JZQ851994 KJM851992:KJM851994 KTI851992:KTI851994 LDE851992:LDE851994 LNA851992:LNA851994 LWW851992:LWW851994 MGS851992:MGS851994 MQO851992:MQO851994 NAK851992:NAK851994 NKG851992:NKG851994 NUC851992:NUC851994 ODY851992:ODY851994 ONU851992:ONU851994 OXQ851992:OXQ851994 PHM851992:PHM851994 PRI851992:PRI851994 QBE851992:QBE851994 QLA851992:QLA851994 QUW851992:QUW851994 RES851992:RES851994 ROO851992:ROO851994 RYK851992:RYK851994 SIG851992:SIG851994 SSC851992:SSC851994 TBY851992:TBY851994 TLU851992:TLU851994 TVQ851992:TVQ851994 UFM851992:UFM851994 UPI851992:UPI851994 UZE851992:UZE851994 VJA851992:VJA851994 VSW851992:VSW851994 WCS851992:WCS851994 WMO851992:WMO851994 WWK851992:WWK851994 X917528:X917530 JY917528:JY917530 TU917528:TU917530 ADQ917528:ADQ917530 ANM917528:ANM917530 AXI917528:AXI917530 BHE917528:BHE917530 BRA917528:BRA917530 CAW917528:CAW917530 CKS917528:CKS917530 CUO917528:CUO917530 DEK917528:DEK917530 DOG917528:DOG917530 DYC917528:DYC917530 EHY917528:EHY917530 ERU917528:ERU917530 FBQ917528:FBQ917530 FLM917528:FLM917530 FVI917528:FVI917530 GFE917528:GFE917530 GPA917528:GPA917530 GYW917528:GYW917530 HIS917528:HIS917530 HSO917528:HSO917530 ICK917528:ICK917530 IMG917528:IMG917530 IWC917528:IWC917530 JFY917528:JFY917530 JPU917528:JPU917530 JZQ917528:JZQ917530 KJM917528:KJM917530 KTI917528:KTI917530 LDE917528:LDE917530 LNA917528:LNA917530 LWW917528:LWW917530 MGS917528:MGS917530 MQO917528:MQO917530 NAK917528:NAK917530 NKG917528:NKG917530 NUC917528:NUC917530 ODY917528:ODY917530 ONU917528:ONU917530 OXQ917528:OXQ917530 PHM917528:PHM917530 PRI917528:PRI917530 QBE917528:QBE917530 QLA917528:QLA917530 QUW917528:QUW917530 RES917528:RES917530 ROO917528:ROO917530 RYK917528:RYK917530 SIG917528:SIG917530 SSC917528:SSC917530 TBY917528:TBY917530 TLU917528:TLU917530 TVQ917528:TVQ917530 UFM917528:UFM917530 UPI917528:UPI917530 UZE917528:UZE917530 VJA917528:VJA917530 VSW917528:VSW917530 WCS917528:WCS917530 WMO917528:WMO917530 WWK917528:WWK917530 X983064:X983066 JY983064:JY983066 TU983064:TU983066 ADQ983064:ADQ983066 ANM983064:ANM983066 AXI983064:AXI983066 BHE983064:BHE983066 BRA983064:BRA983066 CAW983064:CAW983066 CKS983064:CKS983066 CUO983064:CUO983066 DEK983064:DEK983066 DOG983064:DOG983066 DYC983064:DYC983066 EHY983064:EHY983066 ERU983064:ERU983066 FBQ983064:FBQ983066 FLM983064:FLM983066 FVI983064:FVI983066 GFE983064:GFE983066 GPA983064:GPA983066 GYW983064:GYW983066 HIS983064:HIS983066 HSO983064:HSO983066 ICK983064:ICK983066 IMG983064:IMG983066 IWC983064:IWC983066 JFY983064:JFY983066 JPU983064:JPU983066 JZQ983064:JZQ983066 KJM983064:KJM983066 KTI983064:KTI983066 LDE983064:LDE983066 LNA983064:LNA983066 LWW983064:LWW983066 MGS983064:MGS983066 MQO983064:MQO983066 NAK983064:NAK983066 NKG983064:NKG983066 NUC983064:NUC983066 ODY983064:ODY983066 ONU983064:ONU983066 OXQ983064:OXQ983066 PHM983064:PHM983066 PRI983064:PRI983066 QBE983064:QBE983066 QLA983064:QLA983066 QUW983064:QUW983066 RES983064:RES983066 ROO983064:ROO983066 RYK983064:RYK983066 SIG983064:SIG983066 SSC983064:SSC983066 TBY983064:TBY983066 TLU983064:TLU983066 TVQ983064:TVQ983066 UFM983064:UFM983066 UPI983064:UPI983066 UZE983064:UZE983066 VJA983064:VJA983066 VSW983064:VSW983066 WCS983064:WCS983066 WMO983064:WMO983066 WWK983064:WWK983066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64:WWM983065 Z196632:Z196633 KA65560:KA65561 TW65560:TW65561 ADS65560:ADS65561 ANO65560:ANO65561 AXK65560:AXK65561 BHG65560:BHG65561 BRC65560:BRC65561 CAY65560:CAY65561 CKU65560:CKU65561 CUQ65560:CUQ65561 DEM65560:DEM65561 DOI65560:DOI65561 DYE65560:DYE65561 EIA65560:EIA65561 ERW65560:ERW65561 FBS65560:FBS65561 FLO65560:FLO65561 FVK65560:FVK65561 GFG65560:GFG65561 GPC65560:GPC65561 GYY65560:GYY65561 HIU65560:HIU65561 HSQ65560:HSQ65561 ICM65560:ICM65561 IMI65560:IMI65561 IWE65560:IWE65561 JGA65560:JGA65561 JPW65560:JPW65561 JZS65560:JZS65561 KJO65560:KJO65561 KTK65560:KTK65561 LDG65560:LDG65561 LNC65560:LNC65561 LWY65560:LWY65561 MGU65560:MGU65561 MQQ65560:MQQ65561 NAM65560:NAM65561 NKI65560:NKI65561 NUE65560:NUE65561 OEA65560:OEA65561 ONW65560:ONW65561 OXS65560:OXS65561 PHO65560:PHO65561 PRK65560:PRK65561 QBG65560:QBG65561 QLC65560:QLC65561 QUY65560:QUY65561 REU65560:REU65561 ROQ65560:ROQ65561 RYM65560:RYM65561 SII65560:SII65561 SSE65560:SSE65561 TCA65560:TCA65561 TLW65560:TLW65561 TVS65560:TVS65561 UFO65560:UFO65561 UPK65560:UPK65561 UZG65560:UZG65561 VJC65560:VJC65561 VSY65560:VSY65561 WCU65560:WCU65561 WMQ65560:WMQ65561 WWM65560:WWM65561 Z262168:Z262169 KA131096:KA131097 TW131096:TW131097 ADS131096:ADS131097 ANO131096:ANO131097 AXK131096:AXK131097 BHG131096:BHG131097 BRC131096:BRC131097 CAY131096:CAY131097 CKU131096:CKU131097 CUQ131096:CUQ131097 DEM131096:DEM131097 DOI131096:DOI131097 DYE131096:DYE131097 EIA131096:EIA131097 ERW131096:ERW131097 FBS131096:FBS131097 FLO131096:FLO131097 FVK131096:FVK131097 GFG131096:GFG131097 GPC131096:GPC131097 GYY131096:GYY131097 HIU131096:HIU131097 HSQ131096:HSQ131097 ICM131096:ICM131097 IMI131096:IMI131097 IWE131096:IWE131097 JGA131096:JGA131097 JPW131096:JPW131097 JZS131096:JZS131097 KJO131096:KJO131097 KTK131096:KTK131097 LDG131096:LDG131097 LNC131096:LNC131097 LWY131096:LWY131097 MGU131096:MGU131097 MQQ131096:MQQ131097 NAM131096:NAM131097 NKI131096:NKI131097 NUE131096:NUE131097 OEA131096:OEA131097 ONW131096:ONW131097 OXS131096:OXS131097 PHO131096:PHO131097 PRK131096:PRK131097 QBG131096:QBG131097 QLC131096:QLC131097 QUY131096:QUY131097 REU131096:REU131097 ROQ131096:ROQ131097 RYM131096:RYM131097 SII131096:SII131097 SSE131096:SSE131097 TCA131096:TCA131097 TLW131096:TLW131097 TVS131096:TVS131097 UFO131096:UFO131097 UPK131096:UPK131097 UZG131096:UZG131097 VJC131096:VJC131097 VSY131096:VSY131097 WCU131096:WCU131097 WMQ131096:WMQ131097 WWM131096:WWM131097 Z327704:Z327705 KA196632:KA196633 TW196632:TW196633 ADS196632:ADS196633 ANO196632:ANO196633 AXK196632:AXK196633 BHG196632:BHG196633 BRC196632:BRC196633 CAY196632:CAY196633 CKU196632:CKU196633 CUQ196632:CUQ196633 DEM196632:DEM196633 DOI196632:DOI196633 DYE196632:DYE196633 EIA196632:EIA196633 ERW196632:ERW196633 FBS196632:FBS196633 FLO196632:FLO196633 FVK196632:FVK196633 GFG196632:GFG196633 GPC196632:GPC196633 GYY196632:GYY196633 HIU196632:HIU196633 HSQ196632:HSQ196633 ICM196632:ICM196633 IMI196632:IMI196633 IWE196632:IWE196633 JGA196632:JGA196633 JPW196632:JPW196633 JZS196632:JZS196633 KJO196632:KJO196633 KTK196632:KTK196633 LDG196632:LDG196633 LNC196632:LNC196633 LWY196632:LWY196633 MGU196632:MGU196633 MQQ196632:MQQ196633 NAM196632:NAM196633 NKI196632:NKI196633 NUE196632:NUE196633 OEA196632:OEA196633 ONW196632:ONW196633 OXS196632:OXS196633 PHO196632:PHO196633 PRK196632:PRK196633 QBG196632:QBG196633 QLC196632:QLC196633 QUY196632:QUY196633 REU196632:REU196633 ROQ196632:ROQ196633 RYM196632:RYM196633 SII196632:SII196633 SSE196632:SSE196633 TCA196632:TCA196633 TLW196632:TLW196633 TVS196632:TVS196633 UFO196632:UFO196633 UPK196632:UPK196633 UZG196632:UZG196633 VJC196632:VJC196633 VSY196632:VSY196633 WCU196632:WCU196633 WMQ196632:WMQ196633 WWM196632:WWM196633 Z393240:Z393241 KA262168:KA262169 TW262168:TW262169 ADS262168:ADS262169 ANO262168:ANO262169 AXK262168:AXK262169 BHG262168:BHG262169 BRC262168:BRC262169 CAY262168:CAY262169 CKU262168:CKU262169 CUQ262168:CUQ262169 DEM262168:DEM262169 DOI262168:DOI262169 DYE262168:DYE262169 EIA262168:EIA262169 ERW262168:ERW262169 FBS262168:FBS262169 FLO262168:FLO262169 FVK262168:FVK262169 GFG262168:GFG262169 GPC262168:GPC262169 GYY262168:GYY262169 HIU262168:HIU262169 HSQ262168:HSQ262169 ICM262168:ICM262169 IMI262168:IMI262169 IWE262168:IWE262169 JGA262168:JGA262169 JPW262168:JPW262169 JZS262168:JZS262169 KJO262168:KJO262169 KTK262168:KTK262169 LDG262168:LDG262169 LNC262168:LNC262169 LWY262168:LWY262169 MGU262168:MGU262169 MQQ262168:MQQ262169 NAM262168:NAM262169 NKI262168:NKI262169 NUE262168:NUE262169 OEA262168:OEA262169 ONW262168:ONW262169 OXS262168:OXS262169 PHO262168:PHO262169 PRK262168:PRK262169 QBG262168:QBG262169 QLC262168:QLC262169 QUY262168:QUY262169 REU262168:REU262169 ROQ262168:ROQ262169 RYM262168:RYM262169 SII262168:SII262169 SSE262168:SSE262169 TCA262168:TCA262169 TLW262168:TLW262169 TVS262168:TVS262169 UFO262168:UFO262169 UPK262168:UPK262169 UZG262168:UZG262169 VJC262168:VJC262169 VSY262168:VSY262169 WCU262168:WCU262169 WMQ262168:WMQ262169 WWM262168:WWM262169 Z458776:Z458777 KA327704:KA327705 TW327704:TW327705 ADS327704:ADS327705 ANO327704:ANO327705 AXK327704:AXK327705 BHG327704:BHG327705 BRC327704:BRC327705 CAY327704:CAY327705 CKU327704:CKU327705 CUQ327704:CUQ327705 DEM327704:DEM327705 DOI327704:DOI327705 DYE327704:DYE327705 EIA327704:EIA327705 ERW327704:ERW327705 FBS327704:FBS327705 FLO327704:FLO327705 FVK327704:FVK327705 GFG327704:GFG327705 GPC327704:GPC327705 GYY327704:GYY327705 HIU327704:HIU327705 HSQ327704:HSQ327705 ICM327704:ICM327705 IMI327704:IMI327705 IWE327704:IWE327705 JGA327704:JGA327705 JPW327704:JPW327705 JZS327704:JZS327705 KJO327704:KJO327705 KTK327704:KTK327705 LDG327704:LDG327705 LNC327704:LNC327705 LWY327704:LWY327705 MGU327704:MGU327705 MQQ327704:MQQ327705 NAM327704:NAM327705 NKI327704:NKI327705 NUE327704:NUE327705 OEA327704:OEA327705 ONW327704:ONW327705 OXS327704:OXS327705 PHO327704:PHO327705 PRK327704:PRK327705 QBG327704:QBG327705 QLC327704:QLC327705 QUY327704:QUY327705 REU327704:REU327705 ROQ327704:ROQ327705 RYM327704:RYM327705 SII327704:SII327705 SSE327704:SSE327705 TCA327704:TCA327705 TLW327704:TLW327705 TVS327704:TVS327705 UFO327704:UFO327705 UPK327704:UPK327705 UZG327704:UZG327705 VJC327704:VJC327705 VSY327704:VSY327705 WCU327704:WCU327705 WMQ327704:WMQ327705 WWM327704:WWM327705 Z524312:Z524313 KA393240:KA393241 TW393240:TW393241 ADS393240:ADS393241 ANO393240:ANO393241 AXK393240:AXK393241 BHG393240:BHG393241 BRC393240:BRC393241 CAY393240:CAY393241 CKU393240:CKU393241 CUQ393240:CUQ393241 DEM393240:DEM393241 DOI393240:DOI393241 DYE393240:DYE393241 EIA393240:EIA393241 ERW393240:ERW393241 FBS393240:FBS393241 FLO393240:FLO393241 FVK393240:FVK393241 GFG393240:GFG393241 GPC393240:GPC393241 GYY393240:GYY393241 HIU393240:HIU393241 HSQ393240:HSQ393241 ICM393240:ICM393241 IMI393240:IMI393241 IWE393240:IWE393241 JGA393240:JGA393241 JPW393240:JPW393241 JZS393240:JZS393241 KJO393240:KJO393241 KTK393240:KTK393241 LDG393240:LDG393241 LNC393240:LNC393241 LWY393240:LWY393241 MGU393240:MGU393241 MQQ393240:MQQ393241 NAM393240:NAM393241 NKI393240:NKI393241 NUE393240:NUE393241 OEA393240:OEA393241 ONW393240:ONW393241 OXS393240:OXS393241 PHO393240:PHO393241 PRK393240:PRK393241 QBG393240:QBG393241 QLC393240:QLC393241 QUY393240:QUY393241 REU393240:REU393241 ROQ393240:ROQ393241 RYM393240:RYM393241 SII393240:SII393241 SSE393240:SSE393241 TCA393240:TCA393241 TLW393240:TLW393241 TVS393240:TVS393241 UFO393240:UFO393241 UPK393240:UPK393241 UZG393240:UZG393241 VJC393240:VJC393241 VSY393240:VSY393241 WCU393240:WCU393241 WMQ393240:WMQ393241 WWM393240:WWM393241 Z589848:Z589849 KA458776:KA458777 TW458776:TW458777 ADS458776:ADS458777 ANO458776:ANO458777 AXK458776:AXK458777 BHG458776:BHG458777 BRC458776:BRC458777 CAY458776:CAY458777 CKU458776:CKU458777 CUQ458776:CUQ458777 DEM458776:DEM458777 DOI458776:DOI458777 DYE458776:DYE458777 EIA458776:EIA458777 ERW458776:ERW458777 FBS458776:FBS458777 FLO458776:FLO458777 FVK458776:FVK458777 GFG458776:GFG458777 GPC458776:GPC458777 GYY458776:GYY458777 HIU458776:HIU458777 HSQ458776:HSQ458777 ICM458776:ICM458777 IMI458776:IMI458777 IWE458776:IWE458777 JGA458776:JGA458777 JPW458776:JPW458777 JZS458776:JZS458777 KJO458776:KJO458777 KTK458776:KTK458777 LDG458776:LDG458777 LNC458776:LNC458777 LWY458776:LWY458777 MGU458776:MGU458777 MQQ458776:MQQ458777 NAM458776:NAM458777 NKI458776:NKI458777 NUE458776:NUE458777 OEA458776:OEA458777 ONW458776:ONW458777 OXS458776:OXS458777 PHO458776:PHO458777 PRK458776:PRK458777 QBG458776:QBG458777 QLC458776:QLC458777 QUY458776:QUY458777 REU458776:REU458777 ROQ458776:ROQ458777 RYM458776:RYM458777 SII458776:SII458777 SSE458776:SSE458777 TCA458776:TCA458777 TLW458776:TLW458777 TVS458776:TVS458777 UFO458776:UFO458777 UPK458776:UPK458777 UZG458776:UZG458777 VJC458776:VJC458777 VSY458776:VSY458777 WCU458776:WCU458777 WMQ458776:WMQ458777 WWM458776:WWM458777 Z655384:Z655385 KA524312:KA524313 TW524312:TW524313 ADS524312:ADS524313 ANO524312:ANO524313 AXK524312:AXK524313 BHG524312:BHG524313 BRC524312:BRC524313 CAY524312:CAY524313 CKU524312:CKU524313 CUQ524312:CUQ524313 DEM524312:DEM524313 DOI524312:DOI524313 DYE524312:DYE524313 EIA524312:EIA524313 ERW524312:ERW524313 FBS524312:FBS524313 FLO524312:FLO524313 FVK524312:FVK524313 GFG524312:GFG524313 GPC524312:GPC524313 GYY524312:GYY524313 HIU524312:HIU524313 HSQ524312:HSQ524313 ICM524312:ICM524313 IMI524312:IMI524313 IWE524312:IWE524313 JGA524312:JGA524313 JPW524312:JPW524313 JZS524312:JZS524313 KJO524312:KJO524313 KTK524312:KTK524313 LDG524312:LDG524313 LNC524312:LNC524313 LWY524312:LWY524313 MGU524312:MGU524313 MQQ524312:MQQ524313 NAM524312:NAM524313 NKI524312:NKI524313 NUE524312:NUE524313 OEA524312:OEA524313 ONW524312:ONW524313 OXS524312:OXS524313 PHO524312:PHO524313 PRK524312:PRK524313 QBG524312:QBG524313 QLC524312:QLC524313 QUY524312:QUY524313 REU524312:REU524313 ROQ524312:ROQ524313 RYM524312:RYM524313 SII524312:SII524313 SSE524312:SSE524313 TCA524312:TCA524313 TLW524312:TLW524313 TVS524312:TVS524313 UFO524312:UFO524313 UPK524312:UPK524313 UZG524312:UZG524313 VJC524312:VJC524313 VSY524312:VSY524313 WCU524312:WCU524313 WMQ524312:WMQ524313 WWM524312:WWM524313 Z720920:Z720921 KA589848:KA589849 TW589848:TW589849 ADS589848:ADS589849 ANO589848:ANO589849 AXK589848:AXK589849 BHG589848:BHG589849 BRC589848:BRC589849 CAY589848:CAY589849 CKU589848:CKU589849 CUQ589848:CUQ589849 DEM589848:DEM589849 DOI589848:DOI589849 DYE589848:DYE589849 EIA589848:EIA589849 ERW589848:ERW589849 FBS589848:FBS589849 FLO589848:FLO589849 FVK589848:FVK589849 GFG589848:GFG589849 GPC589848:GPC589849 GYY589848:GYY589849 HIU589848:HIU589849 HSQ589848:HSQ589849 ICM589848:ICM589849 IMI589848:IMI589849 IWE589848:IWE589849 JGA589848:JGA589849 JPW589848:JPW589849 JZS589848:JZS589849 KJO589848:KJO589849 KTK589848:KTK589849 LDG589848:LDG589849 LNC589848:LNC589849 LWY589848:LWY589849 MGU589848:MGU589849 MQQ589848:MQQ589849 NAM589848:NAM589849 NKI589848:NKI589849 NUE589848:NUE589849 OEA589848:OEA589849 ONW589848:ONW589849 OXS589848:OXS589849 PHO589848:PHO589849 PRK589848:PRK589849 QBG589848:QBG589849 QLC589848:QLC589849 QUY589848:QUY589849 REU589848:REU589849 ROQ589848:ROQ589849 RYM589848:RYM589849 SII589848:SII589849 SSE589848:SSE589849 TCA589848:TCA589849 TLW589848:TLW589849 TVS589848:TVS589849 UFO589848:UFO589849 UPK589848:UPK589849 UZG589848:UZG589849 VJC589848:VJC589849 VSY589848:VSY589849 WCU589848:WCU589849 WMQ589848:WMQ589849 WWM589848:WWM589849 Z786456:Z786457 KA655384:KA655385 TW655384:TW655385 ADS655384:ADS655385 ANO655384:ANO655385 AXK655384:AXK655385 BHG655384:BHG655385 BRC655384:BRC655385 CAY655384:CAY655385 CKU655384:CKU655385 CUQ655384:CUQ655385 DEM655384:DEM655385 DOI655384:DOI655385 DYE655384:DYE655385 EIA655384:EIA655385 ERW655384:ERW655385 FBS655384:FBS655385 FLO655384:FLO655385 FVK655384:FVK655385 GFG655384:GFG655385 GPC655384:GPC655385 GYY655384:GYY655385 HIU655384:HIU655385 HSQ655384:HSQ655385 ICM655384:ICM655385 IMI655384:IMI655385 IWE655384:IWE655385 JGA655384:JGA655385 JPW655384:JPW655385 JZS655384:JZS655385 KJO655384:KJO655385 KTK655384:KTK655385 LDG655384:LDG655385 LNC655384:LNC655385 LWY655384:LWY655385 MGU655384:MGU655385 MQQ655384:MQQ655385 NAM655384:NAM655385 NKI655384:NKI655385 NUE655384:NUE655385 OEA655384:OEA655385 ONW655384:ONW655385 OXS655384:OXS655385 PHO655384:PHO655385 PRK655384:PRK655385 QBG655384:QBG655385 QLC655384:QLC655385 QUY655384:QUY655385 REU655384:REU655385 ROQ655384:ROQ655385 RYM655384:RYM655385 SII655384:SII655385 SSE655384:SSE655385 TCA655384:TCA655385 TLW655384:TLW655385 TVS655384:TVS655385 UFO655384:UFO655385 UPK655384:UPK655385 UZG655384:UZG655385 VJC655384:VJC655385 VSY655384:VSY655385 WCU655384:WCU655385 WMQ655384:WMQ655385 WWM655384:WWM655385 Z851992:Z851993 KA720920:KA720921 TW720920:TW720921 ADS720920:ADS720921 ANO720920:ANO720921 AXK720920:AXK720921 BHG720920:BHG720921 BRC720920:BRC720921 CAY720920:CAY720921 CKU720920:CKU720921 CUQ720920:CUQ720921 DEM720920:DEM720921 DOI720920:DOI720921 DYE720920:DYE720921 EIA720920:EIA720921 ERW720920:ERW720921 FBS720920:FBS720921 FLO720920:FLO720921 FVK720920:FVK720921 GFG720920:GFG720921 GPC720920:GPC720921 GYY720920:GYY720921 HIU720920:HIU720921 HSQ720920:HSQ720921 ICM720920:ICM720921 IMI720920:IMI720921 IWE720920:IWE720921 JGA720920:JGA720921 JPW720920:JPW720921 JZS720920:JZS720921 KJO720920:KJO720921 KTK720920:KTK720921 LDG720920:LDG720921 LNC720920:LNC720921 LWY720920:LWY720921 MGU720920:MGU720921 MQQ720920:MQQ720921 NAM720920:NAM720921 NKI720920:NKI720921 NUE720920:NUE720921 OEA720920:OEA720921 ONW720920:ONW720921 OXS720920:OXS720921 PHO720920:PHO720921 PRK720920:PRK720921 QBG720920:QBG720921 QLC720920:QLC720921 QUY720920:QUY720921 REU720920:REU720921 ROQ720920:ROQ720921 RYM720920:RYM720921 SII720920:SII720921 SSE720920:SSE720921 TCA720920:TCA720921 TLW720920:TLW720921 TVS720920:TVS720921 UFO720920:UFO720921 UPK720920:UPK720921 UZG720920:UZG720921 VJC720920:VJC720921 VSY720920:VSY720921 WCU720920:WCU720921 WMQ720920:WMQ720921 WWM720920:WWM720921 Z917528:Z917529 KA786456:KA786457 TW786456:TW786457 ADS786456:ADS786457 ANO786456:ANO786457 AXK786456:AXK786457 BHG786456:BHG786457 BRC786456:BRC786457 CAY786456:CAY786457 CKU786456:CKU786457 CUQ786456:CUQ786457 DEM786456:DEM786457 DOI786456:DOI786457 DYE786456:DYE786457 EIA786456:EIA786457 ERW786456:ERW786457 FBS786456:FBS786457 FLO786456:FLO786457 FVK786456:FVK786457 GFG786456:GFG786457 GPC786456:GPC786457 GYY786456:GYY786457 HIU786456:HIU786457 HSQ786456:HSQ786457 ICM786456:ICM786457 IMI786456:IMI786457 IWE786456:IWE786457 JGA786456:JGA786457 JPW786456:JPW786457 JZS786456:JZS786457 KJO786456:KJO786457 KTK786456:KTK786457 LDG786456:LDG786457 LNC786456:LNC786457 LWY786456:LWY786457 MGU786456:MGU786457 MQQ786456:MQQ786457 NAM786456:NAM786457 NKI786456:NKI786457 NUE786456:NUE786457 OEA786456:OEA786457 ONW786456:ONW786457 OXS786456:OXS786457 PHO786456:PHO786457 PRK786456:PRK786457 QBG786456:QBG786457 QLC786456:QLC786457 QUY786456:QUY786457 REU786456:REU786457 ROQ786456:ROQ786457 RYM786456:RYM786457 SII786456:SII786457 SSE786456:SSE786457 TCA786456:TCA786457 TLW786456:TLW786457 TVS786456:TVS786457 UFO786456:UFO786457 UPK786456:UPK786457 UZG786456:UZG786457 VJC786456:VJC786457 VSY786456:VSY786457 WCU786456:WCU786457 WMQ786456:WMQ786457 WWM786456:WWM786457 Z983064:Z983065 KA851992:KA851993 TW851992:TW851993 ADS851992:ADS851993 ANO851992:ANO851993 AXK851992:AXK851993 BHG851992:BHG851993 BRC851992:BRC851993 CAY851992:CAY851993 CKU851992:CKU851993 CUQ851992:CUQ851993 DEM851992:DEM851993 DOI851992:DOI851993 DYE851992:DYE851993 EIA851992:EIA851993 ERW851992:ERW851993 FBS851992:FBS851993 FLO851992:FLO851993 FVK851992:FVK851993 GFG851992:GFG851993 GPC851992:GPC851993 GYY851992:GYY851993 HIU851992:HIU851993 HSQ851992:HSQ851993 ICM851992:ICM851993 IMI851992:IMI851993 IWE851992:IWE851993 JGA851992:JGA851993 JPW851992:JPW851993 JZS851992:JZS851993 KJO851992:KJO851993 KTK851992:KTK851993 LDG851992:LDG851993 LNC851992:LNC851993 LWY851992:LWY851993 MGU851992:MGU851993 MQQ851992:MQQ851993 NAM851992:NAM851993 NKI851992:NKI851993 NUE851992:NUE851993 OEA851992:OEA851993 ONW851992:ONW851993 OXS851992:OXS851993 PHO851992:PHO851993 PRK851992:PRK851993 QBG851992:QBG851993 QLC851992:QLC851993 QUY851992:QUY851993 REU851992:REU851993 ROQ851992:ROQ851993 RYM851992:RYM851993 SII851992:SII851993 SSE851992:SSE851993 TCA851992:TCA851993 TLW851992:TLW851993 TVS851992:TVS851993 UFO851992:UFO851993 UPK851992:UPK851993 UZG851992:UZG851993 VJC851992:VJC851993 VSY851992:VSY851993 WCU851992:WCU851993 WMQ851992:WMQ851993 WWM851992:WWM851993 Z65560:Z65561 KA917528:KA917529 TW917528:TW917529 ADS917528:ADS917529 ANO917528:ANO917529 AXK917528:AXK917529 BHG917528:BHG917529 BRC917528:BRC917529 CAY917528:CAY917529 CKU917528:CKU917529 CUQ917528:CUQ917529 DEM917528:DEM917529 DOI917528:DOI917529 DYE917528:DYE917529 EIA917528:EIA917529 ERW917528:ERW917529 FBS917528:FBS917529 FLO917528:FLO917529 FVK917528:FVK917529 GFG917528:GFG917529 GPC917528:GPC917529 GYY917528:GYY917529 HIU917528:HIU917529 HSQ917528:HSQ917529 ICM917528:ICM917529 IMI917528:IMI917529 IWE917528:IWE917529 JGA917528:JGA917529 JPW917528:JPW917529 JZS917528:JZS917529 KJO917528:KJO917529 KTK917528:KTK917529 LDG917528:LDG917529 LNC917528:LNC917529 LWY917528:LWY917529 MGU917528:MGU917529 MQQ917528:MQQ917529 NAM917528:NAM917529 NKI917528:NKI917529 NUE917528:NUE917529 OEA917528:OEA917529 ONW917528:ONW917529 OXS917528:OXS917529 PHO917528:PHO917529 PRK917528:PRK917529 QBG917528:QBG917529 QLC917528:QLC917529 QUY917528:QUY917529 REU917528:REU917529 ROQ917528:ROQ917529 RYM917528:RYM917529 SII917528:SII917529 SSE917528:SSE917529 TCA917528:TCA917529 TLW917528:TLW917529 TVS917528:TVS917529 UFO917528:UFO917529 UPK917528:UPK917529 UZG917528:UZG917529 VJC917528:VJC917529 VSY917528:VSY917529 WCU917528:WCU917529 WMQ917528:WMQ917529 WWM917528:WWM917529 KA983064:KA983065 TW983064:TW983065 ADS983064:ADS983065 ANO983064:ANO983065 AXK983064:AXK983065 BHG983064:BHG983065 BRC983064:BRC983065 CAY983064:CAY983065 CKU983064:CKU983065 CUQ983064:CUQ983065 DEM983064:DEM983065 DOI983064:DOI983065 DYE983064:DYE983065 EIA983064:EIA983065 ERW983064:ERW983065 FBS983064:FBS983065 FLO983064:FLO983065 FVK983064:FVK983065 GFG983064:GFG983065 GPC983064:GPC983065 GYY983064:GYY983065 HIU983064:HIU983065 HSQ983064:HSQ983065 ICM983064:ICM983065 IMI983064:IMI983065 IWE983064:IWE983065 JGA983064:JGA983065 JPW983064:JPW983065 JZS983064:JZS983065 KJO983064:KJO983065 KTK983064:KTK983065 LDG983064:LDG983065 LNC983064:LNC983065 LWY983064:LWY983065 MGU983064:MGU983065 MQQ983064:MQQ983065 NAM983064:NAM983065 NKI983064:NKI983065 NUE983064:NUE983065 OEA983064:OEA983065 ONW983064:ONW983065 OXS983064:OXS983065 PHO983064:PHO983065 PRK983064:PRK983065 QBG983064:QBG983065 QLC983064:QLC983065 QUY983064:QUY983065 REU983064:REU983065 ROQ983064:ROQ983065 RYM983064:RYM983065 SII983064:SII983065 SSE983064:SSE983065 TCA983064:TCA983065 TLW983064:TLW983065 TVS983064:TVS983065 UFO983064:UFO983065 UPK983064:UPK983065 UZG983064:UZG983065 VJC983064:VJC983065 VSY983064:VSY983065 WCU983064:WCU983065 WMQ983064:WMQ983065 Z24 KA24 Z29 X24:X25 WWK24:WWK25 JY24:JY25 TU24:TU25 ADQ24:ADQ25 ANM24:ANM25 AXI24:AXI25 BHE24:BHE25 BRA24:BRA25 CAW24:CAW25 CKS24:CKS25 CUO24:CUO25 DEK24:DEK25 DOG24:DOG25 DYC24:DYC25 EHY24:EHY25 ERU24:ERU25 FBQ24:FBQ25 FLM24:FLM25 FVI24:FVI25 GFE24:GFE25 GPA24:GPA25 GYW24:GYW25 HIS24:HIS25 HSO24:HSO25 ICK24:ICK25 IMG24:IMG25 IWC24:IWC25 JFY24:JFY25 JPU24:JPU25 JZQ24:JZQ25 KJM24:KJM25 KTI24:KTI25 LDE24:LDE25 LNA24:LNA25 LWW24:LWW25 MGS24:MGS25 MQO24:MQO25 NAK24:NAK25 NKG24:NKG25 NUC24:NUC25 ODY24:ODY25 ONU24:ONU25 OXQ24:OXQ25 PHM24:PHM25 PRI24:PRI25 QBE24:QBE25 QLA24:QLA25 QUW24:QUW25 RES24:RES25 ROO24:ROO25 RYK24:RYK25 SIG24:SIG25 SSC24:SSC25 TBY24:TBY25 TLU24:TLU25 TVQ24:TVQ25 UFM24:UFM25 UPI24:UPI25 UZE24:UZE25 VJA24:VJA25 VSW24:VSW25 WCS24:WCS25 WMO24:WMO25 VJJ29 VTF29 WDB29 WMX29 WWT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X29:X30 WWR29:WWR30 WMV29:WMV30 WCZ29:WCZ30 VTD29:VTD30 VJH29:VJH30 UZL29:UZL30 UPP29:UPP30 UFT29:UFT30 TVX29:TVX30 TMB29:TMB30 TCF29:TCF30 SSJ29:SSJ30 SIN29:SIN30 RYR29:RYR30 ROV29:ROV30 REZ29:REZ30 QVD29:QVD30 QLH29:QLH30 QBL29:QBL30 PRP29:PRP30 PHT29:PHT30 OXX29:OXX30 OOB29:OOB30 OEF29:OEF30 NUJ29:NUJ30 NKN29:NKN30 NAR29:NAR30 MQV29:MQV30 MGZ29:MGZ30 LXD29:LXD30 LNH29:LNH30 LDL29:LDL30 KTP29:KTP30 KJT29:KJT30 JZX29:JZX30 JQB29:JQB30 JGF29:JGF30 IWJ29:IWJ30 IMN29:IMN30 ICR29:ICR30 HSV29:HSV30 HIZ29:HIZ30 GZD29:GZD30 GPH29:GPH30 GFL29:GFL30 FVP29:FVP30 FLT29:FLT30 FBX29:FBX30 ESB29:ESB30 EIF29:EIF30 DYJ29:DYJ30 DON29:DON30 DER29:DER30 CUV29:CUV30 CKZ29:CKZ30 CBD29:CBD30 BRH29:BRH30 BHL29:BHL30 AXP29:AXP30 ANT29:ANT30 ADX29:ADX30 UB29:UB30 KF29:KF30 Z131096:Z131097 AJ65560:AJ65562 AJ131096:AJ131098 AJ196632:AJ196634 AJ262168:AJ262170 AJ327704:AJ327706 AJ393240:AJ393242 AJ458776:AJ458778 AJ524312:AJ524314 AJ589848:AJ589850 AJ655384:AJ655386 AJ720920:AJ720922 AJ786456:AJ786458 AJ851992:AJ851994 AJ917528:AJ917530 AJ983064:AJ983066 AL196632:AL196633 AL262168:AL262169 AL327704:AL327705 AL393240:AL393241 AL458776:AL458777 AL524312:AL524313 AL589848:AL589849 AL655384:AL655385 AL720920:AL720921 AL786456:AL786457 AL851992:AL851993 AL917528:AL917529 AL983064:AL983065 AL65560:AL65561 AL24 AJ24:AJ25 AL131096:AL131097 AL29 AJ29:AJ30"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WVZ983065 M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M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M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M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M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M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M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M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M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M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M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M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M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M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M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M29" xr:uid="{00000000-0002-0000-1900-000009000000}">
      <formula1>kind_of_heat_transfer</formula1>
    </dataValidation>
    <dataValidation type="decimal" allowBlank="1" showErrorMessage="1" errorTitle="Ошибка" error="Допускается ввод только действительных чисел!" sqref="O24:P24 O29:P29 AA24:AB24 AA29:AB29" xr:uid="{00000000-0002-0000-19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15.04.2022</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400</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69"/>
    <col min="36" max="36" width="13.42578125" style="469" customWidth="1"/>
    <col min="37" max="37" width="10.5703125" style="469"/>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6" t="s">
        <v>743</v>
      </c>
      <c r="M5" s="1296"/>
      <c r="N5" s="1296"/>
      <c r="O5" s="1296"/>
      <c r="P5" s="1296"/>
      <c r="Q5" s="1296"/>
      <c r="R5" s="1296"/>
      <c r="S5" s="1296"/>
      <c r="T5" s="1296"/>
      <c r="U5" s="547"/>
      <c r="V5" s="547"/>
      <c r="W5" s="492"/>
      <c r="X5" s="492"/>
      <c r="Y5" s="553"/>
      <c r="Z5" s="553"/>
      <c r="AA5" s="553"/>
      <c r="AB5" s="553"/>
      <c r="AC5" s="553"/>
      <c r="AD5" s="553"/>
      <c r="AE5" s="466"/>
    </row>
    <row r="6" spans="1:37" ht="3" customHeight="1">
      <c r="J6" s="451"/>
      <c r="K6" s="451"/>
      <c r="L6" s="447"/>
      <c r="M6" s="447"/>
      <c r="N6" s="447"/>
      <c r="O6" s="450"/>
      <c r="P6" s="450"/>
      <c r="Q6" s="450"/>
      <c r="R6" s="450"/>
      <c r="S6" s="450"/>
      <c r="T6" s="450"/>
      <c r="U6" s="447"/>
    </row>
    <row r="7" spans="1:37"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7" s="461" customFormat="1" ht="18.75">
      <c r="A8" s="474"/>
      <c r="B8" s="474"/>
      <c r="C8" s="474"/>
      <c r="D8" s="474"/>
      <c r="E8" s="474"/>
      <c r="F8" s="474"/>
      <c r="G8" s="474"/>
      <c r="H8" s="474"/>
      <c r="L8" s="468"/>
      <c r="M8" s="1154" t="str">
        <f>"Дата подачи заявления об "&amp;IF(datePr_ch="","утверждении","изменении") &amp; " тарифов"</f>
        <v>Дата подачи заявления об утверждении тарифов</v>
      </c>
      <c r="N8" s="1303" t="str">
        <f>IF(datePr_ch="",IF(datePr="","",datePr),datePr_ch)</f>
        <v>14.04.2022</v>
      </c>
      <c r="O8" s="1303"/>
      <c r="P8" s="1303"/>
      <c r="Q8" s="1303"/>
      <c r="R8" s="1303"/>
      <c r="S8" s="1303"/>
      <c r="T8" s="1303"/>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4" t="str">
        <f>"Номер подачи заявления об "&amp;IF(numberPr_ch="","утверждении","изменении") &amp; " тарифов"</f>
        <v>Номер подачи заявления об утверждении тарифов</v>
      </c>
      <c r="N9" s="1303" t="str">
        <f>IF(numberPr_ch="",IF(numberPr="","",numberPr),numberPr_ch)</f>
        <v>120-р</v>
      </c>
      <c r="O9" s="1303"/>
      <c r="P9" s="1303"/>
      <c r="Q9" s="1303"/>
      <c r="R9" s="1303"/>
      <c r="S9" s="1303"/>
      <c r="T9" s="1303"/>
      <c r="U9" s="634"/>
      <c r="V9" s="538"/>
      <c r="W9" s="538"/>
      <c r="X9" s="538"/>
      <c r="Y9" s="538"/>
      <c r="Z9" s="538"/>
      <c r="AA9" s="538"/>
      <c r="AH9" s="474"/>
      <c r="AI9" s="474"/>
      <c r="AJ9" s="474"/>
      <c r="AK9" s="474"/>
    </row>
    <row r="10" spans="1:37"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634</v>
      </c>
      <c r="AA11" s="733" t="s">
        <v>635</v>
      </c>
      <c r="AH11" s="735"/>
      <c r="AI11" s="735"/>
      <c r="AJ11" s="735"/>
      <c r="AK11" s="735"/>
    </row>
    <row r="12" spans="1:37" s="461" customFormat="1" ht="11.25" hidden="1">
      <c r="A12" s="474"/>
      <c r="B12" s="474"/>
      <c r="C12" s="474"/>
      <c r="D12" s="474"/>
      <c r="E12" s="474"/>
      <c r="F12" s="474"/>
      <c r="G12" s="474"/>
      <c r="H12" s="474"/>
      <c r="L12" s="1297"/>
      <c r="M12" s="1297"/>
      <c r="N12" s="535"/>
      <c r="O12" s="1329"/>
      <c r="P12" s="1329"/>
      <c r="Q12" s="1329"/>
      <c r="R12" s="1329"/>
      <c r="S12" s="1329"/>
      <c r="T12" s="1329"/>
      <c r="U12" s="456"/>
      <c r="AE12" s="472" t="s">
        <v>370</v>
      </c>
      <c r="AH12" s="474"/>
      <c r="AI12" s="474"/>
      <c r="AJ12" s="474"/>
      <c r="AK12" s="474"/>
    </row>
    <row r="13" spans="1:37">
      <c r="J13" s="451"/>
      <c r="K13" s="451"/>
      <c r="L13" s="447"/>
      <c r="M13" s="447"/>
      <c r="N13" s="447"/>
      <c r="O13" s="1323"/>
      <c r="P13" s="1323"/>
      <c r="Q13" s="1323"/>
      <c r="R13" s="1323"/>
      <c r="S13" s="1323"/>
      <c r="T13" s="1323"/>
      <c r="U13" s="567"/>
      <c r="Z13" s="1323"/>
      <c r="AA13" s="1323"/>
      <c r="AB13" s="1323"/>
      <c r="AC13" s="1323"/>
      <c r="AD13" s="1323"/>
      <c r="AE13" s="1323"/>
    </row>
    <row r="14" spans="1:37">
      <c r="J14" s="451"/>
      <c r="K14" s="451"/>
      <c r="L14" s="1229" t="s">
        <v>444</v>
      </c>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t="s">
        <v>445</v>
      </c>
    </row>
    <row r="15" spans="1:37" ht="14.25" customHeight="1">
      <c r="J15" s="451"/>
      <c r="K15" s="451"/>
      <c r="L15" s="1310" t="s">
        <v>90</v>
      </c>
      <c r="M15" s="1310" t="s">
        <v>617</v>
      </c>
      <c r="N15" s="1336" t="s">
        <v>596</v>
      </c>
      <c r="O15" s="1336"/>
      <c r="P15" s="1336"/>
      <c r="Q15" s="1336"/>
      <c r="R15" s="1336" t="s">
        <v>597</v>
      </c>
      <c r="S15" s="1336"/>
      <c r="T15" s="1336"/>
      <c r="U15" s="1336"/>
      <c r="V15" s="1336" t="s">
        <v>598</v>
      </c>
      <c r="W15" s="1336"/>
      <c r="X15" s="1336"/>
      <c r="Y15" s="1336"/>
      <c r="Z15" s="1310" t="s">
        <v>603</v>
      </c>
      <c r="AA15" s="1310"/>
      <c r="AB15" s="1310"/>
      <c r="AC15" s="1310"/>
      <c r="AD15" s="1310"/>
      <c r="AE15" s="1310" t="s">
        <v>338</v>
      </c>
      <c r="AF15" s="1322" t="s">
        <v>273</v>
      </c>
      <c r="AG15" s="1229"/>
    </row>
    <row r="16" spans="1:37" s="492" customFormat="1" ht="27.75" customHeight="1">
      <c r="A16" s="553"/>
      <c r="B16" s="553"/>
      <c r="C16" s="553"/>
      <c r="D16" s="553"/>
      <c r="E16" s="553"/>
      <c r="F16" s="553"/>
      <c r="G16" s="559"/>
      <c r="H16" s="559"/>
      <c r="I16" s="500"/>
      <c r="J16" s="498"/>
      <c r="K16" s="498"/>
      <c r="L16" s="1310"/>
      <c r="M16" s="1310"/>
      <c r="N16" s="1336"/>
      <c r="O16" s="1336"/>
      <c r="P16" s="1336"/>
      <c r="Q16" s="1336"/>
      <c r="R16" s="1336"/>
      <c r="S16" s="1336"/>
      <c r="T16" s="1336"/>
      <c r="U16" s="1336"/>
      <c r="V16" s="1336"/>
      <c r="W16" s="1336"/>
      <c r="X16" s="1336"/>
      <c r="Y16" s="1336"/>
      <c r="Z16" s="1229" t="s">
        <v>620</v>
      </c>
      <c r="AA16" s="1229"/>
      <c r="AB16" s="1229" t="s">
        <v>614</v>
      </c>
      <c r="AC16" s="1229"/>
      <c r="AD16" s="1229"/>
      <c r="AE16" s="1310"/>
      <c r="AF16" s="1322"/>
      <c r="AG16" s="1229"/>
      <c r="AH16" s="553"/>
      <c r="AI16" s="553"/>
      <c r="AJ16" s="553"/>
      <c r="AK16" s="553"/>
    </row>
    <row r="17" spans="1:37" ht="14.25" customHeight="1">
      <c r="J17" s="451"/>
      <c r="K17" s="451"/>
      <c r="L17" s="1310"/>
      <c r="M17" s="1310"/>
      <c r="N17" s="1336"/>
      <c r="O17" s="1336"/>
      <c r="P17" s="1336"/>
      <c r="Q17" s="1336"/>
      <c r="R17" s="1336"/>
      <c r="S17" s="1336"/>
      <c r="T17" s="1336"/>
      <c r="U17" s="1336"/>
      <c r="V17" s="1336"/>
      <c r="W17" s="1336"/>
      <c r="X17" s="1336"/>
      <c r="Y17" s="1336"/>
      <c r="Z17" s="503" t="s">
        <v>618</v>
      </c>
      <c r="AA17" s="503" t="s">
        <v>619</v>
      </c>
      <c r="AB17" s="505" t="s">
        <v>272</v>
      </c>
      <c r="AC17" s="1332" t="s">
        <v>271</v>
      </c>
      <c r="AD17" s="1332"/>
      <c r="AE17" s="1310"/>
      <c r="AF17" s="1322"/>
      <c r="AG17" s="1229"/>
    </row>
    <row r="18" spans="1:37">
      <c r="J18" s="451"/>
      <c r="K18" s="459">
        <v>1</v>
      </c>
      <c r="L18" s="448" t="s">
        <v>91</v>
      </c>
      <c r="M18" s="448" t="s">
        <v>47</v>
      </c>
      <c r="N18" s="1337">
        <f ca="1">OFFSET(N18,0,-1)+1</f>
        <v>3</v>
      </c>
      <c r="O18" s="1337"/>
      <c r="P18" s="1337"/>
      <c r="Q18" s="1337"/>
      <c r="R18" s="1337">
        <f ca="1">OFFSET(N18,0,0)+1</f>
        <v>4</v>
      </c>
      <c r="S18" s="1337"/>
      <c r="T18" s="1337"/>
      <c r="U18" s="1337"/>
      <c r="V18" s="639"/>
      <c r="W18" s="639"/>
      <c r="X18" s="639"/>
      <c r="Y18" s="640">
        <f ca="1">OFFSET(R18,0,0)+1</f>
        <v>5</v>
      </c>
      <c r="Z18" s="457">
        <f ca="1">OFFSET(Z18,0,-1)+1</f>
        <v>6</v>
      </c>
      <c r="AA18" s="457">
        <f ca="1">OFFSET(AA18,0,-1)+1</f>
        <v>7</v>
      </c>
      <c r="AB18" s="457">
        <f ca="1">OFFSET(AB18,0,-1)+1</f>
        <v>8</v>
      </c>
      <c r="AC18" s="1337">
        <f ca="1">OFFSET(AC18,0,-1)+1</f>
        <v>9</v>
      </c>
      <c r="AD18" s="1337"/>
      <c r="AE18" s="457">
        <f ca="1">OFFSET(AE18,0,-2)+1</f>
        <v>10</v>
      </c>
      <c r="AF18" s="492"/>
      <c r="AG18" s="457">
        <f ca="1">OFFSET(AG18,0,-2)+1</f>
        <v>11</v>
      </c>
    </row>
    <row r="19" spans="1:37" ht="22.5">
      <c r="A19" s="1281">
        <v>1</v>
      </c>
      <c r="B19" s="962"/>
      <c r="C19" s="962"/>
      <c r="D19" s="962"/>
      <c r="E19" s="962"/>
      <c r="F19" s="955"/>
      <c r="G19" s="961"/>
      <c r="H19" s="961"/>
      <c r="I19" s="943"/>
      <c r="J19" s="942"/>
      <c r="K19" s="942"/>
      <c r="L19" s="561">
        <f>mergeValue(A19)</f>
        <v>1</v>
      </c>
      <c r="M19" s="609" t="s">
        <v>19</v>
      </c>
      <c r="N19" s="1338"/>
      <c r="O19" s="1338"/>
      <c r="P19" s="1338"/>
      <c r="Q19" s="1338"/>
      <c r="R19" s="1338"/>
      <c r="S19" s="1338"/>
      <c r="T19" s="1338"/>
      <c r="U19" s="1338"/>
      <c r="V19" s="1338"/>
      <c r="W19" s="1338"/>
      <c r="X19" s="1338"/>
      <c r="Y19" s="1338"/>
      <c r="Z19" s="1338"/>
      <c r="AA19" s="1338"/>
      <c r="AB19" s="1338"/>
      <c r="AC19" s="1338"/>
      <c r="AD19" s="1338"/>
      <c r="AE19" s="1338"/>
      <c r="AF19" s="1338"/>
      <c r="AG19" s="549" t="s">
        <v>717</v>
      </c>
    </row>
    <row r="20" spans="1:37" ht="22.5">
      <c r="A20" s="1281"/>
      <c r="B20" s="1281">
        <v>1</v>
      </c>
      <c r="C20" s="962"/>
      <c r="D20" s="962"/>
      <c r="E20" s="962"/>
      <c r="F20" s="955"/>
      <c r="G20" s="964"/>
      <c r="H20" s="965"/>
      <c r="I20" s="944"/>
      <c r="J20" s="939"/>
      <c r="K20" s="937"/>
      <c r="L20" s="561" t="str">
        <f>mergeValue(A20) &amp;"."&amp; mergeValue(B20)</f>
        <v>1.1</v>
      </c>
      <c r="M20" s="515" t="s">
        <v>15</v>
      </c>
      <c r="N20" s="1339"/>
      <c r="O20" s="1339"/>
      <c r="P20" s="1339"/>
      <c r="Q20" s="1339"/>
      <c r="R20" s="1339"/>
      <c r="S20" s="1339"/>
      <c r="T20" s="1339"/>
      <c r="U20" s="1339"/>
      <c r="V20" s="1339"/>
      <c r="W20" s="1339"/>
      <c r="X20" s="1339"/>
      <c r="Y20" s="1339"/>
      <c r="Z20" s="1339"/>
      <c r="AA20" s="1339"/>
      <c r="AB20" s="1339"/>
      <c r="AC20" s="1339"/>
      <c r="AD20" s="1339"/>
      <c r="AE20" s="1339"/>
      <c r="AF20" s="1339"/>
      <c r="AG20" s="549" t="s">
        <v>458</v>
      </c>
    </row>
    <row r="21" spans="1:37" ht="22.5">
      <c r="A21" s="1281"/>
      <c r="B21" s="1281"/>
      <c r="C21" s="1281">
        <v>1</v>
      </c>
      <c r="D21" s="962"/>
      <c r="E21" s="962"/>
      <c r="F21" s="955"/>
      <c r="G21" s="964"/>
      <c r="H21" s="965"/>
      <c r="I21" s="944"/>
      <c r="J21" s="939"/>
      <c r="K21" s="937"/>
      <c r="L21" s="561" t="str">
        <f>mergeValue(A21) &amp;"."&amp; mergeValue(B21)&amp;"."&amp; mergeValue(C21)</f>
        <v>1.1.1</v>
      </c>
      <c r="M21" s="516" t="s">
        <v>7</v>
      </c>
      <c r="N21" s="1339"/>
      <c r="O21" s="1339"/>
      <c r="P21" s="1339"/>
      <c r="Q21" s="1339"/>
      <c r="R21" s="1339"/>
      <c r="S21" s="1339"/>
      <c r="T21" s="1339"/>
      <c r="U21" s="1339"/>
      <c r="V21" s="1339"/>
      <c r="W21" s="1339"/>
      <c r="X21" s="1339"/>
      <c r="Y21" s="1339"/>
      <c r="Z21" s="1339"/>
      <c r="AA21" s="1339"/>
      <c r="AB21" s="1339"/>
      <c r="AC21" s="1339"/>
      <c r="AD21" s="1339"/>
      <c r="AE21" s="1339"/>
      <c r="AF21" s="1339"/>
      <c r="AG21" s="549" t="s">
        <v>599</v>
      </c>
    </row>
    <row r="22" spans="1:37" ht="15" customHeight="1">
      <c r="A22" s="1281"/>
      <c r="B22" s="1281"/>
      <c r="C22" s="1281"/>
      <c r="D22" s="1281">
        <v>1</v>
      </c>
      <c r="E22" s="962"/>
      <c r="F22" s="955"/>
      <c r="G22" s="964"/>
      <c r="H22" s="965"/>
      <c r="I22" s="944"/>
      <c r="J22" s="939"/>
      <c r="K22" s="937"/>
      <c r="L22" s="561" t="str">
        <f>mergeValue(A22) &amp;"."&amp; mergeValue(B22)&amp;"."&amp; mergeValue(C22)&amp;"."&amp; mergeValue(D22)</f>
        <v>1.1.1.1</v>
      </c>
      <c r="M22" s="517" t="s">
        <v>21</v>
      </c>
      <c r="N22" s="1339"/>
      <c r="O22" s="1339"/>
      <c r="P22" s="1339"/>
      <c r="Q22" s="1339"/>
      <c r="R22" s="1339"/>
      <c r="S22" s="1339"/>
      <c r="T22" s="1339"/>
      <c r="U22" s="1339"/>
      <c r="V22" s="1339"/>
      <c r="W22" s="1339"/>
      <c r="X22" s="1339"/>
      <c r="Y22" s="1339"/>
      <c r="Z22" s="1339"/>
      <c r="AA22" s="1339"/>
      <c r="AB22" s="1339"/>
      <c r="AC22" s="1339"/>
      <c r="AD22" s="1339"/>
      <c r="AE22" s="1339"/>
      <c r="AF22" s="1339"/>
      <c r="AG22" s="549" t="s">
        <v>622</v>
      </c>
    </row>
    <row r="23" spans="1:37" ht="20.100000000000001" customHeight="1">
      <c r="A23" s="1281"/>
      <c r="B23" s="1281"/>
      <c r="C23" s="1281"/>
      <c r="D23" s="1281"/>
      <c r="E23" s="1281">
        <v>1</v>
      </c>
      <c r="F23" s="955"/>
      <c r="G23" s="964"/>
      <c r="H23" s="965"/>
      <c r="I23" s="966"/>
      <c r="J23" s="956"/>
      <c r="K23" s="1228"/>
      <c r="L23" s="1342" t="str">
        <f>mergeValue(A23) &amp;"."&amp; mergeValue(B23)&amp;"."&amp; mergeValue(C23)&amp;"."&amp; mergeValue(D23)&amp;"."&amp; mergeValue(E23)</f>
        <v>1.1.1.1.1</v>
      </c>
      <c r="M23" s="1343"/>
      <c r="N23" s="1289" t="s">
        <v>83</v>
      </c>
      <c r="O23" s="1349"/>
      <c r="P23" s="1347">
        <v>1</v>
      </c>
      <c r="Q23" s="1340"/>
      <c r="R23" s="1289" t="s">
        <v>83</v>
      </c>
      <c r="S23" s="1349"/>
      <c r="T23" s="1347">
        <v>1</v>
      </c>
      <c r="U23" s="1340"/>
      <c r="V23" s="1289" t="s">
        <v>83</v>
      </c>
      <c r="W23" s="530"/>
      <c r="X23" s="508">
        <v>1</v>
      </c>
      <c r="Y23" s="1036"/>
      <c r="Z23" s="637"/>
      <c r="AA23" s="637"/>
      <c r="AB23" s="1287"/>
      <c r="AC23" s="1289" t="s">
        <v>82</v>
      </c>
      <c r="AD23" s="1287"/>
      <c r="AE23" s="1289" t="s">
        <v>83</v>
      </c>
      <c r="AF23" s="546"/>
      <c r="AG23" s="1344" t="s">
        <v>621</v>
      </c>
      <c r="AH23" s="469" t="str">
        <f>strCheckDate(Z24:AF24)</f>
        <v/>
      </c>
      <c r="AI23" s="473" t="str">
        <f>IF(AND(COUNTIF(AJ18:AJ27,AJ23)&gt;1,AJ23&lt;&gt;""),"ErrUnique:HasDoubleConn","")</f>
        <v/>
      </c>
      <c r="AJ23" s="473"/>
      <c r="AK23" s="473"/>
    </row>
    <row r="24" spans="1:37" ht="20.100000000000001" customHeight="1">
      <c r="A24" s="1281"/>
      <c r="B24" s="1281"/>
      <c r="C24" s="1281"/>
      <c r="D24" s="1281"/>
      <c r="E24" s="1281"/>
      <c r="F24" s="955"/>
      <c r="G24" s="964"/>
      <c r="H24" s="965"/>
      <c r="I24" s="966"/>
      <c r="J24" s="956"/>
      <c r="K24" s="1228"/>
      <c r="L24" s="1342"/>
      <c r="M24" s="1343"/>
      <c r="N24" s="1289"/>
      <c r="O24" s="1349"/>
      <c r="P24" s="1347"/>
      <c r="Q24" s="1348"/>
      <c r="R24" s="1289"/>
      <c r="S24" s="1349"/>
      <c r="T24" s="1347"/>
      <c r="U24" s="1341"/>
      <c r="V24" s="1289"/>
      <c r="W24" s="569"/>
      <c r="X24" s="534"/>
      <c r="Y24" s="534"/>
      <c r="Z24" s="540"/>
      <c r="AA24" s="571" t="str">
        <f>AB23 &amp; "-" &amp; AD23</f>
        <v>-</v>
      </c>
      <c r="AB24" s="1288"/>
      <c r="AC24" s="1289"/>
      <c r="AD24" s="1288"/>
      <c r="AE24" s="1289"/>
      <c r="AF24" s="638"/>
      <c r="AG24" s="1345"/>
      <c r="AI24" s="473"/>
      <c r="AJ24" s="473"/>
      <c r="AK24" s="473"/>
    </row>
    <row r="25" spans="1:37" ht="20.100000000000001" customHeight="1">
      <c r="A25" s="1281"/>
      <c r="B25" s="1281"/>
      <c r="C25" s="1281"/>
      <c r="D25" s="1281"/>
      <c r="E25" s="1281"/>
      <c r="F25" s="955"/>
      <c r="G25" s="964"/>
      <c r="H25" s="965"/>
      <c r="I25" s="966"/>
      <c r="J25" s="956"/>
      <c r="K25" s="1228"/>
      <c r="L25" s="1342"/>
      <c r="M25" s="1343"/>
      <c r="N25" s="1289"/>
      <c r="O25" s="1349"/>
      <c r="P25" s="1347"/>
      <c r="Q25" s="1341"/>
      <c r="R25" s="1289"/>
      <c r="S25" s="570"/>
      <c r="T25" s="527"/>
      <c r="U25" s="534"/>
      <c r="V25" s="539"/>
      <c r="W25" s="539"/>
      <c r="X25" s="539"/>
      <c r="Y25" s="539"/>
      <c r="Z25" s="540"/>
      <c r="AA25" s="540"/>
      <c r="AB25" s="541"/>
      <c r="AC25" s="533"/>
      <c r="AD25" s="533"/>
      <c r="AE25" s="541"/>
      <c r="AF25" s="533"/>
      <c r="AG25" s="1345"/>
      <c r="AI25" s="473"/>
      <c r="AJ25" s="473"/>
      <c r="AK25" s="473"/>
    </row>
    <row r="26" spans="1:37" ht="20.100000000000001" customHeight="1">
      <c r="A26" s="1281"/>
      <c r="B26" s="1281"/>
      <c r="C26" s="1281"/>
      <c r="D26" s="1281"/>
      <c r="E26" s="1281"/>
      <c r="F26" s="955"/>
      <c r="G26" s="964"/>
      <c r="H26" s="965"/>
      <c r="I26" s="966"/>
      <c r="J26" s="956"/>
      <c r="K26" s="1228"/>
      <c r="L26" s="1342"/>
      <c r="M26" s="1343"/>
      <c r="N26" s="1289"/>
      <c r="O26" s="542"/>
      <c r="P26" s="544"/>
      <c r="Q26" s="543"/>
      <c r="R26" s="539"/>
      <c r="S26" s="539"/>
      <c r="T26" s="539"/>
      <c r="U26" s="539"/>
      <c r="V26" s="539"/>
      <c r="W26" s="539"/>
      <c r="X26" s="539"/>
      <c r="Y26" s="539"/>
      <c r="Z26" s="540"/>
      <c r="AA26" s="540"/>
      <c r="AB26" s="541"/>
      <c r="AC26" s="533"/>
      <c r="AD26" s="533"/>
      <c r="AE26" s="541"/>
      <c r="AF26" s="533"/>
      <c r="AG26" s="1345"/>
      <c r="AI26" s="473"/>
      <c r="AJ26" s="473"/>
      <c r="AK26" s="473"/>
    </row>
    <row r="27" spans="1:37" s="445" customFormat="1" ht="15" customHeight="1">
      <c r="A27" s="1281"/>
      <c r="B27" s="1281"/>
      <c r="C27" s="1281"/>
      <c r="D27" s="1281"/>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46"/>
      <c r="AH27" s="470"/>
      <c r="AI27" s="470"/>
      <c r="AJ27" s="205"/>
      <c r="AK27" s="205"/>
    </row>
    <row r="28" spans="1:37" s="445" customFormat="1" ht="15" customHeight="1">
      <c r="A28" s="1281"/>
      <c r="B28" s="1281"/>
      <c r="C28" s="1281"/>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281"/>
      <c r="B29" s="1281"/>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281"/>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4" t="s">
        <v>745</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15.04.2022</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400</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7">
        <v>44666.429548611108</v>
      </c>
      <c r="B2" s="12" t="s">
        <v>758</v>
      </c>
      <c r="C2" s="12" t="s">
        <v>438</v>
      </c>
    </row>
    <row r="3" spans="1:4">
      <c r="A3" s="1197">
        <v>44666.429560185185</v>
      </c>
      <c r="B3" s="12" t="s">
        <v>759</v>
      </c>
      <c r="C3" s="12" t="s">
        <v>438</v>
      </c>
    </row>
    <row r="4" spans="1:4">
      <c r="A4" s="1197">
        <v>44666.429803240739</v>
      </c>
      <c r="B4" s="12" t="s">
        <v>758</v>
      </c>
      <c r="C4" s="12" t="s">
        <v>438</v>
      </c>
    </row>
    <row r="5" spans="1:4">
      <c r="A5" s="1197">
        <v>44666.429814814815</v>
      </c>
      <c r="B5" s="12" t="s">
        <v>759</v>
      </c>
      <c r="C5" s="12" t="s">
        <v>438</v>
      </c>
    </row>
    <row r="6" spans="1:4">
      <c r="A6" s="1197">
        <v>44666.431134259263</v>
      </c>
      <c r="B6" s="12" t="s">
        <v>758</v>
      </c>
      <c r="C6" s="12" t="s">
        <v>438</v>
      </c>
    </row>
    <row r="7" spans="1:4">
      <c r="A7" s="1197">
        <v>44666.431157407409</v>
      </c>
      <c r="B7" s="12" t="s">
        <v>759</v>
      </c>
      <c r="C7" s="12" t="s">
        <v>438</v>
      </c>
    </row>
    <row r="8" spans="1:4">
      <c r="A8" s="1197">
        <v>44678.378738425927</v>
      </c>
      <c r="B8" s="12" t="s">
        <v>758</v>
      </c>
      <c r="C8" s="12" t="s">
        <v>438</v>
      </c>
    </row>
    <row r="9" spans="1:4">
      <c r="A9" s="1197">
        <v>44678.378761574073</v>
      </c>
      <c r="B9" s="12" t="s">
        <v>759</v>
      </c>
      <c r="C9" s="12" t="s">
        <v>438</v>
      </c>
    </row>
  </sheetData>
  <sheetProtection algorithmName="SHA-512" hashValue="nu8cybgOnjc6fmN+s8xvQNhHVXfQfJy6plRQwmpMAxMf6VGsm9piIWDvDMNpyrUKwEVUch+a6nstto00rbK0ZA==" saltValue="tfKGgPp5Aq02xV5DyZiAnw=="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5"/>
    <col min="26" max="29" width="10.5703125" style="469"/>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6" t="s">
        <v>742</v>
      </c>
      <c r="M5" s="1296"/>
      <c r="N5" s="1296"/>
      <c r="O5" s="1296"/>
      <c r="P5" s="1296"/>
      <c r="Q5" s="1296"/>
      <c r="R5" s="1296"/>
      <c r="S5" s="1296"/>
      <c r="T5" s="1296"/>
      <c r="U5" s="547"/>
      <c r="V5" s="466"/>
    </row>
    <row r="6" spans="1:29" ht="3" customHeight="1">
      <c r="J6" s="451"/>
      <c r="K6" s="451"/>
      <c r="L6" s="447"/>
      <c r="M6" s="447"/>
      <c r="N6" s="447"/>
      <c r="O6" s="450"/>
      <c r="P6" s="450"/>
      <c r="Q6" s="450"/>
      <c r="R6" s="450"/>
      <c r="S6" s="450"/>
      <c r="T6" s="450"/>
      <c r="U6" s="447"/>
    </row>
    <row r="7" spans="1:29"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120-р</v>
      </c>
      <c r="P9" s="1303"/>
      <c r="Q9" s="1303"/>
      <c r="R9" s="1303"/>
      <c r="S9" s="1303"/>
      <c r="T9" s="1303"/>
      <c r="U9" s="634"/>
      <c r="Y9" s="960"/>
      <c r="Z9" s="474"/>
      <c r="AA9" s="474"/>
      <c r="AB9" s="474"/>
      <c r="AC9" s="474"/>
    </row>
    <row r="10" spans="1:29"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29" s="581" customFormat="1" ht="18.75" hidden="1">
      <c r="A11" s="582"/>
      <c r="B11" s="582"/>
      <c r="C11" s="582"/>
      <c r="D11" s="582"/>
      <c r="E11" s="582"/>
      <c r="F11" s="582"/>
      <c r="G11" s="582"/>
      <c r="H11" s="582"/>
      <c r="L11" s="714"/>
      <c r="M11" s="712"/>
      <c r="O11" s="711"/>
      <c r="P11" s="711"/>
      <c r="Q11" s="733" t="s">
        <v>634</v>
      </c>
      <c r="R11" s="733" t="s">
        <v>635</v>
      </c>
      <c r="S11" s="711"/>
      <c r="T11" s="711"/>
      <c r="U11" s="634"/>
      <c r="Y11" s="735"/>
      <c r="Z11" s="582"/>
      <c r="AA11" s="582"/>
      <c r="AB11" s="582"/>
      <c r="AC11" s="582"/>
    </row>
    <row r="12" spans="1:29" s="461" customFormat="1" ht="11.25" hidden="1">
      <c r="A12" s="474"/>
      <c r="B12" s="474"/>
      <c r="C12" s="474"/>
      <c r="D12" s="474"/>
      <c r="E12" s="474"/>
      <c r="F12" s="474"/>
      <c r="G12" s="474"/>
      <c r="H12" s="474"/>
      <c r="L12" s="1297"/>
      <c r="M12" s="1297"/>
      <c r="N12" s="458"/>
      <c r="O12" s="729"/>
      <c r="P12" s="729"/>
      <c r="Q12" s="729"/>
      <c r="R12" s="729"/>
      <c r="S12" s="729"/>
      <c r="T12" s="729"/>
      <c r="U12" s="456"/>
      <c r="V12" s="472" t="s">
        <v>370</v>
      </c>
      <c r="Y12" s="960"/>
      <c r="Z12" s="474"/>
      <c r="AA12" s="474"/>
      <c r="AB12" s="474"/>
      <c r="AC12" s="474"/>
    </row>
    <row r="13" spans="1:29" ht="15" customHeight="1">
      <c r="J13" s="451"/>
      <c r="K13" s="451"/>
      <c r="L13" s="447"/>
      <c r="M13" s="447"/>
      <c r="N13" s="447"/>
      <c r="O13" s="567"/>
      <c r="P13" s="567"/>
      <c r="Q13" s="1323"/>
      <c r="R13" s="1323"/>
      <c r="S13" s="1323"/>
      <c r="T13" s="1323"/>
      <c r="U13" s="1323"/>
      <c r="V13" s="1323"/>
    </row>
    <row r="14" spans="1:29">
      <c r="J14" s="451"/>
      <c r="K14" s="451"/>
      <c r="L14" s="1229" t="s">
        <v>444</v>
      </c>
      <c r="M14" s="1229"/>
      <c r="N14" s="1229"/>
      <c r="O14" s="1229"/>
      <c r="P14" s="1229"/>
      <c r="Q14" s="1229"/>
      <c r="R14" s="1229"/>
      <c r="S14" s="1229"/>
      <c r="T14" s="1229"/>
      <c r="U14" s="1229"/>
      <c r="V14" s="1229"/>
      <c r="W14" s="1229"/>
      <c r="X14" s="1229" t="s">
        <v>445</v>
      </c>
    </row>
    <row r="15" spans="1:29" ht="14.25" customHeight="1">
      <c r="J15" s="451"/>
      <c r="K15" s="451"/>
      <c r="L15" s="1310" t="s">
        <v>90</v>
      </c>
      <c r="M15" s="1310" t="s">
        <v>594</v>
      </c>
      <c r="N15" s="503"/>
      <c r="O15" s="1310" t="s">
        <v>595</v>
      </c>
      <c r="P15" s="1336" t="s">
        <v>596</v>
      </c>
      <c r="Q15" s="1336" t="s">
        <v>603</v>
      </c>
      <c r="R15" s="1336"/>
      <c r="S15" s="1336"/>
      <c r="T15" s="1336"/>
      <c r="U15" s="1336"/>
      <c r="V15" s="1310" t="s">
        <v>338</v>
      </c>
      <c r="W15" s="1322" t="s">
        <v>273</v>
      </c>
      <c r="X15" s="1229"/>
    </row>
    <row r="16" spans="1:29" s="492" customFormat="1" ht="25.5" customHeight="1">
      <c r="A16" s="553"/>
      <c r="B16" s="553"/>
      <c r="C16" s="553"/>
      <c r="D16" s="553"/>
      <c r="E16" s="553"/>
      <c r="F16" s="553"/>
      <c r="G16" s="559"/>
      <c r="H16" s="559"/>
      <c r="I16" s="500"/>
      <c r="J16" s="498"/>
      <c r="K16" s="498"/>
      <c r="L16" s="1310"/>
      <c r="M16" s="1310"/>
      <c r="N16" s="503"/>
      <c r="O16" s="1310"/>
      <c r="P16" s="1336"/>
      <c r="Q16" s="1336" t="s">
        <v>620</v>
      </c>
      <c r="R16" s="1336"/>
      <c r="S16" s="1331" t="s">
        <v>614</v>
      </c>
      <c r="T16" s="1331"/>
      <c r="U16" s="1331"/>
      <c r="V16" s="1310"/>
      <c r="W16" s="1322"/>
      <c r="X16" s="1229"/>
      <c r="Y16" s="955"/>
      <c r="Z16" s="553"/>
      <c r="AA16" s="553"/>
      <c r="AB16" s="553"/>
      <c r="AC16" s="553"/>
    </row>
    <row r="17" spans="1:29" ht="14.25" customHeight="1">
      <c r="J17" s="451"/>
      <c r="K17" s="451"/>
      <c r="L17" s="1310"/>
      <c r="M17" s="1310"/>
      <c r="N17" s="503"/>
      <c r="O17" s="1310"/>
      <c r="P17" s="1336"/>
      <c r="Q17" s="503" t="s">
        <v>618</v>
      </c>
      <c r="R17" s="503" t="s">
        <v>619</v>
      </c>
      <c r="S17" s="505" t="s">
        <v>272</v>
      </c>
      <c r="T17" s="1332" t="s">
        <v>271</v>
      </c>
      <c r="U17" s="1332"/>
      <c r="V17" s="1310"/>
      <c r="W17" s="1322"/>
      <c r="X17" s="1229"/>
    </row>
    <row r="18" spans="1:29">
      <c r="J18" s="451"/>
      <c r="K18" s="459">
        <v>1</v>
      </c>
      <c r="L18" s="448" t="s">
        <v>91</v>
      </c>
      <c r="M18" s="448" t="s">
        <v>47</v>
      </c>
      <c r="N18" s="465" t="s">
        <v>47</v>
      </c>
      <c r="O18" s="457">
        <f t="shared" ref="O18:T18" ca="1" si="0">OFFSET(O18,0,-1)+1</f>
        <v>3</v>
      </c>
      <c r="P18" s="457">
        <f t="shared" ca="1" si="0"/>
        <v>4</v>
      </c>
      <c r="Q18" s="457">
        <f t="shared" ca="1" si="0"/>
        <v>5</v>
      </c>
      <c r="R18" s="457">
        <f t="shared" ca="1" si="0"/>
        <v>6</v>
      </c>
      <c r="S18" s="457">
        <f t="shared" ca="1" si="0"/>
        <v>7</v>
      </c>
      <c r="T18" s="1337">
        <f t="shared" ca="1" si="0"/>
        <v>8</v>
      </c>
      <c r="U18" s="1337"/>
      <c r="V18" s="457">
        <f ca="1">OFFSET(V18,0,-2)+1</f>
        <v>9</v>
      </c>
      <c r="W18" s="492"/>
      <c r="X18" s="457">
        <f ca="1">OFFSET(X18,0,-2)+1</f>
        <v>10</v>
      </c>
    </row>
    <row r="19" spans="1:29" ht="22.5">
      <c r="A19" s="1281">
        <v>1</v>
      </c>
      <c r="B19" s="927"/>
      <c r="C19" s="927"/>
      <c r="D19" s="927"/>
      <c r="E19" s="927"/>
      <c r="F19" s="927"/>
      <c r="G19" s="928"/>
      <c r="H19" s="928"/>
      <c r="I19" s="930"/>
      <c r="J19" s="922"/>
      <c r="K19" s="922"/>
      <c r="L19" s="561">
        <f>mergeValue(A19)</f>
        <v>1</v>
      </c>
      <c r="M19" s="609" t="s">
        <v>19</v>
      </c>
      <c r="N19" s="548"/>
      <c r="O19" s="1324"/>
      <c r="P19" s="1324"/>
      <c r="Q19" s="1324"/>
      <c r="R19" s="1324"/>
      <c r="S19" s="1324"/>
      <c r="T19" s="1324"/>
      <c r="U19" s="1324"/>
      <c r="V19" s="1324"/>
      <c r="W19" s="1324"/>
      <c r="X19" s="549" t="s">
        <v>717</v>
      </c>
    </row>
    <row r="20" spans="1:29" ht="22.5">
      <c r="A20" s="1281"/>
      <c r="B20" s="1281">
        <v>1</v>
      </c>
      <c r="C20" s="927"/>
      <c r="D20" s="927"/>
      <c r="E20" s="927"/>
      <c r="F20" s="927"/>
      <c r="G20" s="932"/>
      <c r="H20" s="929"/>
      <c r="I20" s="934"/>
      <c r="J20" s="919"/>
      <c r="K20" s="918"/>
      <c r="L20" s="561" t="str">
        <f>mergeValue(A20) &amp;"."&amp; mergeValue(B20)</f>
        <v>1.1</v>
      </c>
      <c r="M20" s="515" t="s">
        <v>15</v>
      </c>
      <c r="N20" s="548"/>
      <c r="O20" s="1324"/>
      <c r="P20" s="1324"/>
      <c r="Q20" s="1324"/>
      <c r="R20" s="1324"/>
      <c r="S20" s="1324"/>
      <c r="T20" s="1324"/>
      <c r="U20" s="1324"/>
      <c r="V20" s="1324"/>
      <c r="W20" s="1324"/>
      <c r="X20" s="549" t="s">
        <v>458</v>
      </c>
    </row>
    <row r="21" spans="1:29" ht="22.5">
      <c r="A21" s="1281"/>
      <c r="B21" s="1281"/>
      <c r="C21" s="1281">
        <v>1</v>
      </c>
      <c r="D21" s="927"/>
      <c r="E21" s="927"/>
      <c r="F21" s="927"/>
      <c r="G21" s="932"/>
      <c r="H21" s="929"/>
      <c r="I21" s="935"/>
      <c r="J21" s="919"/>
      <c r="K21" s="918"/>
      <c r="L21" s="561" t="str">
        <f>mergeValue(A21) &amp;"."&amp; mergeValue(B21)&amp;"."&amp; mergeValue(C21)</f>
        <v>1.1.1</v>
      </c>
      <c r="M21" s="516" t="s">
        <v>7</v>
      </c>
      <c r="N21" s="548"/>
      <c r="O21" s="1324"/>
      <c r="P21" s="1324"/>
      <c r="Q21" s="1324"/>
      <c r="R21" s="1324"/>
      <c r="S21" s="1324"/>
      <c r="T21" s="1324"/>
      <c r="U21" s="1324"/>
      <c r="V21" s="1324"/>
      <c r="W21" s="1324"/>
      <c r="X21" s="549" t="s">
        <v>599</v>
      </c>
    </row>
    <row r="22" spans="1:29">
      <c r="A22" s="1281"/>
      <c r="B22" s="1281"/>
      <c r="C22" s="1281"/>
      <c r="D22" s="1281">
        <v>1</v>
      </c>
      <c r="E22" s="927"/>
      <c r="F22" s="927"/>
      <c r="G22" s="932"/>
      <c r="H22" s="929"/>
      <c r="I22" s="935"/>
      <c r="J22" s="933"/>
      <c r="K22" s="918"/>
      <c r="L22" s="561" t="str">
        <f>mergeValue(A22) &amp;"."&amp; mergeValue(B22)&amp;"."&amp; mergeValue(C22)&amp;"."&amp; mergeValue(D22)</f>
        <v>1.1.1.1</v>
      </c>
      <c r="M22" s="517" t="s">
        <v>21</v>
      </c>
      <c r="N22" s="548"/>
      <c r="O22" s="1324"/>
      <c r="P22" s="1324"/>
      <c r="Q22" s="1324"/>
      <c r="R22" s="1324"/>
      <c r="S22" s="1324"/>
      <c r="T22" s="1324"/>
      <c r="U22" s="1324"/>
      <c r="V22" s="1324"/>
      <c r="W22" s="1324"/>
      <c r="X22" s="967" t="s">
        <v>622</v>
      </c>
    </row>
    <row r="23" spans="1:29" ht="42.95" customHeight="1">
      <c r="A23" s="1281"/>
      <c r="B23" s="1281"/>
      <c r="C23" s="1281"/>
      <c r="D23" s="1281"/>
      <c r="E23" s="927">
        <v>1</v>
      </c>
      <c r="F23" s="927"/>
      <c r="G23" s="932"/>
      <c r="H23" s="929"/>
      <c r="I23" s="935"/>
      <c r="J23" s="933"/>
      <c r="K23" s="923"/>
      <c r="L23" s="561" t="str">
        <f>mergeValue(A23) &amp;"."&amp; mergeValue(B23)&amp;"."&amp; mergeValue(C23)&amp;"."&amp; mergeValue(D23)&amp;"."&amp; mergeValue(E23)</f>
        <v>1.1.1.1.1</v>
      </c>
      <c r="M23" s="1013"/>
      <c r="N23" s="511"/>
      <c r="O23" s="1015"/>
      <c r="P23" s="1016"/>
      <c r="Q23" s="1173"/>
      <c r="R23" s="1173"/>
      <c r="S23" s="1174"/>
      <c r="T23" s="618" t="s">
        <v>82</v>
      </c>
      <c r="U23" s="1174"/>
      <c r="V23" s="736" t="s">
        <v>83</v>
      </c>
      <c r="W23" s="786"/>
      <c r="X23" s="1299" t="s">
        <v>746</v>
      </c>
      <c r="Y23" s="955" t="str">
        <f>strCheckDateTwo(N23:W23)</f>
        <v/>
      </c>
    </row>
    <row r="24" spans="1:29" hidden="1">
      <c r="A24" s="1281"/>
      <c r="B24" s="1281"/>
      <c r="C24" s="1281"/>
      <c r="D24" s="1281"/>
      <c r="E24" s="927"/>
      <c r="F24" s="927"/>
      <c r="G24" s="932"/>
      <c r="H24" s="929"/>
      <c r="I24" s="935"/>
      <c r="J24" s="933"/>
      <c r="K24" s="923"/>
      <c r="L24" s="599"/>
      <c r="M24" s="530"/>
      <c r="N24" s="614"/>
      <c r="O24" s="614"/>
      <c r="P24" s="614"/>
      <c r="Q24" s="614"/>
      <c r="R24" s="552" t="str">
        <f>S23 &amp; "-" &amp; U23</f>
        <v>-</v>
      </c>
      <c r="S24" s="481"/>
      <c r="T24" s="554"/>
      <c r="U24" s="481"/>
      <c r="V24" s="614"/>
      <c r="W24" s="785"/>
      <c r="X24" s="1300"/>
    </row>
    <row r="25" spans="1:29" ht="15" customHeight="1">
      <c r="A25" s="1281"/>
      <c r="B25" s="1281"/>
      <c r="C25" s="1281"/>
      <c r="D25" s="1281"/>
      <c r="E25" s="927"/>
      <c r="F25" s="927"/>
      <c r="G25" s="932"/>
      <c r="H25" s="929"/>
      <c r="I25" s="935"/>
      <c r="J25" s="933"/>
      <c r="K25" s="923"/>
      <c r="L25" s="507"/>
      <c r="M25" s="520" t="s">
        <v>5</v>
      </c>
      <c r="N25" s="518"/>
      <c r="O25" s="514"/>
      <c r="P25" s="514"/>
      <c r="Q25" s="514"/>
      <c r="R25" s="514"/>
      <c r="S25" s="541"/>
      <c r="T25" s="533"/>
      <c r="U25" s="532"/>
      <c r="V25" s="518"/>
      <c r="W25" s="518"/>
      <c r="X25" s="1301"/>
    </row>
    <row r="26" spans="1:29" s="445" customFormat="1" ht="15" customHeight="1">
      <c r="A26" s="1281"/>
      <c r="B26" s="1281"/>
      <c r="C26" s="1281"/>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281"/>
      <c r="B27" s="1281"/>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281"/>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spans="1:29" ht="3" customHeight="1"/>
    <row r="31" spans="1:29" ht="96" customHeight="1">
      <c r="L31" s="1">
        <v>1</v>
      </c>
      <c r="M31" s="1274" t="s">
        <v>747</v>
      </c>
      <c r="N31" s="1274"/>
      <c r="O31" s="1274"/>
      <c r="P31" s="1274"/>
      <c r="Q31" s="1274"/>
      <c r="R31" s="1274"/>
      <c r="S31" s="1274"/>
      <c r="T31" s="1274"/>
      <c r="U31" s="1274"/>
      <c r="V31" s="1274"/>
      <c r="W31" s="1274"/>
      <c r="X31" s="1274"/>
      <c r="Y31" s="1038"/>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5" t="s">
        <v>469</v>
      </c>
      <c r="G2" s="1276"/>
      <c r="H2" s="1277"/>
      <c r="I2" s="1132"/>
    </row>
    <row r="3" spans="1:20" ht="3" customHeight="1"/>
    <row r="4" spans="1:20" s="1092" customFormat="1" ht="11.25">
      <c r="A4" s="1097"/>
      <c r="B4" s="1097"/>
      <c r="C4" s="1097"/>
      <c r="D4" s="1097"/>
      <c r="F4" s="1229" t="s">
        <v>444</v>
      </c>
      <c r="G4" s="1229"/>
      <c r="H4" s="1229"/>
      <c r="I4" s="1278" t="s">
        <v>445</v>
      </c>
      <c r="J4" s="1097"/>
      <c r="K4" s="1097"/>
      <c r="L4" s="1097"/>
      <c r="M4" s="1097"/>
      <c r="N4" s="1097"/>
      <c r="O4" s="1097"/>
      <c r="P4" s="1097"/>
      <c r="Q4" s="1097"/>
      <c r="R4" s="1097"/>
      <c r="S4" s="1097"/>
      <c r="T4" s="1097"/>
    </row>
    <row r="5" spans="1:20" s="1092" customFormat="1" ht="11.25" customHeight="1">
      <c r="A5" s="1097"/>
      <c r="B5" s="1097"/>
      <c r="C5" s="1097"/>
      <c r="D5" s="1097"/>
      <c r="F5" s="1109" t="s">
        <v>90</v>
      </c>
      <c r="G5" s="1122" t="s">
        <v>447</v>
      </c>
      <c r="H5" s="1108" t="s">
        <v>438</v>
      </c>
      <c r="I5" s="1278"/>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07" t="str">
        <f>IF(dateCh="","",dateCh)</f>
        <v>15.04.2022</v>
      </c>
      <c r="I7" s="1093" t="s">
        <v>471</v>
      </c>
      <c r="J7" s="1118"/>
      <c r="K7" s="1097"/>
      <c r="L7" s="1097"/>
      <c r="M7" s="1097"/>
      <c r="N7" s="1097"/>
      <c r="O7" s="1097"/>
      <c r="P7" s="1097"/>
      <c r="Q7" s="1097"/>
      <c r="R7" s="1097"/>
      <c r="S7" s="1097"/>
      <c r="T7" s="1097"/>
    </row>
    <row r="8" spans="1:20" s="1092" customFormat="1" ht="45">
      <c r="A8" s="1279">
        <v>1</v>
      </c>
      <c r="B8" s="1097"/>
      <c r="C8" s="1097"/>
      <c r="D8" s="1097"/>
      <c r="F8" s="1119" t="str">
        <f>"2." &amp;mergeValue(A8)</f>
        <v>2.1</v>
      </c>
      <c r="G8" s="1128" t="s">
        <v>472</v>
      </c>
      <c r="H8" s="1107"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33.75">
      <c r="A9" s="1279"/>
      <c r="B9" s="1097"/>
      <c r="C9" s="1097"/>
      <c r="D9" s="1097"/>
      <c r="F9" s="1119" t="str">
        <f>"3." &amp;mergeValue(A9)</f>
        <v>3.1</v>
      </c>
      <c r="G9" s="1128" t="s">
        <v>473</v>
      </c>
      <c r="H9" s="110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565</v>
      </c>
      <c r="J9" s="1118"/>
      <c r="K9" s="1097"/>
      <c r="L9" s="1097"/>
      <c r="M9" s="1097"/>
      <c r="N9" s="1097"/>
      <c r="O9" s="1097"/>
      <c r="P9" s="1097"/>
      <c r="Q9" s="1097"/>
      <c r="R9" s="1097"/>
      <c r="S9" s="1097"/>
      <c r="T9" s="1097"/>
    </row>
    <row r="10" spans="1:20" s="1092" customFormat="1" ht="22.5">
      <c r="A10" s="1279"/>
      <c r="B10" s="1097"/>
      <c r="C10" s="1097"/>
      <c r="D10" s="1097"/>
      <c r="F10" s="1119" t="str">
        <f>"4."&amp;mergeValue(A10)</f>
        <v>4.1</v>
      </c>
      <c r="G10" s="1128" t="s">
        <v>474</v>
      </c>
      <c r="H10" s="1108" t="s">
        <v>448</v>
      </c>
      <c r="I10" s="1093"/>
      <c r="J10" s="1118"/>
      <c r="K10" s="1097"/>
      <c r="L10" s="1097"/>
      <c r="M10" s="1097"/>
      <c r="N10" s="1097"/>
      <c r="O10" s="1097"/>
      <c r="P10" s="1097"/>
      <c r="Q10" s="1097"/>
      <c r="R10" s="1097"/>
      <c r="S10" s="1097"/>
      <c r="T10" s="1097"/>
    </row>
    <row r="11" spans="1:20" s="1092" customFormat="1" ht="18.75">
      <c r="A11" s="1279"/>
      <c r="B11" s="1279">
        <v>1</v>
      </c>
      <c r="C11" s="1124"/>
      <c r="D11" s="1124"/>
      <c r="F11" s="1119" t="str">
        <f>"4."&amp;mergeValue(A11) &amp;"."&amp;mergeValue(B11)</f>
        <v>4.1.1</v>
      </c>
      <c r="G11" s="1114" t="s">
        <v>569</v>
      </c>
      <c r="H11" s="1107" t="str">
        <f>IF(region_name="","",region_name)</f>
        <v>Самарская область</v>
      </c>
      <c r="I11" s="1093" t="s">
        <v>477</v>
      </c>
      <c r="J11" s="1118"/>
      <c r="K11" s="1097"/>
      <c r="L11" s="1097"/>
      <c r="M11" s="1097"/>
      <c r="N11" s="1097"/>
      <c r="O11" s="1097"/>
      <c r="P11" s="1097"/>
      <c r="Q11" s="1097"/>
      <c r="R11" s="1097"/>
      <c r="S11" s="1097"/>
      <c r="T11" s="1097"/>
    </row>
    <row r="12" spans="1:20" s="1092" customFormat="1" ht="22.5">
      <c r="A12" s="1279"/>
      <c r="B12" s="1279"/>
      <c r="C12" s="1279">
        <v>1</v>
      </c>
      <c r="D12" s="1124"/>
      <c r="F12" s="1119" t="str">
        <f>"4."&amp;mergeValue(A12) &amp;"."&amp;mergeValue(B12)&amp;"."&amp;mergeValue(C12)</f>
        <v>4.1.1.1</v>
      </c>
      <c r="G12" s="1123" t="s">
        <v>475</v>
      </c>
      <c r="H12" s="1107" t="str">
        <f>IF(Территории!H13="","","" &amp; Территории!H13 &amp; "")</f>
        <v>городской округ Самара</v>
      </c>
      <c r="I12" s="1093" t="s">
        <v>478</v>
      </c>
      <c r="J12" s="1118"/>
      <c r="K12" s="1097"/>
      <c r="L12" s="1097"/>
      <c r="M12" s="1097"/>
      <c r="N12" s="1097"/>
      <c r="O12" s="1097"/>
      <c r="P12" s="1097"/>
      <c r="Q12" s="1097"/>
      <c r="R12" s="1097"/>
      <c r="S12" s="1097"/>
      <c r="T12" s="1097"/>
    </row>
    <row r="13" spans="1:20" s="1092" customFormat="1" ht="56.25">
      <c r="A13" s="1279"/>
      <c r="B13" s="1279"/>
      <c r="C13" s="1279"/>
      <c r="D13" s="1124">
        <v>1</v>
      </c>
      <c r="F13" s="1119" t="str">
        <f>"4."&amp;mergeValue(A13) &amp;"."&amp;mergeValue(B13)&amp;"."&amp;mergeValue(C13)&amp;"."&amp;mergeValue(D13)</f>
        <v>4.1.1.1.1</v>
      </c>
      <c r="G13" s="1131" t="s">
        <v>476</v>
      </c>
      <c r="H13" s="1107" t="str">
        <f>IF(Территории!R14="","","" &amp; Территории!R14 &amp; "")</f>
        <v>городской округ Самара (36701000)</v>
      </c>
      <c r="I13" s="1180" t="s">
        <v>568</v>
      </c>
      <c r="J13" s="1118"/>
      <c r="K13" s="1097"/>
      <c r="L13" s="1097"/>
      <c r="M13" s="1097"/>
      <c r="N13" s="1097"/>
      <c r="O13" s="1097"/>
      <c r="P13" s="1097"/>
      <c r="Q13" s="1097"/>
      <c r="R13" s="1097"/>
      <c r="S13" s="1097"/>
      <c r="T13" s="1097"/>
    </row>
    <row r="14" spans="1:20" s="1116" customFormat="1" ht="3" customHeight="1">
      <c r="A14" s="1117"/>
      <c r="B14" s="1117"/>
      <c r="C14" s="1117"/>
      <c r="D14" s="1117"/>
      <c r="F14" s="1115"/>
      <c r="G14" s="1129"/>
      <c r="H14" s="1130"/>
      <c r="I14" s="1100"/>
      <c r="J14" s="1117"/>
      <c r="K14" s="1117"/>
      <c r="L14" s="1117"/>
      <c r="M14" s="1117"/>
      <c r="N14" s="1117"/>
      <c r="O14" s="1117"/>
      <c r="P14" s="1117"/>
      <c r="Q14" s="1117"/>
      <c r="R14" s="1117"/>
      <c r="S14" s="1117"/>
      <c r="T14" s="1117"/>
    </row>
    <row r="15" spans="1:20" s="1116" customFormat="1" ht="15" customHeight="1">
      <c r="A15" s="1117"/>
      <c r="B15" s="1117"/>
      <c r="C15" s="1117"/>
      <c r="D15" s="1117"/>
      <c r="F15" s="1115"/>
      <c r="G15" s="1274" t="s">
        <v>570</v>
      </c>
      <c r="H15" s="1274"/>
      <c r="I15" s="1100"/>
      <c r="J15" s="1117"/>
      <c r="K15" s="1117"/>
      <c r="L15" s="1117"/>
      <c r="M15" s="1117"/>
      <c r="N15" s="1117"/>
      <c r="O15" s="1117"/>
      <c r="P15" s="1117"/>
      <c r="Q15" s="1117"/>
      <c r="R15" s="1117"/>
      <c r="S15" s="1117"/>
      <c r="T15" s="1117"/>
    </row>
  </sheetData>
  <sheetProtection algorithmName="SHA-512" hashValue="iIxDJJhHpSfF4MQoN/MnwEZKalREYm/R7GY3lCCkVqV5s93NADQiiEwdgJvJ49LKb8zM96L0wdLdPWV6ynWStw==" saltValue="js5jedZpjNBH/CWUj+RVZ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6"/>
    <col min="12" max="16384" width="10.5703125" style="1068"/>
  </cols>
  <sheetData>
    <row r="1" spans="1:17" hidden="1">
      <c r="N1" s="1145"/>
      <c r="O1" s="1145"/>
      <c r="Q1" s="1145"/>
    </row>
    <row r="2" spans="1:17" hidden="1"/>
    <row r="3" spans="1:17" hidden="1"/>
    <row r="4" spans="1:17" ht="3" customHeight="1">
      <c r="C4" s="1074"/>
      <c r="D4" s="1069"/>
      <c r="E4" s="1069"/>
      <c r="F4" s="1069"/>
      <c r="G4" s="1136"/>
      <c r="H4" s="1136"/>
    </row>
    <row r="5" spans="1:17" ht="26.1" customHeight="1">
      <c r="C5" s="1074"/>
      <c r="D5" s="1296" t="s">
        <v>694</v>
      </c>
      <c r="E5" s="1296"/>
      <c r="F5" s="1296"/>
      <c r="G5" s="1296"/>
      <c r="H5" s="1133"/>
    </row>
    <row r="6" spans="1:17" ht="3" customHeight="1">
      <c r="C6" s="1074"/>
      <c r="D6" s="1069"/>
      <c r="E6" s="1137"/>
      <c r="F6" s="1137"/>
      <c r="G6" s="1073"/>
      <c r="H6" s="1138"/>
    </row>
    <row r="7" spans="1:17">
      <c r="C7" s="1074"/>
      <c r="D7" s="1310" t="s">
        <v>444</v>
      </c>
      <c r="E7" s="1310"/>
      <c r="F7" s="1310"/>
      <c r="G7" s="1310"/>
      <c r="H7" s="1350" t="s">
        <v>445</v>
      </c>
    </row>
    <row r="8" spans="1:17">
      <c r="C8" s="1074"/>
      <c r="D8" s="1078" t="s">
        <v>90</v>
      </c>
      <c r="E8" s="1079" t="s">
        <v>447</v>
      </c>
      <c r="F8" s="1079" t="s">
        <v>438</v>
      </c>
      <c r="G8" s="1079" t="s">
        <v>446</v>
      </c>
      <c r="H8" s="1350"/>
    </row>
    <row r="9" spans="1:17" ht="12" customHeight="1">
      <c r="C9" s="1074"/>
      <c r="D9" s="1070" t="s">
        <v>91</v>
      </c>
      <c r="E9" s="1070" t="s">
        <v>47</v>
      </c>
      <c r="F9" s="1070" t="s">
        <v>48</v>
      </c>
      <c r="G9" s="1070" t="s">
        <v>49</v>
      </c>
      <c r="H9" s="1070" t="s">
        <v>66</v>
      </c>
    </row>
    <row r="10" spans="1:17" ht="21" customHeight="1">
      <c r="A10" s="1101"/>
      <c r="C10" s="1074"/>
      <c r="D10" s="1091" t="s">
        <v>91</v>
      </c>
      <c r="E10" s="1146" t="s">
        <v>697</v>
      </c>
      <c r="F10" s="1126"/>
      <c r="G10" s="1106"/>
      <c r="H10" s="1299" t="s">
        <v>699</v>
      </c>
    </row>
    <row r="11" spans="1:17" ht="21" customHeight="1">
      <c r="A11" s="1101"/>
      <c r="C11" s="1074"/>
      <c r="D11" s="1091" t="s">
        <v>47</v>
      </c>
      <c r="E11" s="1146" t="s">
        <v>698</v>
      </c>
      <c r="F11" s="1126"/>
      <c r="G11" s="1106"/>
      <c r="H11" s="1300"/>
    </row>
    <row r="12" spans="1:17" ht="21" customHeight="1">
      <c r="A12" s="1077"/>
      <c r="C12" s="1072"/>
      <c r="D12" s="1091" t="s">
        <v>48</v>
      </c>
      <c r="E12" s="1146" t="s">
        <v>681</v>
      </c>
      <c r="F12" s="1126"/>
      <c r="G12" s="1106"/>
      <c r="H12" s="1300"/>
      <c r="I12" s="1096"/>
      <c r="K12" s="1068"/>
    </row>
    <row r="13" spans="1:17" ht="21" customHeight="1">
      <c r="A13" s="1077"/>
      <c r="C13" s="1072"/>
      <c r="D13" s="1091" t="s">
        <v>49</v>
      </c>
      <c r="E13" s="1146" t="s">
        <v>682</v>
      </c>
      <c r="F13" s="1126"/>
      <c r="G13" s="1106"/>
      <c r="H13" s="1300"/>
      <c r="I13" s="1096"/>
      <c r="K13" s="1068"/>
    </row>
    <row r="14" spans="1:17" ht="15" customHeight="1">
      <c r="A14" s="1101"/>
      <c r="C14" s="1074"/>
      <c r="D14" s="1080"/>
      <c r="E14" s="1148" t="s">
        <v>326</v>
      </c>
      <c r="F14" s="1143"/>
      <c r="G14" s="1141"/>
      <c r="H14" s="1301"/>
    </row>
    <row r="15" spans="1:17">
      <c r="D15" s="1150"/>
      <c r="E15" s="1150"/>
      <c r="F15" s="1150"/>
      <c r="G15" s="1150"/>
      <c r="H15" s="1150"/>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5" t="s">
        <v>469</v>
      </c>
      <c r="G2" s="1276"/>
      <c r="H2" s="1277"/>
      <c r="I2" s="1132"/>
    </row>
    <row r="3" spans="1:20" ht="3" customHeight="1"/>
    <row r="4" spans="1:20" s="1092" customFormat="1" ht="11.25">
      <c r="A4" s="1097"/>
      <c r="B4" s="1097"/>
      <c r="C4" s="1097"/>
      <c r="D4" s="1097"/>
      <c r="F4" s="1229" t="s">
        <v>444</v>
      </c>
      <c r="G4" s="1229"/>
      <c r="H4" s="1229"/>
      <c r="I4" s="1278" t="s">
        <v>445</v>
      </c>
      <c r="J4" s="1097"/>
      <c r="K4" s="1097"/>
      <c r="L4" s="1097"/>
      <c r="M4" s="1097"/>
      <c r="N4" s="1097"/>
      <c r="O4" s="1097"/>
      <c r="P4" s="1097"/>
      <c r="Q4" s="1097"/>
      <c r="R4" s="1097"/>
      <c r="S4" s="1097"/>
      <c r="T4" s="1097"/>
    </row>
    <row r="5" spans="1:20" s="1092" customFormat="1" ht="11.25" customHeight="1">
      <c r="A5" s="1097"/>
      <c r="B5" s="1097"/>
      <c r="C5" s="1097"/>
      <c r="D5" s="1097"/>
      <c r="F5" s="1178" t="s">
        <v>90</v>
      </c>
      <c r="G5" s="1122" t="s">
        <v>447</v>
      </c>
      <c r="H5" s="1193" t="s">
        <v>438</v>
      </c>
      <c r="I5" s="1278"/>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83" t="str">
        <f>IF(dateCh="","",dateCh)</f>
        <v>15.04.2022</v>
      </c>
      <c r="I7" s="1093" t="s">
        <v>471</v>
      </c>
      <c r="J7" s="1118"/>
      <c r="K7" s="1097"/>
      <c r="L7" s="1097"/>
      <c r="M7" s="1097"/>
      <c r="N7" s="1097"/>
      <c r="O7" s="1097"/>
      <c r="P7" s="1097"/>
      <c r="Q7" s="1097"/>
      <c r="R7" s="1097"/>
      <c r="S7" s="1097"/>
      <c r="T7" s="1097"/>
    </row>
    <row r="8" spans="1:20" s="1092" customFormat="1" ht="45">
      <c r="A8" s="1279">
        <v>1</v>
      </c>
      <c r="B8" s="1097"/>
      <c r="C8" s="1097"/>
      <c r="D8" s="1097"/>
      <c r="F8" s="1119" t="str">
        <f>"2." &amp;mergeValue(A8)</f>
        <v>2.1</v>
      </c>
      <c r="G8" s="1128" t="s">
        <v>472</v>
      </c>
      <c r="H8" s="1183"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33.75">
      <c r="A9" s="1279"/>
      <c r="B9" s="1097"/>
      <c r="C9" s="1097"/>
      <c r="D9" s="1097"/>
      <c r="F9" s="1119" t="str">
        <f>"3." &amp;mergeValue(A9)</f>
        <v>3.1</v>
      </c>
      <c r="G9" s="1128" t="s">
        <v>473</v>
      </c>
      <c r="H9" s="1183"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565</v>
      </c>
      <c r="J9" s="1118"/>
      <c r="K9" s="1097"/>
      <c r="L9" s="1097"/>
      <c r="M9" s="1097"/>
      <c r="N9" s="1097"/>
      <c r="O9" s="1097"/>
      <c r="P9" s="1097"/>
      <c r="Q9" s="1097"/>
      <c r="R9" s="1097"/>
      <c r="S9" s="1097"/>
      <c r="T9" s="1097"/>
    </row>
    <row r="10" spans="1:20" s="1092" customFormat="1" ht="22.5">
      <c r="A10" s="1279"/>
      <c r="B10" s="1097"/>
      <c r="C10" s="1097"/>
      <c r="D10" s="1097"/>
      <c r="F10" s="1119" t="str">
        <f>"4."&amp;mergeValue(A10)</f>
        <v>4.1</v>
      </c>
      <c r="G10" s="1128" t="s">
        <v>474</v>
      </c>
      <c r="H10" s="1193" t="s">
        <v>448</v>
      </c>
      <c r="I10" s="1093"/>
      <c r="J10" s="1118"/>
      <c r="K10" s="1097"/>
      <c r="L10" s="1097"/>
      <c r="M10" s="1097"/>
      <c r="N10" s="1097"/>
      <c r="O10" s="1097"/>
      <c r="P10" s="1097"/>
      <c r="Q10" s="1097"/>
      <c r="R10" s="1097"/>
      <c r="S10" s="1097"/>
      <c r="T10" s="1097"/>
    </row>
    <row r="11" spans="1:20" s="1092" customFormat="1" ht="18.75">
      <c r="A11" s="1279"/>
      <c r="B11" s="1279">
        <v>1</v>
      </c>
      <c r="C11" s="1179"/>
      <c r="D11" s="1179"/>
      <c r="F11" s="1119" t="str">
        <f>"4."&amp;mergeValue(A11) &amp;"."&amp;mergeValue(B11)</f>
        <v>4.1.1</v>
      </c>
      <c r="G11" s="1114" t="s">
        <v>569</v>
      </c>
      <c r="H11" s="1183" t="str">
        <f>IF(region_name="","",region_name)</f>
        <v>Самарская область</v>
      </c>
      <c r="I11" s="1093" t="s">
        <v>477</v>
      </c>
      <c r="J11" s="1118"/>
      <c r="K11" s="1097"/>
      <c r="L11" s="1097"/>
      <c r="M11" s="1097"/>
      <c r="N11" s="1097"/>
      <c r="O11" s="1097"/>
      <c r="P11" s="1097"/>
      <c r="Q11" s="1097"/>
      <c r="R11" s="1097"/>
      <c r="S11" s="1097"/>
      <c r="T11" s="1097"/>
    </row>
    <row r="12" spans="1:20" s="1092" customFormat="1" ht="22.5">
      <c r="A12" s="1279"/>
      <c r="B12" s="1279"/>
      <c r="C12" s="1279">
        <v>1</v>
      </c>
      <c r="D12" s="1179"/>
      <c r="F12" s="1119" t="str">
        <f>"4."&amp;mergeValue(A12) &amp;"."&amp;mergeValue(B12)&amp;"."&amp;mergeValue(C12)</f>
        <v>4.1.1.1</v>
      </c>
      <c r="G12" s="1123" t="s">
        <v>475</v>
      </c>
      <c r="H12" s="1183" t="str">
        <f>IF(Территории!H13="","","" &amp; Территории!H13 &amp; "")</f>
        <v>городской округ Самара</v>
      </c>
      <c r="I12" s="1093" t="s">
        <v>478</v>
      </c>
      <c r="J12" s="1118"/>
      <c r="K12" s="1097"/>
      <c r="L12" s="1097"/>
      <c r="M12" s="1097"/>
      <c r="N12" s="1097"/>
      <c r="O12" s="1097"/>
      <c r="P12" s="1097"/>
      <c r="Q12" s="1097"/>
      <c r="R12" s="1097"/>
      <c r="S12" s="1097"/>
      <c r="T12" s="1097"/>
    </row>
    <row r="13" spans="1:20" s="1092" customFormat="1" ht="56.25">
      <c r="A13" s="1279"/>
      <c r="B13" s="1279"/>
      <c r="C13" s="1279"/>
      <c r="D13" s="1179">
        <v>1</v>
      </c>
      <c r="F13" s="1119" t="str">
        <f>"4."&amp;mergeValue(A13) &amp;"."&amp;mergeValue(B13)&amp;"."&amp;mergeValue(C13)&amp;"."&amp;mergeValue(D13)</f>
        <v>4.1.1.1.1</v>
      </c>
      <c r="G13" s="1131" t="s">
        <v>476</v>
      </c>
      <c r="H13" s="1183" t="str">
        <f>IF(Территории!R14="","","" &amp; Территории!R14 &amp; "")</f>
        <v>городской округ Самара (36701000)</v>
      </c>
      <c r="I13" s="1180" t="s">
        <v>568</v>
      </c>
      <c r="J13" s="1118"/>
      <c r="K13" s="1097"/>
      <c r="L13" s="1097"/>
      <c r="M13" s="1097"/>
      <c r="N13" s="1097"/>
      <c r="O13" s="1097"/>
      <c r="P13" s="1097"/>
      <c r="Q13" s="1097"/>
      <c r="R13" s="1097"/>
      <c r="S13" s="1097"/>
      <c r="T13" s="1097"/>
    </row>
    <row r="14" spans="1:20" s="1116" customFormat="1" ht="3" customHeight="1">
      <c r="A14" s="1117"/>
      <c r="B14" s="1117"/>
      <c r="C14" s="1117"/>
      <c r="D14" s="1117"/>
      <c r="F14" s="1115"/>
      <c r="G14" s="1129"/>
      <c r="H14" s="1130"/>
      <c r="I14" s="1100"/>
      <c r="J14" s="1117"/>
      <c r="K14" s="1117"/>
      <c r="L14" s="1117"/>
      <c r="M14" s="1117"/>
      <c r="N14" s="1117"/>
      <c r="O14" s="1117"/>
      <c r="P14" s="1117"/>
      <c r="Q14" s="1117"/>
      <c r="R14" s="1117"/>
      <c r="S14" s="1117"/>
      <c r="T14" s="1117"/>
    </row>
    <row r="15" spans="1:20" s="1116" customFormat="1" ht="15" customHeight="1">
      <c r="A15" s="1117"/>
      <c r="B15" s="1117"/>
      <c r="C15" s="1117"/>
      <c r="D15" s="1117"/>
      <c r="F15" s="1115"/>
      <c r="G15" s="1274" t="s">
        <v>570</v>
      </c>
      <c r="H15" s="1274"/>
      <c r="I15" s="1100"/>
      <c r="J15" s="1117"/>
      <c r="K15" s="1117"/>
      <c r="L15" s="1117"/>
      <c r="M15" s="1117"/>
      <c r="N15" s="1117"/>
      <c r="O15" s="1117"/>
      <c r="P15" s="1117"/>
      <c r="Q15" s="1117"/>
      <c r="R15" s="1117"/>
      <c r="S15" s="1117"/>
      <c r="T15" s="1117"/>
    </row>
  </sheetData>
  <sheetProtection algorithmName="SHA-512" hashValue="1bwCaSi+oREhq3mVX1RvbzfhtfO5TS31tmAIFkpbxvU6qgBnUiaRQr5nxqQn2yteeUY7+RK3xmdWacTidashWw==" saltValue="wE8BRO165BFFu9sn0yQdy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37"/>
  <sheetViews>
    <sheetView showGridLines="0" topLeftCell="F22" zoomScaleNormal="100" workbookViewId="0">
      <selection activeCell="J35" sqref="J35"/>
    </sheetView>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46.7109375" style="1068" customWidth="1"/>
    <col min="6" max="6" width="35.7109375" style="1068" customWidth="1"/>
    <col min="7" max="7" width="3.7109375" style="1068" customWidth="1"/>
    <col min="8" max="9" width="11.7109375" style="1068" customWidth="1"/>
    <col min="10" max="11" width="35.7109375" style="1068" customWidth="1"/>
    <col min="12" max="12" width="84.85546875" style="1068" customWidth="1"/>
    <col min="13" max="13" width="10.5703125" style="1068"/>
    <col min="14" max="15" width="10.5703125" style="1096"/>
    <col min="16" max="16384" width="10.5703125" style="1068"/>
  </cols>
  <sheetData>
    <row r="1" spans="1:32" hidden="1">
      <c r="S1" s="1144"/>
      <c r="AF1" s="1145"/>
    </row>
    <row r="2" spans="1:32" hidden="1"/>
    <row r="3" spans="1:32" hidden="1"/>
    <row r="4" spans="1:32" ht="3" customHeight="1">
      <c r="C4" s="1074"/>
      <c r="D4" s="1069"/>
      <c r="E4" s="1069"/>
      <c r="F4" s="1069"/>
      <c r="G4" s="1069"/>
      <c r="H4" s="1069"/>
      <c r="I4" s="1069"/>
      <c r="J4" s="1069"/>
      <c r="K4" s="1136"/>
      <c r="L4" s="1136"/>
    </row>
    <row r="5" spans="1:32" ht="26.1" customHeight="1">
      <c r="C5" s="1074"/>
      <c r="D5" s="1296" t="s">
        <v>706</v>
      </c>
      <c r="E5" s="1296"/>
      <c r="F5" s="1296"/>
      <c r="G5" s="1296"/>
      <c r="H5" s="1296"/>
      <c r="I5" s="1296"/>
      <c r="J5" s="1296"/>
      <c r="K5" s="1296"/>
      <c r="L5" s="1120"/>
    </row>
    <row r="6" spans="1:32" ht="3" customHeight="1">
      <c r="C6" s="1074"/>
      <c r="D6" s="1069"/>
      <c r="E6" s="1137"/>
      <c r="F6" s="1137"/>
      <c r="G6" s="1137"/>
      <c r="H6" s="1137"/>
      <c r="I6" s="1137"/>
      <c r="J6" s="1137"/>
      <c r="K6" s="1073"/>
      <c r="L6" s="1138"/>
    </row>
    <row r="7" spans="1:32" ht="18.75">
      <c r="C7" s="1074"/>
      <c r="D7" s="1069"/>
      <c r="E7" s="1154" t="str">
        <f>"Дата подачи заявления об "&amp;IF(datePr_ch="","утверждении","изменении") &amp; " тарифов"</f>
        <v>Дата подачи заявления об утверждении тарифов</v>
      </c>
      <c r="F7" s="1303" t="str">
        <f>IF(datePr_ch="",IF(datePr="","",datePr),datePr_ch)</f>
        <v>14.04.2022</v>
      </c>
      <c r="G7" s="1303"/>
      <c r="H7" s="1303"/>
      <c r="I7" s="1303"/>
      <c r="J7" s="1303"/>
      <c r="K7" s="1303"/>
      <c r="L7" s="1166"/>
      <c r="M7" s="1094"/>
    </row>
    <row r="8" spans="1:32" ht="18.75">
      <c r="C8" s="1074"/>
      <c r="D8" s="1069"/>
      <c r="E8" s="1154" t="str">
        <f>"Номер подачи заявления об "&amp;IF(numberPr_ch="","утверждении","изменении") &amp; " тарифов"</f>
        <v>Номер подачи заявления об утверждении тарифов</v>
      </c>
      <c r="F8" s="1303" t="str">
        <f>IF(numberPr_ch="",IF(numberPr="","",numberPr),numberPr_ch)</f>
        <v>120-р</v>
      </c>
      <c r="G8" s="1303"/>
      <c r="H8" s="1303"/>
      <c r="I8" s="1303"/>
      <c r="J8" s="1303"/>
      <c r="K8" s="1303"/>
      <c r="L8" s="1166"/>
      <c r="M8" s="1094"/>
    </row>
    <row r="9" spans="1:32">
      <c r="C9" s="1074"/>
      <c r="D9" s="1069"/>
      <c r="E9" s="1137"/>
      <c r="F9" s="1137"/>
      <c r="G9" s="1137"/>
      <c r="H9" s="1137"/>
      <c r="I9" s="1137"/>
      <c r="J9" s="1137"/>
      <c r="K9" s="1073"/>
      <c r="L9" s="1138"/>
    </row>
    <row r="10" spans="1:32" ht="21" customHeight="1">
      <c r="C10" s="1074"/>
      <c r="D10" s="1310" t="s">
        <v>444</v>
      </c>
      <c r="E10" s="1310"/>
      <c r="F10" s="1310"/>
      <c r="G10" s="1310"/>
      <c r="H10" s="1310"/>
      <c r="I10" s="1310"/>
      <c r="J10" s="1310"/>
      <c r="K10" s="1310"/>
      <c r="L10" s="1350" t="s">
        <v>445</v>
      </c>
    </row>
    <row r="11" spans="1:32" ht="21" customHeight="1">
      <c r="C11" s="1074"/>
      <c r="D11" s="1293" t="s">
        <v>90</v>
      </c>
      <c r="E11" s="1351" t="s">
        <v>295</v>
      </c>
      <c r="F11" s="1351" t="s">
        <v>19</v>
      </c>
      <c r="G11" s="1353" t="s">
        <v>683</v>
      </c>
      <c r="H11" s="1354"/>
      <c r="I11" s="1355"/>
      <c r="J11" s="1351" t="s">
        <v>438</v>
      </c>
      <c r="K11" s="1351" t="s">
        <v>446</v>
      </c>
      <c r="L11" s="1350"/>
    </row>
    <row r="12" spans="1:32" ht="21" customHeight="1">
      <c r="C12" s="1074"/>
      <c r="D12" s="1295"/>
      <c r="E12" s="1352"/>
      <c r="F12" s="1352"/>
      <c r="G12" s="1357" t="s">
        <v>684</v>
      </c>
      <c r="H12" s="1358"/>
      <c r="I12" s="1079" t="s">
        <v>685</v>
      </c>
      <c r="J12" s="1352"/>
      <c r="K12" s="1352"/>
      <c r="L12" s="1350"/>
    </row>
    <row r="13" spans="1:32" ht="12" customHeight="1">
      <c r="C13" s="1074"/>
      <c r="D13" s="1070" t="s">
        <v>91</v>
      </c>
      <c r="E13" s="1070" t="s">
        <v>47</v>
      </c>
      <c r="F13" s="1070" t="s">
        <v>48</v>
      </c>
      <c r="G13" s="1359" t="s">
        <v>49</v>
      </c>
      <c r="H13" s="1359"/>
      <c r="I13" s="1070" t="s">
        <v>66</v>
      </c>
      <c r="J13" s="1070" t="s">
        <v>67</v>
      </c>
      <c r="K13" s="1070" t="s">
        <v>181</v>
      </c>
      <c r="L13" s="1070" t="s">
        <v>182</v>
      </c>
    </row>
    <row r="14" spans="1:32" ht="14.25" customHeight="1">
      <c r="A14" s="1101"/>
      <c r="C14" s="1074"/>
      <c r="D14" s="1149">
        <v>1</v>
      </c>
      <c r="E14" s="1356" t="s">
        <v>686</v>
      </c>
      <c r="F14" s="1360"/>
      <c r="G14" s="1360"/>
      <c r="H14" s="1360"/>
      <c r="I14" s="1360"/>
      <c r="J14" s="1360"/>
      <c r="K14" s="1360"/>
      <c r="L14" s="1086"/>
      <c r="M14" s="1151"/>
    </row>
    <row r="15" spans="1:32" ht="56.25">
      <c r="A15" s="1101"/>
      <c r="C15" s="1074"/>
      <c r="D15" s="1149" t="s">
        <v>293</v>
      </c>
      <c r="E15" s="1104" t="s">
        <v>448</v>
      </c>
      <c r="F15" s="1104" t="s">
        <v>448</v>
      </c>
      <c r="G15" s="1361" t="s">
        <v>448</v>
      </c>
      <c r="H15" s="1362"/>
      <c r="I15" s="1104" t="s">
        <v>448</v>
      </c>
      <c r="J15" s="1126" t="s">
        <v>1619</v>
      </c>
      <c r="K15" s="1164"/>
      <c r="L15" s="1093" t="s">
        <v>687</v>
      </c>
      <c r="M15" s="1151"/>
    </row>
    <row r="16" spans="1:32" ht="18.75">
      <c r="A16" s="1101"/>
      <c r="B16" s="1090">
        <v>3</v>
      </c>
      <c r="C16" s="1074"/>
      <c r="D16" s="1152">
        <v>2</v>
      </c>
      <c r="E16" s="1363" t="s">
        <v>688</v>
      </c>
      <c r="F16" s="1364"/>
      <c r="G16" s="1364"/>
      <c r="H16" s="1365"/>
      <c r="I16" s="1365"/>
      <c r="J16" s="1365" t="s">
        <v>448</v>
      </c>
      <c r="K16" s="1365"/>
      <c r="L16" s="1147"/>
      <c r="M16" s="1151"/>
    </row>
    <row r="17" spans="1:15" ht="77.099999999999994" customHeight="1">
      <c r="A17" s="1101"/>
      <c r="C17" s="1366"/>
      <c r="D17" s="1367" t="s">
        <v>689</v>
      </c>
      <c r="E17"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7" s="1369" t="str">
        <f>IF('Перечень тарифов'!J21="","наименование отсутствует","" &amp; 'Перечень тарифов'!J21 &amp; "")</f>
        <v xml:space="preserve">Тариф на горячую воду в открытой системе теплоснабжения (горячего водоснабжения) в виде формулы двухкомпонентного тарифа в ценовой зоне теплоснабжения </v>
      </c>
      <c r="G17" s="1104"/>
      <c r="H17" s="1163" t="s">
        <v>1454</v>
      </c>
      <c r="I17" s="1161" t="s">
        <v>2137</v>
      </c>
      <c r="J17" s="1126" t="s">
        <v>246</v>
      </c>
      <c r="K17" s="1104" t="s">
        <v>448</v>
      </c>
      <c r="L17" s="1299" t="s">
        <v>710</v>
      </c>
      <c r="M17" s="1151"/>
    </row>
    <row r="18" spans="1:15" s="1065" customFormat="1" ht="18.95" customHeight="1">
      <c r="A18" s="1101"/>
      <c r="B18" s="1090"/>
      <c r="C18" s="1366"/>
      <c r="D18" s="1367"/>
      <c r="E18" s="1368"/>
      <c r="F18" s="1369"/>
      <c r="G18" s="1189" t="s">
        <v>2133</v>
      </c>
      <c r="H18" s="1163" t="s">
        <v>2138</v>
      </c>
      <c r="I18" s="1161" t="s">
        <v>1455</v>
      </c>
      <c r="J18" s="1126" t="s">
        <v>246</v>
      </c>
      <c r="K18" s="1104" t="s">
        <v>448</v>
      </c>
      <c r="L18" s="1300"/>
      <c r="M18" s="1151"/>
      <c r="N18" s="1096"/>
      <c r="O18" s="1096"/>
    </row>
    <row r="19" spans="1:15" ht="15" customHeight="1">
      <c r="A19" s="1101"/>
      <c r="C19" s="1366"/>
      <c r="D19" s="1367"/>
      <c r="E19" s="1368"/>
      <c r="F19" s="1369"/>
      <c r="G19" s="1153"/>
      <c r="H19" s="1148" t="s">
        <v>273</v>
      </c>
      <c r="I19" s="1143"/>
      <c r="J19" s="1143"/>
      <c r="K19" s="1141"/>
      <c r="L19" s="1301"/>
      <c r="M19" s="1151"/>
    </row>
    <row r="20" spans="1:15" ht="18.75">
      <c r="A20" s="1101"/>
      <c r="B20" s="1090">
        <v>3</v>
      </c>
      <c r="C20" s="1074"/>
      <c r="D20" s="1091" t="s">
        <v>48</v>
      </c>
      <c r="E20" s="1356" t="s">
        <v>690</v>
      </c>
      <c r="F20" s="1356"/>
      <c r="G20" s="1356"/>
      <c r="H20" s="1356"/>
      <c r="I20" s="1356"/>
      <c r="J20" s="1356"/>
      <c r="K20" s="1356"/>
      <c r="L20" s="1125"/>
      <c r="M20" s="1151"/>
    </row>
    <row r="21" spans="1:15" ht="33.75">
      <c r="A21" s="1101"/>
      <c r="C21" s="1074"/>
      <c r="D21" s="1149" t="s">
        <v>439</v>
      </c>
      <c r="E21" s="1104" t="s">
        <v>448</v>
      </c>
      <c r="F21" s="1104" t="s">
        <v>448</v>
      </c>
      <c r="G21" s="1361" t="s">
        <v>448</v>
      </c>
      <c r="H21" s="1362"/>
      <c r="I21" s="1104" t="s">
        <v>448</v>
      </c>
      <c r="J21" s="1104" t="s">
        <v>448</v>
      </c>
      <c r="K21" s="1031" t="s">
        <v>2139</v>
      </c>
      <c r="L21" s="1093" t="s">
        <v>691</v>
      </c>
      <c r="M21" s="1151"/>
    </row>
    <row r="22" spans="1:15" ht="18.75">
      <c r="A22" s="1101"/>
      <c r="B22" s="1090">
        <v>3</v>
      </c>
      <c r="C22" s="1074"/>
      <c r="D22" s="1091" t="s">
        <v>49</v>
      </c>
      <c r="E22" s="1356" t="s">
        <v>692</v>
      </c>
      <c r="F22" s="1356"/>
      <c r="G22" s="1356"/>
      <c r="H22" s="1356"/>
      <c r="I22" s="1356"/>
      <c r="J22" s="1356"/>
      <c r="K22" s="1356"/>
      <c r="L22" s="1125"/>
      <c r="M22" s="1151"/>
    </row>
    <row r="23" spans="1:15" ht="54.95" customHeight="1">
      <c r="A23" s="1101"/>
      <c r="C23" s="1366"/>
      <c r="D23" s="1367" t="s">
        <v>440</v>
      </c>
      <c r="E23"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3" s="1369" t="str">
        <f>IF('Перечень тарифов'!J21="","наименование отсутствует","" &amp; 'Перечень тарифов'!J21 &amp; "")</f>
        <v xml:space="preserve">Тариф на горячую воду в открытой системе теплоснабжения (горячего водоснабжения) в виде формулы двухкомпонентного тарифа в ценовой зоне теплоснабжения </v>
      </c>
      <c r="G23" s="1104"/>
      <c r="H23" s="1161" t="s">
        <v>1454</v>
      </c>
      <c r="I23" s="1161" t="s">
        <v>2137</v>
      </c>
      <c r="J23" s="1167">
        <f>J27*29.66</f>
        <v>5697.3894</v>
      </c>
      <c r="K23" s="1104" t="s">
        <v>448</v>
      </c>
      <c r="L23" s="1299" t="s">
        <v>711</v>
      </c>
      <c r="M23" s="1151"/>
    </row>
    <row r="24" spans="1:15" s="1065" customFormat="1" ht="18.95" customHeight="1">
      <c r="A24" s="1101"/>
      <c r="B24" s="1090"/>
      <c r="C24" s="1366"/>
      <c r="D24" s="1367"/>
      <c r="E24" s="1368"/>
      <c r="F24" s="1369"/>
      <c r="G24" s="1189" t="s">
        <v>2133</v>
      </c>
      <c r="H24" s="1163" t="s">
        <v>2138</v>
      </c>
      <c r="I24" s="1161" t="s">
        <v>1455</v>
      </c>
      <c r="J24" s="1167">
        <f>J28*50.91</f>
        <v>9779.3019000000004</v>
      </c>
      <c r="K24" s="1104" t="s">
        <v>448</v>
      </c>
      <c r="L24" s="1300"/>
      <c r="M24" s="1151"/>
      <c r="N24" s="1096"/>
      <c r="O24" s="1096"/>
    </row>
    <row r="25" spans="1:15" ht="15" customHeight="1">
      <c r="A25" s="1101"/>
      <c r="C25" s="1366"/>
      <c r="D25" s="1367"/>
      <c r="E25" s="1368"/>
      <c r="F25" s="1369"/>
      <c r="G25" s="1153"/>
      <c r="H25" s="1148" t="s">
        <v>273</v>
      </c>
      <c r="I25" s="1140"/>
      <c r="J25" s="1140"/>
      <c r="K25" s="1141"/>
      <c r="L25" s="1301"/>
      <c r="M25" s="1151"/>
    </row>
    <row r="26" spans="1:15" ht="18.75">
      <c r="A26" s="1101"/>
      <c r="C26" s="1074"/>
      <c r="D26" s="1091" t="s">
        <v>66</v>
      </c>
      <c r="E26" s="1356" t="s">
        <v>755</v>
      </c>
      <c r="F26" s="1356"/>
      <c r="G26" s="1356"/>
      <c r="H26" s="1356"/>
      <c r="I26" s="1356"/>
      <c r="J26" s="1356"/>
      <c r="K26" s="1356"/>
      <c r="L26" s="1125"/>
      <c r="M26" s="1151"/>
    </row>
    <row r="27" spans="1:15" ht="77.099999999999994" customHeight="1">
      <c r="A27" s="1101"/>
      <c r="C27" s="1366"/>
      <c r="D27" s="1370" t="s">
        <v>441</v>
      </c>
      <c r="E27"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7" s="1369" t="str">
        <f>IF('Перечень тарифов'!J21="","наименование отсутствует","" &amp; 'Перечень тарифов'!J21 &amp; "")</f>
        <v xml:space="preserve">Тариф на горячую воду в открытой системе теплоснабжения (горячего водоснабжения) в виде формулы двухкомпонентного тарифа в ценовой зоне теплоснабжения </v>
      </c>
      <c r="G27" s="1104"/>
      <c r="H27" s="1163" t="s">
        <v>1454</v>
      </c>
      <c r="I27" s="1161" t="s">
        <v>2137</v>
      </c>
      <c r="J27" s="1167">
        <v>192.09</v>
      </c>
      <c r="K27" s="1104" t="s">
        <v>448</v>
      </c>
      <c r="L27" s="1299" t="s">
        <v>756</v>
      </c>
      <c r="M27" s="1151"/>
    </row>
    <row r="28" spans="1:15" s="1065" customFormat="1" ht="18.95" customHeight="1">
      <c r="A28" s="1101"/>
      <c r="B28" s="1090"/>
      <c r="C28" s="1366"/>
      <c r="D28" s="1371"/>
      <c r="E28" s="1368"/>
      <c r="F28" s="1369"/>
      <c r="G28" s="1189" t="s">
        <v>2133</v>
      </c>
      <c r="H28" s="1163" t="s">
        <v>2138</v>
      </c>
      <c r="I28" s="1161" t="s">
        <v>1455</v>
      </c>
      <c r="J28" s="1167">
        <v>192.09</v>
      </c>
      <c r="K28" s="1104" t="s">
        <v>448</v>
      </c>
      <c r="L28" s="1300"/>
      <c r="M28" s="1151"/>
      <c r="N28" s="1096"/>
      <c r="O28" s="1096"/>
    </row>
    <row r="29" spans="1:15" ht="15" customHeight="1">
      <c r="A29" s="1101"/>
      <c r="C29" s="1366"/>
      <c r="D29" s="1372"/>
      <c r="E29" s="1368"/>
      <c r="F29" s="1369"/>
      <c r="G29" s="1153"/>
      <c r="H29" s="1148" t="s">
        <v>273</v>
      </c>
      <c r="I29" s="1140"/>
      <c r="J29" s="1140"/>
      <c r="K29" s="1141"/>
      <c r="L29" s="1301"/>
      <c r="M29" s="1151"/>
    </row>
    <row r="30" spans="1:15" ht="26.1" customHeight="1">
      <c r="A30" s="1101"/>
      <c r="C30" s="1074"/>
      <c r="D30" s="1091" t="s">
        <v>67</v>
      </c>
      <c r="E30" s="1356" t="s">
        <v>713</v>
      </c>
      <c r="F30" s="1356"/>
      <c r="G30" s="1356"/>
      <c r="H30" s="1356"/>
      <c r="I30" s="1356"/>
      <c r="J30" s="1356"/>
      <c r="K30" s="1356"/>
      <c r="L30" s="1125"/>
      <c r="M30" s="1151"/>
    </row>
    <row r="31" spans="1:15" ht="101.25" customHeight="1">
      <c r="A31" s="1101"/>
      <c r="C31" s="1366"/>
      <c r="D31" s="1370" t="s">
        <v>442</v>
      </c>
      <c r="E31"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1" s="1369" t="str">
        <f>IF('Перечень тарифов'!J21="","наименование отсутствует","" &amp; 'Перечень тарифов'!J21 &amp; "")</f>
        <v xml:space="preserve">Тариф на горячую воду в открытой системе теплоснабжения (горячего водоснабжения) в виде формулы двухкомпонентного тарифа в ценовой зоне теплоснабжения </v>
      </c>
      <c r="G31" s="1104"/>
      <c r="H31" s="1163" t="s">
        <v>1454</v>
      </c>
      <c r="I31" s="1161" t="s">
        <v>2137</v>
      </c>
      <c r="J31" s="1167">
        <v>0</v>
      </c>
      <c r="K31" s="1104" t="s">
        <v>448</v>
      </c>
      <c r="L31" s="1299" t="s">
        <v>714</v>
      </c>
      <c r="M31" s="1151"/>
      <c r="O31" s="1096" t="s">
        <v>552</v>
      </c>
    </row>
    <row r="32" spans="1:15" ht="18.75">
      <c r="A32" s="1101"/>
      <c r="C32" s="1366"/>
      <c r="D32" s="1372"/>
      <c r="E32" s="1368"/>
      <c r="F32" s="1369"/>
      <c r="G32" s="1153"/>
      <c r="H32" s="1148" t="s">
        <v>273</v>
      </c>
      <c r="I32" s="1140"/>
      <c r="J32" s="1140"/>
      <c r="K32" s="1141"/>
      <c r="L32" s="1301"/>
      <c r="M32" s="1151"/>
    </row>
    <row r="33" spans="1:15" ht="25.5" customHeight="1">
      <c r="A33" s="1101"/>
      <c r="B33" s="1090">
        <v>3</v>
      </c>
      <c r="C33" s="1074"/>
      <c r="D33" s="1091" t="s">
        <v>181</v>
      </c>
      <c r="E33" s="1356" t="s">
        <v>712</v>
      </c>
      <c r="F33" s="1356"/>
      <c r="G33" s="1356"/>
      <c r="H33" s="1356"/>
      <c r="I33" s="1356"/>
      <c r="J33" s="1356"/>
      <c r="K33" s="1356"/>
      <c r="L33" s="1125"/>
      <c r="M33" s="1151"/>
    </row>
    <row r="34" spans="1:15" ht="112.5" customHeight="1">
      <c r="A34" s="1101"/>
      <c r="C34" s="1366"/>
      <c r="D34" s="1370" t="s">
        <v>693</v>
      </c>
      <c r="E34"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4" s="1369" t="str">
        <f>IF('Перечень тарифов'!J21="","наименование отсутствует","" &amp; 'Перечень тарифов'!J21 &amp; "")</f>
        <v xml:space="preserve">Тариф на горячую воду в открытой системе теплоснабжения (горячего водоснабжения) в виде формулы двухкомпонентного тарифа в ценовой зоне теплоснабжения </v>
      </c>
      <c r="G34" s="1104"/>
      <c r="H34" s="1163" t="s">
        <v>1454</v>
      </c>
      <c r="I34" s="1161" t="s">
        <v>1455</v>
      </c>
      <c r="J34" s="1167">
        <v>0</v>
      </c>
      <c r="K34" s="1104" t="s">
        <v>448</v>
      </c>
      <c r="L34" s="1299" t="s">
        <v>715</v>
      </c>
      <c r="M34" s="1151"/>
    </row>
    <row r="35" spans="1:15" ht="18.75">
      <c r="A35" s="1101"/>
      <c r="C35" s="1366"/>
      <c r="D35" s="1372"/>
      <c r="E35" s="1368"/>
      <c r="F35" s="1369"/>
      <c r="G35" s="1153"/>
      <c r="H35" s="1148" t="s">
        <v>273</v>
      </c>
      <c r="I35" s="1140"/>
      <c r="J35" s="1140"/>
      <c r="K35" s="1141"/>
      <c r="L35" s="1301"/>
      <c r="M35" s="1151"/>
    </row>
    <row r="36" spans="1:15" s="1088" customFormat="1" ht="3" customHeight="1">
      <c r="A36" s="1101"/>
      <c r="D36" s="1155"/>
      <c r="E36" s="1155"/>
      <c r="F36" s="1155"/>
      <c r="G36" s="1155"/>
      <c r="H36" s="1155"/>
      <c r="I36" s="1155"/>
      <c r="J36" s="1155"/>
      <c r="K36" s="1155"/>
      <c r="L36" s="1155"/>
      <c r="N36" s="1139"/>
      <c r="O36" s="1139"/>
    </row>
    <row r="37" spans="1:15" ht="24.75" customHeight="1">
      <c r="D37" s="1142">
        <v>1</v>
      </c>
      <c r="E37" s="1274" t="s">
        <v>709</v>
      </c>
      <c r="F37" s="1274"/>
      <c r="G37" s="1274"/>
      <c r="H37" s="1274"/>
      <c r="I37" s="1274"/>
      <c r="J37" s="1274"/>
      <c r="K37" s="1274"/>
      <c r="L37" s="1274"/>
    </row>
  </sheetData>
  <sheetProtection algorithmName="SHA-512" hashValue="kFf5D1jOpBXLr5zK35QvtmVe4W9bJrelaVeLdo2EUuxLT287XCXR5HujILgeHSn8akq5qts8pHylLt9dpQTojw==" saltValue="VnYgRVFpc5GvOOvtK4415Q==" spinCount="100000" sheet="1" objects="1" scenarios="1" formatColumns="0" formatRows="0"/>
  <mergeCells count="48">
    <mergeCell ref="E37:L37"/>
    <mergeCell ref="E33:K33"/>
    <mergeCell ref="C34:C35"/>
    <mergeCell ref="D34:D35"/>
    <mergeCell ref="E34:E35"/>
    <mergeCell ref="F34:F35"/>
    <mergeCell ref="L34:L35"/>
    <mergeCell ref="L31:L32"/>
    <mergeCell ref="L23:L25"/>
    <mergeCell ref="E26:K26"/>
    <mergeCell ref="C27:C29"/>
    <mergeCell ref="D27:D29"/>
    <mergeCell ref="E27:E29"/>
    <mergeCell ref="F27:F29"/>
    <mergeCell ref="L27:L29"/>
    <mergeCell ref="E30:K30"/>
    <mergeCell ref="C31:C32"/>
    <mergeCell ref="D31:D32"/>
    <mergeCell ref="E31:E32"/>
    <mergeCell ref="F31:F32"/>
    <mergeCell ref="G21:H21"/>
    <mergeCell ref="E22:K22"/>
    <mergeCell ref="C23:C25"/>
    <mergeCell ref="D23:D25"/>
    <mergeCell ref="E23:E25"/>
    <mergeCell ref="F23:F25"/>
    <mergeCell ref="C17:C19"/>
    <mergeCell ref="D17:D19"/>
    <mergeCell ref="E17:E19"/>
    <mergeCell ref="F17:F19"/>
    <mergeCell ref="L17:L19"/>
    <mergeCell ref="E20:K20"/>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3 L31 L34 L16:L17 L27"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34:I34 H17:I18 H23:I24 H27:I28" xr:uid="{00000000-0002-0000-2100-000003000000}"/>
    <dataValidation type="list" allowBlank="1" showInputMessage="1" showErrorMessage="1" errorTitle="Ошибка" error="Выберите значение из списка" prompt="Выберите значение из списка" sqref="J17:J18" xr:uid="{00000000-0002-0000-2100-000004000000}">
      <formula1>kind_of_control_method</formula1>
    </dataValidation>
    <dataValidation type="decimal" allowBlank="1" showErrorMessage="1" errorTitle="Ошибка" error="Допускается ввод только действительных чисел!" sqref="J23:J24 J31 J34 J27:J28" xr:uid="{00000000-0002-0000-2100-000005000000}">
      <formula1>-9.99999999999999E+23</formula1>
      <formula2>9.99999999999999E+23</formula2>
    </dataValidation>
  </dataValidations>
  <hyperlinks>
    <hyperlink ref="K21" location="'Форма 4.10.1'!$K$21" tooltip="Кликните по гиперссылке, чтобы перейти по гиперссылке или отредактировать её" display="https://portal.eias.ru/Portal/DownloadPage.aspx?type=12&amp;guid=87a56c93-f14b-4191-bf85-fc816286fb17"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3" t="s">
        <v>459</v>
      </c>
      <c r="E5" s="1373"/>
      <c r="F5" s="1373"/>
      <c r="G5" s="1373"/>
      <c r="H5" s="1373"/>
      <c r="I5" s="1373"/>
      <c r="J5" s="1373"/>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5" t="s">
        <v>444</v>
      </c>
      <c r="E8" s="1375"/>
      <c r="F8" s="1375"/>
      <c r="G8" s="1375"/>
      <c r="H8" s="1375"/>
      <c r="I8" s="1375"/>
      <c r="J8" s="1375"/>
      <c r="K8" s="1375" t="s">
        <v>445</v>
      </c>
    </row>
    <row r="9" spans="1:14">
      <c r="D9" s="1375" t="s">
        <v>90</v>
      </c>
      <c r="E9" s="1375" t="s">
        <v>461</v>
      </c>
      <c r="F9" s="1375"/>
      <c r="G9" s="1375" t="s">
        <v>462</v>
      </c>
      <c r="H9" s="1375"/>
      <c r="I9" s="1375"/>
      <c r="J9" s="1375"/>
      <c r="K9" s="1375"/>
    </row>
    <row r="10" spans="1:14" ht="22.5">
      <c r="D10" s="1375"/>
      <c r="E10" s="131" t="s">
        <v>463</v>
      </c>
      <c r="F10" s="131" t="s">
        <v>397</v>
      </c>
      <c r="G10" s="131" t="s">
        <v>397</v>
      </c>
      <c r="H10" s="131" t="s">
        <v>463</v>
      </c>
      <c r="I10" s="131" t="s">
        <v>464</v>
      </c>
      <c r="J10" s="131" t="s">
        <v>446</v>
      </c>
      <c r="K10" s="1375"/>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4"/>
      <c r="F12" s="1105"/>
      <c r="G12" s="1105"/>
      <c r="H12" s="1105"/>
      <c r="I12" s="1174"/>
      <c r="J12" s="1031"/>
      <c r="K12" s="1299" t="s">
        <v>465</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1"/>
    </row>
    <row r="14" spans="1:14" ht="3" customHeight="1">
      <c r="A14" s="125"/>
      <c r="B14" s="125"/>
      <c r="C14" s="125"/>
    </row>
    <row r="15" spans="1:14" ht="27.75" customHeight="1">
      <c r="E15" s="1374" t="s">
        <v>571</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8" t="s">
        <v>312</v>
      </c>
      <c r="E7" s="1240"/>
      <c r="F7" s="409"/>
    </row>
    <row r="8" spans="3:9" ht="3" customHeight="1">
      <c r="C8" s="47"/>
      <c r="D8" s="14"/>
      <c r="E8" s="14"/>
    </row>
    <row r="9" spans="3:9" ht="15.95" customHeight="1">
      <c r="C9" s="47"/>
      <c r="D9" s="97" t="s">
        <v>90</v>
      </c>
      <c r="E9" s="399" t="s">
        <v>311</v>
      </c>
    </row>
    <row r="10" spans="3:9" ht="12" customHeight="1">
      <c r="C10" s="47"/>
      <c r="D10" s="39" t="s">
        <v>91</v>
      </c>
      <c r="E10" s="39" t="s">
        <v>47</v>
      </c>
    </row>
    <row r="11" spans="3:9" ht="11.25" hidden="1" customHeight="1">
      <c r="C11" s="47"/>
      <c r="D11" s="186">
        <v>0</v>
      </c>
      <c r="E11" s="400"/>
    </row>
    <row r="12" spans="3:9" ht="15" customHeight="1">
      <c r="C12" s="160"/>
      <c r="D12" s="117">
        <v>1</v>
      </c>
      <c r="E12" s="1087"/>
    </row>
    <row r="13" spans="3:9" ht="12" customHeight="1">
      <c r="C13" s="47"/>
      <c r="D13" s="401"/>
      <c r="E13" s="402" t="s">
        <v>175</v>
      </c>
    </row>
    <row r="14" spans="3:9" ht="3" customHeight="1"/>
    <row r="15" spans="3:9" ht="22.5" customHeight="1">
      <c r="C15" s="161"/>
      <c r="D15" s="1376" t="s">
        <v>313</v>
      </c>
      <c r="E15" s="137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3" t="s">
        <v>53</v>
      </c>
      <c r="E7" s="1373"/>
      <c r="F7" s="409"/>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c r="C12" s="47"/>
      <c r="D12" s="108"/>
      <c r="E12" s="106" t="s">
        <v>175</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7" t="s">
        <v>54</v>
      </c>
      <c r="C2" s="1377"/>
      <c r="D2" s="1377"/>
      <c r="E2" s="410"/>
    </row>
    <row r="3" spans="2:5" ht="3" customHeight="1"/>
    <row r="4" spans="2:5" ht="21.75" customHeight="1" thickBot="1">
      <c r="B4" s="1202" t="s">
        <v>1</v>
      </c>
      <c r="C4" s="1202" t="s">
        <v>89</v>
      </c>
      <c r="D4" s="1202" t="s">
        <v>70</v>
      </c>
    </row>
    <row r="5" spans="2:5" ht="12" thickTop="1"/>
  </sheetData>
  <sheetProtection algorithmName="SHA-512" hashValue="zkMe+g7sveycPY+xJdoAX/MSuTGSofhMthMRb40lXYMqVaTqYaH5GS+kgxJIYtXW4z005FlLUgFOPMizhuy9kQ==" saltValue="Dm0GDYuGNPG21mHiCR7f+g==" spinCount="100000" sheet="1" objects="1" scenarios="1" formatColumns="0" formatRows="0" autoFilter="0"/>
  <autoFilter ref="B4:D4" xr:uid="{00000000-0001-0000-2500-000000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409"/>
      <c r="F9" s="1411"/>
      <c r="G9" s="1399" t="s">
        <v>83</v>
      </c>
      <c r="H9" s="1250"/>
      <c r="I9" s="1250">
        <v>1</v>
      </c>
      <c r="J9" s="1405"/>
      <c r="K9" s="1289" t="s">
        <v>83</v>
      </c>
      <c r="L9" s="1244"/>
      <c r="M9" s="1244" t="s">
        <v>91</v>
      </c>
      <c r="N9" s="1408"/>
      <c r="O9" s="1289" t="s">
        <v>83</v>
      </c>
      <c r="P9" s="1244"/>
      <c r="Q9" s="1244" t="s">
        <v>91</v>
      </c>
      <c r="R9" s="1403"/>
      <c r="S9" s="1289" t="s">
        <v>83</v>
      </c>
      <c r="T9" s="1028"/>
      <c r="U9" s="1028" t="s">
        <v>91</v>
      </c>
      <c r="V9" s="1194"/>
      <c r="W9" s="288"/>
    </row>
    <row r="10" spans="1:23" s="701" customFormat="1" ht="17.100000000000001" customHeight="1">
      <c r="A10" s="197"/>
      <c r="C10" s="152"/>
      <c r="D10" s="1250"/>
      <c r="E10" s="1409"/>
      <c r="F10" s="1411"/>
      <c r="G10" s="1399"/>
      <c r="H10" s="1250"/>
      <c r="I10" s="1250"/>
      <c r="J10" s="1405"/>
      <c r="K10" s="1289"/>
      <c r="L10" s="1244"/>
      <c r="M10" s="1244"/>
      <c r="N10" s="1408"/>
      <c r="O10" s="1289"/>
      <c r="P10" s="1244"/>
      <c r="Q10" s="1244"/>
      <c r="R10" s="1403"/>
      <c r="S10" s="1289"/>
      <c r="T10" s="1030"/>
      <c r="U10" s="706"/>
      <c r="V10" s="707" t="s">
        <v>629</v>
      </c>
      <c r="W10" s="708"/>
    </row>
    <row r="11" spans="1:23" s="96" customFormat="1" ht="17.100000000000001" customHeight="1">
      <c r="A11" s="197"/>
      <c r="C11" s="152"/>
      <c r="D11" s="1248"/>
      <c r="E11" s="1410"/>
      <c r="F11" s="1412"/>
      <c r="G11" s="1248"/>
      <c r="H11" s="1248"/>
      <c r="I11" s="1248"/>
      <c r="J11" s="1406"/>
      <c r="K11" s="1248"/>
      <c r="L11" s="1248"/>
      <c r="M11" s="1248"/>
      <c r="N11" s="1403"/>
      <c r="O11" s="1248"/>
      <c r="P11" s="1029"/>
      <c r="Q11" s="706"/>
      <c r="R11" s="707" t="s">
        <v>628</v>
      </c>
      <c r="S11" s="703"/>
      <c r="T11" s="703"/>
      <c r="U11" s="703"/>
      <c r="V11" s="703"/>
      <c r="W11" s="708"/>
    </row>
    <row r="12" spans="1:23" s="96" customFormat="1" ht="17.100000000000001" customHeight="1">
      <c r="A12" s="197"/>
      <c r="C12" s="152"/>
      <c r="D12" s="1248"/>
      <c r="E12" s="1410"/>
      <c r="F12" s="1412"/>
      <c r="G12" s="1248"/>
      <c r="H12" s="1248"/>
      <c r="I12" s="1248"/>
      <c r="J12" s="1406"/>
      <c r="K12" s="1248"/>
      <c r="L12" s="706"/>
      <c r="M12" s="707"/>
      <c r="N12" s="707" t="s">
        <v>409</v>
      </c>
      <c r="O12" s="707"/>
      <c r="P12" s="707"/>
      <c r="Q12" s="707"/>
      <c r="R12" s="707"/>
      <c r="S12" s="703"/>
      <c r="T12" s="703"/>
      <c r="U12" s="703"/>
      <c r="V12" s="703"/>
      <c r="W12" s="708"/>
    </row>
    <row r="13" spans="1:23" s="96" customFormat="1" ht="17.25" customHeight="1">
      <c r="A13" s="197"/>
      <c r="C13" s="152"/>
      <c r="D13" s="1248"/>
      <c r="E13" s="1410"/>
      <c r="F13" s="1412"/>
      <c r="G13" s="1248"/>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04"/>
      <c r="E15" s="1413"/>
      <c r="F15" s="1398"/>
      <c r="G15" s="1400"/>
      <c r="H15" s="1250"/>
      <c r="I15" s="1250">
        <v>1</v>
      </c>
      <c r="J15" s="1405"/>
      <c r="K15" s="1289" t="s">
        <v>83</v>
      </c>
      <c r="L15" s="1244"/>
      <c r="M15" s="1244" t="s">
        <v>91</v>
      </c>
      <c r="N15" s="1408"/>
      <c r="O15" s="1289" t="s">
        <v>83</v>
      </c>
      <c r="P15" s="1244"/>
      <c r="Q15" s="1244" t="s">
        <v>91</v>
      </c>
      <c r="R15" s="1403"/>
      <c r="S15" s="1289" t="s">
        <v>83</v>
      </c>
      <c r="T15" s="1028"/>
      <c r="U15" s="1028" t="s">
        <v>91</v>
      </c>
      <c r="V15" s="1194"/>
      <c r="W15" s="288"/>
    </row>
    <row r="16" spans="1:23" s="704" customFormat="1" ht="16.5" customHeight="1">
      <c r="A16" s="710"/>
      <c r="B16" s="705"/>
      <c r="C16" s="709"/>
      <c r="D16" s="1404"/>
      <c r="E16" s="1413"/>
      <c r="F16" s="1398"/>
      <c r="G16" s="1400"/>
      <c r="H16" s="1250"/>
      <c r="I16" s="1250"/>
      <c r="J16" s="1405"/>
      <c r="K16" s="1289"/>
      <c r="L16" s="1244"/>
      <c r="M16" s="1244"/>
      <c r="N16" s="1408"/>
      <c r="O16" s="1289"/>
      <c r="P16" s="1244"/>
      <c r="Q16" s="1244"/>
      <c r="R16" s="1403"/>
      <c r="S16" s="1289"/>
      <c r="T16" s="1030"/>
      <c r="U16" s="706"/>
      <c r="V16" s="707" t="s">
        <v>629</v>
      </c>
      <c r="W16" s="708"/>
    </row>
    <row r="17" spans="1:36" ht="17.100000000000001" customHeight="1">
      <c r="A17" s="197"/>
      <c r="B17" s="96"/>
      <c r="C17" s="152"/>
      <c r="D17" s="1404"/>
      <c r="E17" s="1413"/>
      <c r="F17" s="1398"/>
      <c r="G17" s="1400"/>
      <c r="H17" s="1250"/>
      <c r="I17" s="1250"/>
      <c r="J17" s="1406"/>
      <c r="K17" s="1289"/>
      <c r="L17" s="1244"/>
      <c r="M17" s="1244"/>
      <c r="N17" s="1403"/>
      <c r="O17" s="1289"/>
      <c r="P17" s="1029"/>
      <c r="Q17" s="706"/>
      <c r="R17" s="707" t="s">
        <v>628</v>
      </c>
      <c r="S17" s="703"/>
      <c r="T17" s="703"/>
      <c r="U17" s="703"/>
      <c r="V17" s="703"/>
      <c r="W17" s="708"/>
    </row>
    <row r="18" spans="1:36" ht="17.100000000000001" customHeight="1">
      <c r="A18" s="197"/>
      <c r="B18" s="96"/>
      <c r="C18" s="152"/>
      <c r="D18" s="1404"/>
      <c r="E18" s="1413"/>
      <c r="F18" s="1398"/>
      <c r="G18" s="1400"/>
      <c r="H18" s="1250"/>
      <c r="I18" s="1250"/>
      <c r="J18" s="1406"/>
      <c r="K18" s="1289"/>
      <c r="L18" s="706"/>
      <c r="M18" s="707"/>
      <c r="N18" s="707" t="s">
        <v>409</v>
      </c>
      <c r="O18" s="707"/>
      <c r="P18" s="707"/>
      <c r="Q18" s="707"/>
      <c r="R18" s="707"/>
      <c r="S18" s="703"/>
      <c r="T18" s="703"/>
      <c r="U18" s="703"/>
      <c r="V18" s="703"/>
      <c r="W18" s="708"/>
    </row>
    <row r="19" spans="1:36" ht="17.100000000000001" customHeight="1">
      <c r="A19" s="197"/>
      <c r="B19" s="96"/>
      <c r="C19" s="152"/>
      <c r="D19" s="1404"/>
      <c r="E19" s="1413"/>
      <c r="F19" s="1398"/>
      <c r="G19" s="1400"/>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91</v>
      </c>
    </row>
    <row r="27" spans="1:36" ht="17.100000000000001" customHeight="1">
      <c r="O27" s="1407" t="s">
        <v>296</v>
      </c>
      <c r="P27" s="1407"/>
      <c r="Q27" s="1407"/>
      <c r="R27" s="1331" t="s">
        <v>268</v>
      </c>
      <c r="S27" s="1331"/>
      <c r="T27" s="1331"/>
      <c r="U27" s="1310" t="s">
        <v>338</v>
      </c>
      <c r="W27" s="1401"/>
    </row>
    <row r="28" spans="1:36" ht="17.100000000000001" customHeight="1">
      <c r="O28" s="1330" t="s">
        <v>577</v>
      </c>
      <c r="P28" s="1330" t="s">
        <v>269</v>
      </c>
      <c r="Q28" s="1330"/>
      <c r="R28" s="1331"/>
      <c r="S28" s="1331"/>
      <c r="T28" s="1331"/>
      <c r="U28" s="1310"/>
      <c r="W28" s="1401"/>
    </row>
    <row r="29" spans="1:36" ht="37.5" customHeight="1">
      <c r="O29" s="1330"/>
      <c r="P29" s="98" t="s">
        <v>578</v>
      </c>
      <c r="Q29" s="98" t="s">
        <v>6</v>
      </c>
      <c r="R29" s="99" t="s">
        <v>272</v>
      </c>
      <c r="S29" s="1332" t="s">
        <v>271</v>
      </c>
      <c r="T29" s="1332"/>
      <c r="U29" s="1310"/>
      <c r="W29" s="1401"/>
    </row>
    <row r="30" spans="1:36" ht="17.100000000000001" customHeight="1">
      <c r="G30" s="150"/>
      <c r="H30" s="150"/>
      <c r="I30" s="150"/>
      <c r="J30" s="150"/>
      <c r="K30" s="150"/>
      <c r="L30" s="116"/>
      <c r="M30" s="404" t="s">
        <v>181</v>
      </c>
      <c r="N30" s="405"/>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2" customFormat="1" ht="22.5">
      <c r="A31" s="1281">
        <v>1</v>
      </c>
      <c r="B31" s="794"/>
      <c r="C31" s="794"/>
      <c r="D31" s="794"/>
      <c r="E31" s="795"/>
      <c r="F31" s="796"/>
      <c r="G31" s="796"/>
      <c r="H31" s="796"/>
      <c r="I31" s="797"/>
      <c r="J31" s="792"/>
      <c r="K31" s="799"/>
      <c r="L31" s="561">
        <f>mergeValue(A31)</f>
        <v>1</v>
      </c>
      <c r="M31" s="609" t="s">
        <v>19</v>
      </c>
      <c r="N31" s="614"/>
      <c r="O31" s="1384"/>
      <c r="P31" s="1385"/>
      <c r="Q31" s="1385"/>
      <c r="R31" s="1385"/>
      <c r="S31" s="1385"/>
      <c r="T31" s="1385"/>
      <c r="U31" s="1385"/>
      <c r="V31" s="1386"/>
      <c r="W31" s="1125" t="s">
        <v>717</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281"/>
      <c r="B32" s="1281">
        <v>1</v>
      </c>
      <c r="C32" s="794"/>
      <c r="D32" s="794"/>
      <c r="E32" s="796"/>
      <c r="F32" s="796"/>
      <c r="G32" s="796"/>
      <c r="H32" s="796"/>
      <c r="I32" s="791"/>
      <c r="J32" s="790"/>
      <c r="K32" s="793"/>
      <c r="L32" s="561" t="str">
        <f>mergeValue(A32) &amp;"."&amp; mergeValue(B32)</f>
        <v>1.1</v>
      </c>
      <c r="M32" s="515" t="s">
        <v>15</v>
      </c>
      <c r="N32" s="614"/>
      <c r="O32" s="1384"/>
      <c r="P32" s="1385"/>
      <c r="Q32" s="1385"/>
      <c r="R32" s="1385"/>
      <c r="S32" s="1385"/>
      <c r="T32" s="1385"/>
      <c r="U32" s="1385"/>
      <c r="V32" s="1386"/>
      <c r="W32" s="1125" t="s">
        <v>458</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281"/>
      <c r="B33" s="1281"/>
      <c r="C33" s="1281">
        <v>1</v>
      </c>
      <c r="D33" s="794"/>
      <c r="E33" s="796"/>
      <c r="F33" s="796"/>
      <c r="G33" s="796"/>
      <c r="H33" s="796"/>
      <c r="I33" s="798"/>
      <c r="J33" s="790"/>
      <c r="K33" s="793"/>
      <c r="L33" s="561" t="str">
        <f>mergeValue(A33) &amp;"."&amp; mergeValue(B33)&amp;"."&amp; mergeValue(C33)</f>
        <v>1.1.1</v>
      </c>
      <c r="M33" s="516" t="s">
        <v>7</v>
      </c>
      <c r="N33" s="614"/>
      <c r="O33" s="1384"/>
      <c r="P33" s="1385"/>
      <c r="Q33" s="1385"/>
      <c r="R33" s="1385"/>
      <c r="S33" s="1385"/>
      <c r="T33" s="1385"/>
      <c r="U33" s="1385"/>
      <c r="V33" s="1386"/>
      <c r="W33" s="1125" t="s">
        <v>599</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281"/>
      <c r="B34" s="1281"/>
      <c r="C34" s="1281"/>
      <c r="D34" s="1281">
        <v>1</v>
      </c>
      <c r="E34" s="796"/>
      <c r="F34" s="796"/>
      <c r="G34" s="796"/>
      <c r="H34" s="796"/>
      <c r="I34" s="798"/>
      <c r="J34" s="790"/>
      <c r="K34" s="793"/>
      <c r="L34" s="561" t="str">
        <f>mergeValue(A34) &amp;"."&amp; mergeValue(B34)&amp;"."&amp; mergeValue(C34)&amp;"."&amp; mergeValue(D34)</f>
        <v>1.1.1.1</v>
      </c>
      <c r="M34" s="517" t="s">
        <v>21</v>
      </c>
      <c r="N34" s="614"/>
      <c r="O34" s="1384"/>
      <c r="P34" s="1385"/>
      <c r="Q34" s="1385"/>
      <c r="R34" s="1385"/>
      <c r="S34" s="1385"/>
      <c r="T34" s="1385"/>
      <c r="U34" s="1385"/>
      <c r="V34" s="1386"/>
      <c r="W34" s="1125" t="s">
        <v>600</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281"/>
      <c r="B35" s="1281"/>
      <c r="C35" s="1281"/>
      <c r="D35" s="1281"/>
      <c r="E35" s="1281">
        <v>1</v>
      </c>
      <c r="F35" s="796"/>
      <c r="G35" s="796"/>
      <c r="H35" s="794">
        <v>1</v>
      </c>
      <c r="I35" s="1281">
        <v>1</v>
      </c>
      <c r="J35" s="796"/>
      <c r="K35" s="801"/>
      <c r="L35" s="561" t="str">
        <f>mergeValue(A35) &amp;"."&amp; mergeValue(B35)&amp;"."&amp; mergeValue(C35)&amp;"."&amp; mergeValue(D35)&amp;"."&amp; mergeValue(E35)</f>
        <v>1.1.1.1.1</v>
      </c>
      <c r="M35" s="523" t="s">
        <v>8</v>
      </c>
      <c r="N35" s="614"/>
      <c r="O35" s="1284"/>
      <c r="P35" s="1285"/>
      <c r="Q35" s="1285"/>
      <c r="R35" s="1285"/>
      <c r="S35" s="1285"/>
      <c r="T35" s="1285"/>
      <c r="U35" s="1285"/>
      <c r="V35" s="1286"/>
      <c r="W35" s="1125" t="s">
        <v>718</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281"/>
      <c r="B36" s="1281"/>
      <c r="C36" s="1281"/>
      <c r="D36" s="1281"/>
      <c r="E36" s="1281"/>
      <c r="F36" s="1281">
        <v>1</v>
      </c>
      <c r="G36" s="794"/>
      <c r="H36" s="794"/>
      <c r="I36" s="1281"/>
      <c r="J36" s="1281">
        <v>1</v>
      </c>
      <c r="K36" s="802"/>
      <c r="L36" s="561" t="str">
        <f>mergeValue(A36) &amp;"."&amp; mergeValue(B36)&amp;"."&amp; mergeValue(C36)&amp;"."&amp; mergeValue(D36)&amp;"."&amp; mergeValue(E36)&amp;"."&amp; mergeValue(F36)</f>
        <v>1.1.1.1.1.1</v>
      </c>
      <c r="M36" s="524" t="s">
        <v>9</v>
      </c>
      <c r="N36" s="614"/>
      <c r="O36" s="1284"/>
      <c r="P36" s="1285"/>
      <c r="Q36" s="1285"/>
      <c r="R36" s="1285"/>
      <c r="S36" s="1285"/>
      <c r="T36" s="1285"/>
      <c r="U36" s="1285"/>
      <c r="V36" s="1286"/>
      <c r="W36" s="1125" t="s">
        <v>719</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281"/>
      <c r="B37" s="1281"/>
      <c r="C37" s="1281"/>
      <c r="D37" s="1281"/>
      <c r="E37" s="1281"/>
      <c r="F37" s="1281"/>
      <c r="G37" s="794">
        <v>1</v>
      </c>
      <c r="H37" s="794"/>
      <c r="I37" s="1281"/>
      <c r="J37" s="1281"/>
      <c r="K37" s="802">
        <v>1</v>
      </c>
      <c r="L37" s="561" t="str">
        <f>mergeValue(A37) &amp;"."&amp; mergeValue(B37)&amp;"."&amp; mergeValue(C37)&amp;"."&amp; mergeValue(D37)&amp;"."&amp; mergeValue(E37)&amp;"."&amp; mergeValue(F37)&amp;"."&amp; mergeValue(G37)</f>
        <v>1.1.1.1.1.1.1</v>
      </c>
      <c r="M37" s="1010"/>
      <c r="N37" s="614"/>
      <c r="O37" s="531"/>
      <c r="P37" s="531"/>
      <c r="Q37" s="1034"/>
      <c r="R37" s="1288"/>
      <c r="S37" s="1289" t="s">
        <v>82</v>
      </c>
      <c r="T37" s="1288"/>
      <c r="U37" s="1289" t="s">
        <v>82</v>
      </c>
      <c r="V37" s="531"/>
      <c r="W37" s="1299" t="s">
        <v>720</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281"/>
      <c r="B38" s="1281"/>
      <c r="C38" s="1281"/>
      <c r="D38" s="1281"/>
      <c r="E38" s="1281"/>
      <c r="F38" s="1281"/>
      <c r="G38" s="794"/>
      <c r="H38" s="794"/>
      <c r="I38" s="1281"/>
      <c r="J38" s="1281"/>
      <c r="K38" s="802"/>
      <c r="L38" s="568"/>
      <c r="M38" s="614"/>
      <c r="N38" s="614"/>
      <c r="O38" s="531"/>
      <c r="P38" s="531"/>
      <c r="Q38" s="552" t="str">
        <f>R37 &amp; "-" &amp; T37</f>
        <v>-</v>
      </c>
      <c r="R38" s="1288"/>
      <c r="S38" s="1289"/>
      <c r="T38" s="1288"/>
      <c r="U38" s="1289"/>
      <c r="V38" s="531"/>
      <c r="W38" s="1300"/>
      <c r="X38" s="553"/>
      <c r="Y38" s="557"/>
      <c r="Z38" s="557" t="str">
        <f t="shared" si="0"/>
        <v/>
      </c>
      <c r="AA38" s="557"/>
      <c r="AB38" s="557"/>
      <c r="AC38" s="557"/>
      <c r="AD38" s="553"/>
      <c r="AE38" s="553"/>
      <c r="AF38" s="553"/>
      <c r="AG38" s="553"/>
      <c r="AH38" s="553"/>
      <c r="AI38" s="553"/>
      <c r="AJ38" s="553"/>
    </row>
    <row r="39" spans="1:36" s="492" customFormat="1" ht="15" customHeight="1">
      <c r="A39" s="1281"/>
      <c r="B39" s="1281"/>
      <c r="C39" s="1281"/>
      <c r="D39" s="1281"/>
      <c r="E39" s="1281"/>
      <c r="F39" s="1281"/>
      <c r="G39" s="796"/>
      <c r="H39" s="794"/>
      <c r="I39" s="1281"/>
      <c r="J39" s="1281"/>
      <c r="K39" s="801"/>
      <c r="L39" s="507"/>
      <c r="M39" s="526" t="s">
        <v>24</v>
      </c>
      <c r="N39" s="533"/>
      <c r="O39" s="533"/>
      <c r="P39" s="533"/>
      <c r="Q39" s="533"/>
      <c r="R39" s="533"/>
      <c r="S39" s="533"/>
      <c r="T39" s="533"/>
      <c r="U39" s="533"/>
      <c r="V39" s="529"/>
      <c r="W39" s="1301"/>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281"/>
      <c r="B40" s="1281"/>
      <c r="C40" s="1281"/>
      <c r="D40" s="1281"/>
      <c r="E40" s="1281"/>
      <c r="F40" s="796"/>
      <c r="G40" s="796"/>
      <c r="H40" s="794"/>
      <c r="I40" s="1281"/>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281"/>
      <c r="B41" s="1281"/>
      <c r="C41" s="1281"/>
      <c r="D41" s="1281"/>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281"/>
      <c r="B42" s="1281"/>
      <c r="C42" s="1281"/>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281"/>
      <c r="B43" s="1281"/>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281"/>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281">
        <v>1</v>
      </c>
      <c r="B49" s="812"/>
      <c r="C49" s="812"/>
      <c r="D49" s="812"/>
      <c r="E49" s="813"/>
      <c r="F49" s="814"/>
      <c r="G49" s="814"/>
      <c r="H49" s="814"/>
      <c r="I49" s="815"/>
      <c r="J49" s="810"/>
      <c r="K49" s="817"/>
      <c r="L49" s="561">
        <f>mergeValue(A49)</f>
        <v>1</v>
      </c>
      <c r="M49" s="609" t="s">
        <v>19</v>
      </c>
      <c r="N49" s="614"/>
      <c r="O49" s="1384"/>
      <c r="P49" s="1385"/>
      <c r="Q49" s="1385"/>
      <c r="R49" s="1385"/>
      <c r="S49" s="1385"/>
      <c r="T49" s="1385"/>
      <c r="U49" s="1385"/>
      <c r="V49" s="1386"/>
      <c r="W49" s="1125" t="s">
        <v>717</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281"/>
      <c r="B50" s="1281">
        <v>1</v>
      </c>
      <c r="C50" s="812"/>
      <c r="D50" s="812"/>
      <c r="E50" s="814"/>
      <c r="F50" s="814"/>
      <c r="G50" s="814"/>
      <c r="H50" s="814"/>
      <c r="I50" s="809"/>
      <c r="J50" s="808"/>
      <c r="K50" s="811"/>
      <c r="L50" s="561" t="str">
        <f>mergeValue(A50) &amp;"."&amp; mergeValue(B50)</f>
        <v>1.1</v>
      </c>
      <c r="M50" s="515" t="s">
        <v>15</v>
      </c>
      <c r="N50" s="614"/>
      <c r="O50" s="1384"/>
      <c r="P50" s="1385"/>
      <c r="Q50" s="1385"/>
      <c r="R50" s="1385"/>
      <c r="S50" s="1385"/>
      <c r="T50" s="1385"/>
      <c r="U50" s="1385"/>
      <c r="V50" s="1386"/>
      <c r="W50" s="1125" t="s">
        <v>458</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281"/>
      <c r="B51" s="1281"/>
      <c r="C51" s="1281">
        <v>1</v>
      </c>
      <c r="D51" s="812"/>
      <c r="E51" s="814"/>
      <c r="F51" s="814"/>
      <c r="G51" s="814"/>
      <c r="H51" s="814"/>
      <c r="I51" s="816"/>
      <c r="J51" s="808"/>
      <c r="K51" s="811"/>
      <c r="L51" s="561" t="str">
        <f>mergeValue(A51) &amp;"."&amp; mergeValue(B51)&amp;"."&amp; mergeValue(C51)</f>
        <v>1.1.1</v>
      </c>
      <c r="M51" s="516" t="s">
        <v>7</v>
      </c>
      <c r="N51" s="614"/>
      <c r="O51" s="1384"/>
      <c r="P51" s="1385"/>
      <c r="Q51" s="1385"/>
      <c r="R51" s="1385"/>
      <c r="S51" s="1385"/>
      <c r="T51" s="1385"/>
      <c r="U51" s="1385"/>
      <c r="V51" s="1386"/>
      <c r="W51" s="1125" t="s">
        <v>599</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281"/>
      <c r="B52" s="1281"/>
      <c r="C52" s="1281"/>
      <c r="D52" s="1281">
        <v>1</v>
      </c>
      <c r="E52" s="814"/>
      <c r="F52" s="814"/>
      <c r="G52" s="814"/>
      <c r="H52" s="814"/>
      <c r="I52" s="816"/>
      <c r="J52" s="808"/>
      <c r="K52" s="811"/>
      <c r="L52" s="561" t="str">
        <f>mergeValue(A52) &amp;"."&amp; mergeValue(B52)&amp;"."&amp; mergeValue(C52)&amp;"."&amp; mergeValue(D52)</f>
        <v>1.1.1.1</v>
      </c>
      <c r="M52" s="517" t="s">
        <v>21</v>
      </c>
      <c r="N52" s="614"/>
      <c r="O52" s="1384"/>
      <c r="P52" s="1385"/>
      <c r="Q52" s="1385"/>
      <c r="R52" s="1385"/>
      <c r="S52" s="1385"/>
      <c r="T52" s="1385"/>
      <c r="U52" s="1385"/>
      <c r="V52" s="1386"/>
      <c r="W52" s="1125" t="s">
        <v>600</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281"/>
      <c r="B53" s="1281"/>
      <c r="C53" s="1281"/>
      <c r="D53" s="1281"/>
      <c r="E53" s="1281">
        <v>1</v>
      </c>
      <c r="F53" s="814"/>
      <c r="G53" s="814"/>
      <c r="H53" s="812">
        <v>1</v>
      </c>
      <c r="I53" s="1281">
        <v>1</v>
      </c>
      <c r="J53" s="814"/>
      <c r="K53" s="819"/>
      <c r="L53" s="561" t="str">
        <f>mergeValue(A53) &amp;"."&amp; mergeValue(B53)&amp;"."&amp; mergeValue(C53)&amp;"."&amp; mergeValue(D53)&amp;"."&amp; mergeValue(E53)</f>
        <v>1.1.1.1.1</v>
      </c>
      <c r="M53" s="523" t="s">
        <v>8</v>
      </c>
      <c r="N53" s="614"/>
      <c r="O53" s="1284"/>
      <c r="P53" s="1285"/>
      <c r="Q53" s="1285"/>
      <c r="R53" s="1285"/>
      <c r="S53" s="1285"/>
      <c r="T53" s="1285"/>
      <c r="U53" s="1285"/>
      <c r="V53" s="1286"/>
      <c r="W53" s="1125" t="s">
        <v>718</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281"/>
      <c r="B54" s="1281"/>
      <c r="C54" s="1281"/>
      <c r="D54" s="1281"/>
      <c r="E54" s="1281"/>
      <c r="F54" s="1281">
        <v>1</v>
      </c>
      <c r="G54" s="812"/>
      <c r="H54" s="812"/>
      <c r="I54" s="1281"/>
      <c r="J54" s="1281">
        <v>1</v>
      </c>
      <c r="K54" s="820"/>
      <c r="L54" s="561" t="str">
        <f>mergeValue(A54) &amp;"."&amp; mergeValue(B54)&amp;"."&amp; mergeValue(C54)&amp;"."&amp; mergeValue(D54)&amp;"."&amp; mergeValue(E54)&amp;"."&amp; mergeValue(F54)</f>
        <v>1.1.1.1.1.1</v>
      </c>
      <c r="M54" s="524" t="s">
        <v>9</v>
      </c>
      <c r="N54" s="614"/>
      <c r="O54" s="1284"/>
      <c r="P54" s="1285"/>
      <c r="Q54" s="1285"/>
      <c r="R54" s="1285"/>
      <c r="S54" s="1285"/>
      <c r="T54" s="1285"/>
      <c r="U54" s="1285"/>
      <c r="V54" s="1286"/>
      <c r="W54" s="1125" t="s">
        <v>719</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281"/>
      <c r="B55" s="1281"/>
      <c r="C55" s="1281"/>
      <c r="D55" s="1281"/>
      <c r="E55" s="1281"/>
      <c r="F55" s="1281"/>
      <c r="G55" s="812">
        <v>1</v>
      </c>
      <c r="H55" s="812"/>
      <c r="I55" s="1281"/>
      <c r="J55" s="1281"/>
      <c r="K55" s="820">
        <v>1</v>
      </c>
      <c r="L55" s="561" t="str">
        <f>mergeValue(A55) &amp;"."&amp; mergeValue(B55)&amp;"."&amp; mergeValue(C55)&amp;"."&amp; mergeValue(D55)&amp;"."&amp; mergeValue(E55)&amp;"."&amp; mergeValue(F55)&amp;"."&amp; mergeValue(G55)</f>
        <v>1.1.1.1.1.1.1</v>
      </c>
      <c r="M55" s="1010"/>
      <c r="N55" s="614"/>
      <c r="O55" s="531"/>
      <c r="P55" s="531"/>
      <c r="Q55" s="1034"/>
      <c r="R55" s="1288"/>
      <c r="S55" s="1289" t="s">
        <v>82</v>
      </c>
      <c r="T55" s="1288"/>
      <c r="U55" s="1289" t="s">
        <v>82</v>
      </c>
      <c r="V55" s="531"/>
      <c r="W55" s="1299" t="s">
        <v>720</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281"/>
      <c r="B56" s="1281"/>
      <c r="C56" s="1281"/>
      <c r="D56" s="1281"/>
      <c r="E56" s="1281"/>
      <c r="F56" s="1281"/>
      <c r="G56" s="812"/>
      <c r="H56" s="812"/>
      <c r="I56" s="1281"/>
      <c r="J56" s="1281"/>
      <c r="K56" s="820"/>
      <c r="L56" s="568"/>
      <c r="M56" s="614"/>
      <c r="N56" s="614"/>
      <c r="O56" s="531"/>
      <c r="P56" s="531"/>
      <c r="Q56" s="552" t="str">
        <f>R55 &amp; "-" &amp; T55</f>
        <v>-</v>
      </c>
      <c r="R56" s="1288"/>
      <c r="S56" s="1289"/>
      <c r="T56" s="1288"/>
      <c r="U56" s="1289"/>
      <c r="V56" s="531"/>
      <c r="W56" s="1300"/>
      <c r="X56" s="553"/>
      <c r="Y56" s="557"/>
      <c r="Z56" s="557" t="str">
        <f t="shared" si="1"/>
        <v/>
      </c>
      <c r="AA56" s="557"/>
      <c r="AB56" s="557"/>
      <c r="AC56" s="557"/>
      <c r="AD56" s="553"/>
      <c r="AE56" s="553"/>
      <c r="AF56" s="553"/>
      <c r="AG56" s="553"/>
      <c r="AH56" s="553"/>
      <c r="AI56" s="553"/>
      <c r="AJ56" s="553"/>
    </row>
    <row r="57" spans="1:36" s="492" customFormat="1" ht="15" customHeight="1">
      <c r="A57" s="1281"/>
      <c r="B57" s="1281"/>
      <c r="C57" s="1281"/>
      <c r="D57" s="1281"/>
      <c r="E57" s="1281"/>
      <c r="F57" s="1281"/>
      <c r="G57" s="814"/>
      <c r="H57" s="812"/>
      <c r="I57" s="1281"/>
      <c r="J57" s="1281"/>
      <c r="K57" s="819"/>
      <c r="L57" s="507"/>
      <c r="M57" s="526" t="s">
        <v>24</v>
      </c>
      <c r="N57" s="533"/>
      <c r="O57" s="533"/>
      <c r="P57" s="533"/>
      <c r="Q57" s="533"/>
      <c r="R57" s="533"/>
      <c r="S57" s="533"/>
      <c r="T57" s="533"/>
      <c r="U57" s="533"/>
      <c r="V57" s="529"/>
      <c r="W57" s="1301"/>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281"/>
      <c r="B58" s="1281"/>
      <c r="C58" s="1281"/>
      <c r="D58" s="1281"/>
      <c r="E58" s="1281"/>
      <c r="F58" s="814"/>
      <c r="G58" s="814"/>
      <c r="H58" s="812"/>
      <c r="I58" s="1281"/>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281"/>
      <c r="B59" s="1281"/>
      <c r="C59" s="1281"/>
      <c r="D59" s="1281"/>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281"/>
      <c r="B60" s="1281"/>
      <c r="C60" s="1281"/>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281"/>
      <c r="B61" s="1281"/>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281"/>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281">
        <v>1</v>
      </c>
      <c r="B67" s="830"/>
      <c r="C67" s="830"/>
      <c r="D67" s="830"/>
      <c r="E67" s="831"/>
      <c r="F67" s="832"/>
      <c r="G67" s="832"/>
      <c r="H67" s="832"/>
      <c r="I67" s="833"/>
      <c r="J67" s="828"/>
      <c r="K67" s="835"/>
      <c r="L67" s="561">
        <f>mergeValue(A67)</f>
        <v>1</v>
      </c>
      <c r="M67" s="609" t="s">
        <v>19</v>
      </c>
      <c r="N67" s="614"/>
      <c r="O67" s="1384"/>
      <c r="P67" s="1385"/>
      <c r="Q67" s="1385"/>
      <c r="R67" s="1385"/>
      <c r="S67" s="1385"/>
      <c r="T67" s="1385"/>
      <c r="U67" s="1385"/>
      <c r="V67" s="1386"/>
      <c r="W67" s="1125" t="s">
        <v>717</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281"/>
      <c r="B68" s="1281">
        <v>1</v>
      </c>
      <c r="C68" s="830"/>
      <c r="D68" s="830"/>
      <c r="E68" s="832"/>
      <c r="F68" s="832"/>
      <c r="G68" s="832"/>
      <c r="H68" s="832"/>
      <c r="I68" s="827"/>
      <c r="J68" s="826"/>
      <c r="K68" s="829"/>
      <c r="L68" s="561" t="str">
        <f>mergeValue(A68) &amp;"."&amp; mergeValue(B68)</f>
        <v>1.1</v>
      </c>
      <c r="M68" s="515" t="s">
        <v>15</v>
      </c>
      <c r="N68" s="614"/>
      <c r="O68" s="1384"/>
      <c r="P68" s="1385"/>
      <c r="Q68" s="1385"/>
      <c r="R68" s="1385"/>
      <c r="S68" s="1385"/>
      <c r="T68" s="1385"/>
      <c r="U68" s="1385"/>
      <c r="V68" s="1386"/>
      <c r="W68" s="1125" t="s">
        <v>458</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281"/>
      <c r="B69" s="1281"/>
      <c r="C69" s="1281">
        <v>1</v>
      </c>
      <c r="D69" s="830"/>
      <c r="E69" s="832"/>
      <c r="F69" s="832"/>
      <c r="G69" s="832"/>
      <c r="H69" s="832"/>
      <c r="I69" s="834"/>
      <c r="J69" s="826"/>
      <c r="K69" s="829"/>
      <c r="L69" s="561" t="str">
        <f>mergeValue(A69) &amp;"."&amp; mergeValue(B69)&amp;"."&amp; mergeValue(C69)</f>
        <v>1.1.1</v>
      </c>
      <c r="M69" s="516" t="s">
        <v>7</v>
      </c>
      <c r="N69" s="614"/>
      <c r="O69" s="1384"/>
      <c r="P69" s="1385"/>
      <c r="Q69" s="1385"/>
      <c r="R69" s="1385"/>
      <c r="S69" s="1385"/>
      <c r="T69" s="1385"/>
      <c r="U69" s="1385"/>
      <c r="V69" s="1386"/>
      <c r="W69" s="1125" t="s">
        <v>599</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281"/>
      <c r="B70" s="1281"/>
      <c r="C70" s="1281"/>
      <c r="D70" s="1281">
        <v>1</v>
      </c>
      <c r="E70" s="832"/>
      <c r="F70" s="832"/>
      <c r="G70" s="832"/>
      <c r="H70" s="832"/>
      <c r="I70" s="834"/>
      <c r="J70" s="826"/>
      <c r="K70" s="829"/>
      <c r="L70" s="561" t="str">
        <f>mergeValue(A70) &amp;"."&amp; mergeValue(B70)&amp;"."&amp; mergeValue(C70)&amp;"."&amp; mergeValue(D70)</f>
        <v>1.1.1.1</v>
      </c>
      <c r="M70" s="517" t="s">
        <v>21</v>
      </c>
      <c r="N70" s="614"/>
      <c r="O70" s="1384"/>
      <c r="P70" s="1385"/>
      <c r="Q70" s="1385"/>
      <c r="R70" s="1385"/>
      <c r="S70" s="1385"/>
      <c r="T70" s="1385"/>
      <c r="U70" s="1385"/>
      <c r="V70" s="1386"/>
      <c r="W70" s="1125" t="s">
        <v>600</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281"/>
      <c r="B71" s="1281"/>
      <c r="C71" s="1281"/>
      <c r="D71" s="1281"/>
      <c r="E71" s="1281">
        <v>1</v>
      </c>
      <c r="F71" s="832"/>
      <c r="G71" s="832"/>
      <c r="H71" s="830">
        <v>1</v>
      </c>
      <c r="I71" s="1281">
        <v>1</v>
      </c>
      <c r="J71" s="832"/>
      <c r="K71" s="837"/>
      <c r="L71" s="561" t="str">
        <f>mergeValue(A71) &amp;"."&amp; mergeValue(B71)&amp;"."&amp; mergeValue(C71)&amp;"."&amp; mergeValue(D71)&amp;"."&amp; mergeValue(E71)</f>
        <v>1.1.1.1.1</v>
      </c>
      <c r="M71" s="523" t="s">
        <v>8</v>
      </c>
      <c r="N71" s="614"/>
      <c r="O71" s="1284"/>
      <c r="P71" s="1285"/>
      <c r="Q71" s="1285"/>
      <c r="R71" s="1285"/>
      <c r="S71" s="1285"/>
      <c r="T71" s="1285"/>
      <c r="U71" s="1285"/>
      <c r="V71" s="1286"/>
      <c r="W71" s="1125" t="s">
        <v>718</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281"/>
      <c r="B72" s="1281"/>
      <c r="C72" s="1281"/>
      <c r="D72" s="1281"/>
      <c r="E72" s="1281"/>
      <c r="F72" s="1281">
        <v>1</v>
      </c>
      <c r="G72" s="830"/>
      <c r="H72" s="830"/>
      <c r="I72" s="1281"/>
      <c r="J72" s="1281">
        <v>1</v>
      </c>
      <c r="K72" s="838"/>
      <c r="L72" s="561" t="str">
        <f>mergeValue(A72) &amp;"."&amp; mergeValue(B72)&amp;"."&amp; mergeValue(C72)&amp;"."&amp; mergeValue(D72)&amp;"."&amp; mergeValue(E72)&amp;"."&amp; mergeValue(F72)</f>
        <v>1.1.1.1.1.1</v>
      </c>
      <c r="M72" s="524" t="s">
        <v>9</v>
      </c>
      <c r="N72" s="614"/>
      <c r="O72" s="1284"/>
      <c r="P72" s="1285"/>
      <c r="Q72" s="1285"/>
      <c r="R72" s="1285"/>
      <c r="S72" s="1285"/>
      <c r="T72" s="1285"/>
      <c r="U72" s="1285"/>
      <c r="V72" s="1286"/>
      <c r="W72" s="1125" t="s">
        <v>719</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281"/>
      <c r="B73" s="1281"/>
      <c r="C73" s="1281"/>
      <c r="D73" s="1281"/>
      <c r="E73" s="1281"/>
      <c r="F73" s="1281"/>
      <c r="G73" s="830">
        <v>1</v>
      </c>
      <c r="H73" s="830"/>
      <c r="I73" s="1281"/>
      <c r="J73" s="1281"/>
      <c r="K73" s="838">
        <v>1</v>
      </c>
      <c r="L73" s="561" t="str">
        <f>mergeValue(A73) &amp;"."&amp; mergeValue(B73)&amp;"."&amp; mergeValue(C73)&amp;"."&amp; mergeValue(D73)&amp;"."&amp; mergeValue(E73)&amp;"."&amp; mergeValue(F73)&amp;"."&amp; mergeValue(G73)</f>
        <v>1.1.1.1.1.1.1</v>
      </c>
      <c r="M73" s="1010"/>
      <c r="N73" s="614"/>
      <c r="O73" s="531"/>
      <c r="P73" s="531"/>
      <c r="Q73" s="1034"/>
      <c r="R73" s="1288"/>
      <c r="S73" s="1289" t="s">
        <v>82</v>
      </c>
      <c r="T73" s="1288"/>
      <c r="U73" s="1289" t="s">
        <v>82</v>
      </c>
      <c r="V73" s="531"/>
      <c r="W73" s="1299" t="s">
        <v>720</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281"/>
      <c r="B74" s="1281"/>
      <c r="C74" s="1281"/>
      <c r="D74" s="1281"/>
      <c r="E74" s="1281"/>
      <c r="F74" s="1281"/>
      <c r="G74" s="830"/>
      <c r="H74" s="830"/>
      <c r="I74" s="1281"/>
      <c r="J74" s="1281"/>
      <c r="K74" s="838"/>
      <c r="L74" s="568"/>
      <c r="M74" s="614"/>
      <c r="N74" s="614"/>
      <c r="O74" s="531"/>
      <c r="P74" s="531"/>
      <c r="Q74" s="552" t="str">
        <f>R73 &amp; "-" &amp; T73</f>
        <v>-</v>
      </c>
      <c r="R74" s="1288"/>
      <c r="S74" s="1289"/>
      <c r="T74" s="1288"/>
      <c r="U74" s="1289"/>
      <c r="V74" s="531"/>
      <c r="W74" s="1300"/>
      <c r="X74" s="553"/>
      <c r="Y74" s="557"/>
      <c r="Z74" s="557" t="str">
        <f t="shared" si="2"/>
        <v/>
      </c>
      <c r="AA74" s="557"/>
      <c r="AB74" s="557"/>
      <c r="AC74" s="557"/>
      <c r="AD74" s="553"/>
      <c r="AE74" s="553"/>
      <c r="AF74" s="553"/>
      <c r="AG74" s="553"/>
      <c r="AH74" s="553"/>
      <c r="AI74" s="553"/>
      <c r="AJ74" s="553"/>
    </row>
    <row r="75" spans="1:36" s="492" customFormat="1" ht="15" customHeight="1">
      <c r="A75" s="1281"/>
      <c r="B75" s="1281"/>
      <c r="C75" s="1281"/>
      <c r="D75" s="1281"/>
      <c r="E75" s="1281"/>
      <c r="F75" s="1281"/>
      <c r="G75" s="832"/>
      <c r="H75" s="830"/>
      <c r="I75" s="1281"/>
      <c r="J75" s="1281"/>
      <c r="K75" s="837"/>
      <c r="L75" s="507"/>
      <c r="M75" s="526" t="s">
        <v>24</v>
      </c>
      <c r="N75" s="533"/>
      <c r="O75" s="533"/>
      <c r="P75" s="533"/>
      <c r="Q75" s="533"/>
      <c r="R75" s="533"/>
      <c r="S75" s="533"/>
      <c r="T75" s="533"/>
      <c r="U75" s="533"/>
      <c r="V75" s="529"/>
      <c r="W75" s="1301"/>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281"/>
      <c r="B76" s="1281"/>
      <c r="C76" s="1281"/>
      <c r="D76" s="1281"/>
      <c r="E76" s="1281"/>
      <c r="F76" s="832"/>
      <c r="G76" s="832"/>
      <c r="H76" s="830"/>
      <c r="I76" s="1281"/>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281"/>
      <c r="B77" s="1281"/>
      <c r="C77" s="1281"/>
      <c r="D77" s="1281"/>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281"/>
      <c r="B78" s="1281"/>
      <c r="C78" s="1281"/>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281"/>
      <c r="B79" s="1281"/>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281"/>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281">
        <v>1</v>
      </c>
      <c r="B85" s="866"/>
      <c r="C85" s="866"/>
      <c r="D85" s="866"/>
      <c r="E85" s="867"/>
      <c r="F85" s="868"/>
      <c r="G85" s="866"/>
      <c r="H85" s="866"/>
      <c r="I85" s="869"/>
      <c r="J85" s="864"/>
      <c r="K85" s="873">
        <v>1</v>
      </c>
      <c r="L85" s="561">
        <f>mergeValue(A85)</f>
        <v>1</v>
      </c>
      <c r="M85" s="609" t="s">
        <v>19</v>
      </c>
      <c r="N85" s="548"/>
      <c r="O85" s="1378"/>
      <c r="P85" s="1379"/>
      <c r="Q85" s="1379"/>
      <c r="R85" s="1379"/>
      <c r="S85" s="1379"/>
      <c r="T85" s="1379"/>
      <c r="U85" s="1379"/>
      <c r="V85" s="1380"/>
      <c r="W85" s="1125" t="s">
        <v>717</v>
      </c>
      <c r="X85" s="553"/>
      <c r="Y85" s="553"/>
      <c r="Z85" s="553"/>
      <c r="AA85" s="553"/>
      <c r="AB85" s="553"/>
      <c r="AC85" s="553"/>
      <c r="AD85" s="553"/>
      <c r="AE85" s="553"/>
      <c r="AF85" s="553"/>
      <c r="AG85" s="553"/>
      <c r="AH85" s="553"/>
      <c r="AI85" s="553"/>
    </row>
    <row r="86" spans="1:36" s="492" customFormat="1" ht="22.5">
      <c r="A86" s="1281"/>
      <c r="B86" s="1281">
        <v>1</v>
      </c>
      <c r="C86" s="866"/>
      <c r="D86" s="866"/>
      <c r="E86" s="868"/>
      <c r="F86" s="868"/>
      <c r="G86" s="866"/>
      <c r="H86" s="866"/>
      <c r="I86" s="863"/>
      <c r="J86" s="862"/>
      <c r="K86" s="873">
        <v>1</v>
      </c>
      <c r="L86" s="561" t="str">
        <f>mergeValue(A86) &amp;"."&amp; mergeValue(B86)</f>
        <v>1.1</v>
      </c>
      <c r="M86" s="515" t="s">
        <v>15</v>
      </c>
      <c r="N86" s="548"/>
      <c r="O86" s="1378"/>
      <c r="P86" s="1379"/>
      <c r="Q86" s="1379"/>
      <c r="R86" s="1379"/>
      <c r="S86" s="1379"/>
      <c r="T86" s="1379"/>
      <c r="U86" s="1379"/>
      <c r="V86" s="1380"/>
      <c r="W86" s="1125" t="s">
        <v>458</v>
      </c>
      <c r="X86" s="553"/>
      <c r="Y86" s="553"/>
      <c r="Z86" s="553"/>
      <c r="AA86" s="553"/>
      <c r="AB86" s="553"/>
      <c r="AC86" s="553"/>
      <c r="AD86" s="553"/>
      <c r="AE86" s="553"/>
      <c r="AF86" s="553"/>
      <c r="AG86" s="553"/>
      <c r="AH86" s="553"/>
      <c r="AI86" s="553"/>
    </row>
    <row r="87" spans="1:36" s="492" customFormat="1" ht="22.5">
      <c r="A87" s="1281"/>
      <c r="B87" s="1281"/>
      <c r="C87" s="1281">
        <v>1</v>
      </c>
      <c r="D87" s="866"/>
      <c r="E87" s="868"/>
      <c r="F87" s="868"/>
      <c r="G87" s="866"/>
      <c r="H87" s="866"/>
      <c r="I87" s="870"/>
      <c r="J87" s="862"/>
      <c r="K87" s="873">
        <v>1</v>
      </c>
      <c r="L87" s="561" t="str">
        <f>mergeValue(A87) &amp;"."&amp; mergeValue(B87)&amp;"."&amp; mergeValue(C87)</f>
        <v>1.1.1</v>
      </c>
      <c r="M87" s="516" t="s">
        <v>7</v>
      </c>
      <c r="N87" s="548"/>
      <c r="O87" s="1378"/>
      <c r="P87" s="1379"/>
      <c r="Q87" s="1379"/>
      <c r="R87" s="1379"/>
      <c r="S87" s="1379"/>
      <c r="T87" s="1379"/>
      <c r="U87" s="1379"/>
      <c r="V87" s="1380"/>
      <c r="W87" s="1125" t="s">
        <v>599</v>
      </c>
      <c r="X87" s="553"/>
      <c r="Y87" s="553"/>
      <c r="Z87" s="553"/>
      <c r="AA87" s="553"/>
      <c r="AB87" s="553"/>
      <c r="AC87" s="553"/>
      <c r="AD87" s="553"/>
      <c r="AE87" s="553"/>
      <c r="AF87" s="553"/>
      <c r="AG87" s="553"/>
      <c r="AH87" s="553"/>
      <c r="AI87" s="553"/>
    </row>
    <row r="88" spans="1:36" s="492" customFormat="1" ht="22.5">
      <c r="A88" s="1281"/>
      <c r="B88" s="1281"/>
      <c r="C88" s="1281"/>
      <c r="D88" s="1281">
        <v>1</v>
      </c>
      <c r="E88" s="868"/>
      <c r="F88" s="868"/>
      <c r="G88" s="866"/>
      <c r="H88" s="866"/>
      <c r="I88" s="1281">
        <v>1</v>
      </c>
      <c r="J88" s="862"/>
      <c r="K88" s="873">
        <v>1</v>
      </c>
      <c r="L88" s="561" t="str">
        <f>mergeValue(A88) &amp;"."&amp; mergeValue(B88)&amp;"."&amp; mergeValue(C88)&amp;"."&amp; mergeValue(D88)</f>
        <v>1.1.1.1</v>
      </c>
      <c r="M88" s="517" t="s">
        <v>21</v>
      </c>
      <c r="N88" s="548"/>
      <c r="O88" s="1378"/>
      <c r="P88" s="1379"/>
      <c r="Q88" s="1379"/>
      <c r="R88" s="1379"/>
      <c r="S88" s="1379"/>
      <c r="T88" s="1379"/>
      <c r="U88" s="1379"/>
      <c r="V88" s="1380"/>
      <c r="W88" s="1125" t="s">
        <v>600</v>
      </c>
      <c r="X88" s="553"/>
      <c r="Y88" s="553"/>
      <c r="Z88" s="553"/>
      <c r="AA88" s="553"/>
      <c r="AB88" s="553"/>
      <c r="AC88" s="553"/>
      <c r="AD88" s="553"/>
      <c r="AE88" s="553"/>
      <c r="AF88" s="553"/>
      <c r="AG88" s="553"/>
      <c r="AH88" s="553"/>
      <c r="AI88" s="553"/>
    </row>
    <row r="89" spans="1:36" s="492" customFormat="1" ht="11.25" hidden="1" customHeight="1">
      <c r="A89" s="1281"/>
      <c r="B89" s="1281"/>
      <c r="C89" s="1281"/>
      <c r="D89" s="1281"/>
      <c r="E89" s="1281">
        <v>1</v>
      </c>
      <c r="F89" s="868"/>
      <c r="G89" s="866"/>
      <c r="H89" s="866"/>
      <c r="I89" s="1281"/>
      <c r="J89" s="868"/>
      <c r="K89" s="873">
        <v>1</v>
      </c>
      <c r="L89" s="561"/>
      <c r="M89" s="523"/>
      <c r="N89" s="549"/>
      <c r="O89" s="1381"/>
      <c r="P89" s="1382"/>
      <c r="Q89" s="1382"/>
      <c r="R89" s="1382"/>
      <c r="S89" s="1382"/>
      <c r="T89" s="1382"/>
      <c r="U89" s="1382"/>
      <c r="V89" s="1383"/>
      <c r="W89" s="1086"/>
      <c r="X89" s="553"/>
      <c r="Y89" s="553"/>
      <c r="Z89" s="553"/>
      <c r="AA89" s="553"/>
      <c r="AB89" s="553"/>
      <c r="AC89" s="553"/>
      <c r="AD89" s="553"/>
      <c r="AE89" s="553"/>
      <c r="AF89" s="553"/>
      <c r="AG89" s="553"/>
      <c r="AH89" s="553"/>
      <c r="AI89" s="553"/>
    </row>
    <row r="90" spans="1:36" s="492" customFormat="1" ht="33.75">
      <c r="A90" s="1281"/>
      <c r="B90" s="1281"/>
      <c r="C90" s="1281"/>
      <c r="D90" s="1281"/>
      <c r="E90" s="1281"/>
      <c r="F90" s="1281">
        <v>1</v>
      </c>
      <c r="G90" s="866"/>
      <c r="H90" s="866"/>
      <c r="I90" s="1281"/>
      <c r="J90" s="1326"/>
      <c r="K90" s="873">
        <v>1</v>
      </c>
      <c r="L90" s="561" t="str">
        <f>mergeValue(A90) &amp;"."&amp; mergeValue(B90)&amp;"."&amp; mergeValue(C90)&amp;"."&amp; mergeValue(D90)&amp;"."&amp;  mergeValue(F90)</f>
        <v>1.1.1.1.1</v>
      </c>
      <c r="M90" s="523" t="s">
        <v>9</v>
      </c>
      <c r="N90" s="549"/>
      <c r="O90" s="1284"/>
      <c r="P90" s="1285"/>
      <c r="Q90" s="1285"/>
      <c r="R90" s="1285"/>
      <c r="S90" s="1285"/>
      <c r="T90" s="1285"/>
      <c r="U90" s="1285"/>
      <c r="V90" s="1286"/>
      <c r="W90" s="1125" t="s">
        <v>719</v>
      </c>
      <c r="X90" s="553"/>
      <c r="Y90" s="557" t="str">
        <f>strCheckUnique(Z90:Z93)</f>
        <v/>
      </c>
      <c r="Z90" s="553"/>
      <c r="AA90" s="557"/>
      <c r="AB90" s="553"/>
      <c r="AC90" s="553"/>
      <c r="AD90" s="553"/>
      <c r="AE90" s="553"/>
      <c r="AF90" s="553"/>
      <c r="AG90" s="553"/>
      <c r="AH90" s="553"/>
      <c r="AI90" s="553"/>
    </row>
    <row r="91" spans="1:36" s="492" customFormat="1" ht="99" customHeight="1">
      <c r="A91" s="1281"/>
      <c r="B91" s="1281"/>
      <c r="C91" s="1281"/>
      <c r="D91" s="1281"/>
      <c r="E91" s="1281"/>
      <c r="F91" s="1281"/>
      <c r="G91" s="866">
        <v>1</v>
      </c>
      <c r="H91" s="866"/>
      <c r="I91" s="1281"/>
      <c r="J91" s="1326"/>
      <c r="K91" s="865"/>
      <c r="L91" s="561" t="str">
        <f>mergeValue(A91) &amp;"."&amp; mergeValue(B91)&amp;"."&amp; mergeValue(C91)&amp;"."&amp; mergeValue(D91)&amp;"."&amp;  mergeValue(F91)&amp;"."&amp;  mergeValue(G91)</f>
        <v>1.1.1.1.1.1</v>
      </c>
      <c r="M91" s="1010"/>
      <c r="N91" s="554"/>
      <c r="O91" s="531"/>
      <c r="P91" s="531"/>
      <c r="Q91" s="531"/>
      <c r="R91" s="1287"/>
      <c r="S91" s="1289" t="s">
        <v>82</v>
      </c>
      <c r="T91" s="1287"/>
      <c r="U91" s="1289" t="s">
        <v>82</v>
      </c>
      <c r="V91" s="506"/>
      <c r="W91" s="1299" t="s">
        <v>732</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281"/>
      <c r="B92" s="1281"/>
      <c r="C92" s="1281"/>
      <c r="D92" s="1281"/>
      <c r="E92" s="1281"/>
      <c r="F92" s="1281"/>
      <c r="G92" s="866"/>
      <c r="H92" s="866"/>
      <c r="I92" s="1281"/>
      <c r="J92" s="1326"/>
      <c r="K92" s="873">
        <v>1</v>
      </c>
      <c r="L92" s="568"/>
      <c r="M92" s="614"/>
      <c r="N92" s="554"/>
      <c r="O92" s="531"/>
      <c r="P92" s="531"/>
      <c r="Q92" s="552" t="str">
        <f>R91 &amp; "-" &amp; T91</f>
        <v>-</v>
      </c>
      <c r="R92" s="1287"/>
      <c r="S92" s="1289"/>
      <c r="T92" s="1287"/>
      <c r="U92" s="1289"/>
      <c r="V92" s="506"/>
      <c r="W92" s="1300"/>
      <c r="X92" s="553"/>
      <c r="Y92" s="557"/>
      <c r="Z92" s="557"/>
      <c r="AA92" s="557"/>
      <c r="AB92" s="557"/>
      <c r="AC92" s="557"/>
      <c r="AD92" s="553"/>
      <c r="AE92" s="553"/>
      <c r="AF92" s="553"/>
      <c r="AG92" s="553"/>
      <c r="AH92" s="553"/>
      <c r="AI92" s="553"/>
    </row>
    <row r="93" spans="1:36" s="491" customFormat="1" ht="15" customHeight="1">
      <c r="A93" s="1281"/>
      <c r="B93" s="1281"/>
      <c r="C93" s="1281"/>
      <c r="D93" s="1281"/>
      <c r="E93" s="1281"/>
      <c r="F93" s="1281"/>
      <c r="G93" s="866"/>
      <c r="H93" s="866"/>
      <c r="I93" s="1281"/>
      <c r="J93" s="1326"/>
      <c r="K93" s="873">
        <v>1</v>
      </c>
      <c r="L93" s="507"/>
      <c r="M93" s="525" t="s">
        <v>24</v>
      </c>
      <c r="N93" s="520"/>
      <c r="O93" s="514"/>
      <c r="P93" s="514"/>
      <c r="Q93" s="514"/>
      <c r="R93" s="541"/>
      <c r="S93" s="533"/>
      <c r="T93" s="532"/>
      <c r="U93" s="520"/>
      <c r="V93" s="529"/>
      <c r="W93" s="1301"/>
      <c r="X93" s="555"/>
      <c r="Y93" s="555"/>
      <c r="Z93" s="555"/>
      <c r="AA93" s="555"/>
      <c r="AB93" s="555"/>
      <c r="AC93" s="555"/>
      <c r="AD93" s="555"/>
      <c r="AE93" s="555"/>
      <c r="AF93" s="555"/>
      <c r="AG93" s="555"/>
      <c r="AH93" s="555"/>
      <c r="AI93" s="555"/>
    </row>
    <row r="94" spans="1:36" s="491" customFormat="1" ht="15" customHeight="1">
      <c r="A94" s="1281"/>
      <c r="B94" s="1281"/>
      <c r="C94" s="1281"/>
      <c r="D94" s="1281"/>
      <c r="E94" s="1281"/>
      <c r="F94" s="868"/>
      <c r="G94" s="868"/>
      <c r="H94" s="866"/>
      <c r="I94" s="1281"/>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281"/>
      <c r="B95" s="1281"/>
      <c r="C95" s="1281"/>
      <c r="D95" s="1281"/>
      <c r="E95" s="868"/>
      <c r="F95" s="868"/>
      <c r="G95" s="868"/>
      <c r="H95" s="866"/>
      <c r="I95" s="1281"/>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281"/>
      <c r="B96" s="1281"/>
      <c r="C96" s="1281"/>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52" s="491" customFormat="1" ht="15" customHeight="1">
      <c r="A97" s="1281"/>
      <c r="B97" s="1281"/>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52" s="491" customFormat="1" ht="15" customHeight="1">
      <c r="A98" s="1281"/>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52"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52"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52" s="34" customFormat="1" ht="17.100000000000001" customHeight="1">
      <c r="G101" s="34" t="s">
        <v>12</v>
      </c>
      <c r="I101" s="34" t="s">
        <v>66</v>
      </c>
      <c r="V101" s="151"/>
    </row>
    <row r="102" spans="1:52" ht="17.100000000000001" customHeight="1">
      <c r="X102" s="439"/>
      <c r="Y102" s="40"/>
      <c r="Z102" s="40"/>
    </row>
    <row r="103" spans="1:52" s="492" customFormat="1" ht="22.5">
      <c r="A103" s="1281">
        <v>1</v>
      </c>
      <c r="B103" s="1020"/>
      <c r="C103" s="1020"/>
      <c r="D103" s="1020"/>
      <c r="E103" s="1021"/>
      <c r="F103" s="1022"/>
      <c r="G103" s="1020"/>
      <c r="H103" s="1020"/>
      <c r="I103" s="1001"/>
      <c r="J103" s="1006"/>
      <c r="K103" s="1006"/>
      <c r="L103" s="561">
        <f>mergeValue(A103)</f>
        <v>1</v>
      </c>
      <c r="M103" s="609" t="s">
        <v>19</v>
      </c>
      <c r="N103" s="548"/>
      <c r="O103" s="1378"/>
      <c r="P103" s="1379"/>
      <c r="Q103" s="1379"/>
      <c r="R103" s="1379"/>
      <c r="S103" s="1379"/>
      <c r="T103" s="1379"/>
      <c r="U103" s="1379"/>
      <c r="V103" s="1379"/>
      <c r="W103" s="1379"/>
      <c r="X103" s="1379"/>
      <c r="Y103" s="1379"/>
      <c r="Z103" s="1379"/>
      <c r="AA103" s="1379"/>
      <c r="AB103" s="1379"/>
      <c r="AC103" s="1379"/>
      <c r="AD103" s="1379"/>
      <c r="AE103" s="1379"/>
      <c r="AF103" s="1379"/>
      <c r="AG103" s="1379"/>
      <c r="AH103" s="1379"/>
      <c r="AI103" s="1379"/>
      <c r="AJ103" s="1379"/>
      <c r="AK103" s="1379"/>
      <c r="AL103" s="1379"/>
      <c r="AM103" s="1380"/>
      <c r="AN103" s="1125" t="s">
        <v>717</v>
      </c>
      <c r="AO103" s="553"/>
      <c r="AP103" s="553"/>
      <c r="AQ103" s="553"/>
      <c r="AR103" s="553"/>
      <c r="AS103" s="553"/>
      <c r="AT103" s="553"/>
      <c r="AU103" s="553"/>
      <c r="AV103" s="553"/>
      <c r="AW103" s="553"/>
      <c r="AX103" s="553"/>
      <c r="AY103" s="553"/>
      <c r="AZ103" s="553"/>
    </row>
    <row r="104" spans="1:52" s="492" customFormat="1" ht="22.5">
      <c r="A104" s="1281"/>
      <c r="B104" s="1281">
        <v>1</v>
      </c>
      <c r="C104" s="1020"/>
      <c r="D104" s="1020"/>
      <c r="E104" s="1022"/>
      <c r="F104" s="1022"/>
      <c r="G104" s="1020"/>
      <c r="H104" s="1020"/>
      <c r="I104" s="1008"/>
      <c r="J104" s="1003"/>
      <c r="K104" s="1002"/>
      <c r="L104" s="561" t="str">
        <f>mergeValue(A104) &amp;"."&amp; mergeValue(B104)</f>
        <v>1.1</v>
      </c>
      <c r="M104" s="515" t="s">
        <v>15</v>
      </c>
      <c r="N104" s="548"/>
      <c r="O104" s="1378"/>
      <c r="P104" s="1379"/>
      <c r="Q104" s="1379"/>
      <c r="R104" s="1379"/>
      <c r="S104" s="1379"/>
      <c r="T104" s="1379"/>
      <c r="U104" s="1379"/>
      <c r="V104" s="1379"/>
      <c r="W104" s="1379"/>
      <c r="X104" s="1379"/>
      <c r="Y104" s="1379"/>
      <c r="Z104" s="1379"/>
      <c r="AA104" s="1379"/>
      <c r="AB104" s="1379"/>
      <c r="AC104" s="1379"/>
      <c r="AD104" s="1379"/>
      <c r="AE104" s="1379"/>
      <c r="AF104" s="1379"/>
      <c r="AG104" s="1379"/>
      <c r="AH104" s="1379"/>
      <c r="AI104" s="1379"/>
      <c r="AJ104" s="1379"/>
      <c r="AK104" s="1379"/>
      <c r="AL104" s="1379"/>
      <c r="AM104" s="1380"/>
      <c r="AN104" s="1125" t="s">
        <v>458</v>
      </c>
      <c r="AO104" s="553"/>
      <c r="AP104" s="553"/>
      <c r="AQ104" s="553"/>
      <c r="AR104" s="553"/>
      <c r="AS104" s="553"/>
      <c r="AT104" s="553"/>
      <c r="AU104" s="553"/>
      <c r="AV104" s="553"/>
      <c r="AW104" s="553"/>
      <c r="AX104" s="553"/>
      <c r="AY104" s="553"/>
      <c r="AZ104" s="553"/>
    </row>
    <row r="105" spans="1:52" s="492" customFormat="1" ht="22.5">
      <c r="A105" s="1281"/>
      <c r="B105" s="1281"/>
      <c r="C105" s="1281">
        <v>1</v>
      </c>
      <c r="D105" s="1020"/>
      <c r="E105" s="1022"/>
      <c r="F105" s="1022"/>
      <c r="G105" s="1020"/>
      <c r="H105" s="1020"/>
      <c r="I105" s="1008"/>
      <c r="J105" s="1003"/>
      <c r="K105" s="1002"/>
      <c r="L105" s="561" t="str">
        <f>mergeValue(A105) &amp;"."&amp; mergeValue(B105)&amp;"."&amp; mergeValue(C105)</f>
        <v>1.1.1</v>
      </c>
      <c r="M105" s="516" t="s">
        <v>7</v>
      </c>
      <c r="N105" s="548"/>
      <c r="O105" s="1378"/>
      <c r="P105" s="1379"/>
      <c r="Q105" s="1379"/>
      <c r="R105" s="1379"/>
      <c r="S105" s="1379"/>
      <c r="T105" s="1379"/>
      <c r="U105" s="1379"/>
      <c r="V105" s="1379"/>
      <c r="W105" s="1379"/>
      <c r="X105" s="1379"/>
      <c r="Y105" s="1379"/>
      <c r="Z105" s="1379"/>
      <c r="AA105" s="1379"/>
      <c r="AB105" s="1379"/>
      <c r="AC105" s="1379"/>
      <c r="AD105" s="1379"/>
      <c r="AE105" s="1379"/>
      <c r="AF105" s="1379"/>
      <c r="AG105" s="1379"/>
      <c r="AH105" s="1379"/>
      <c r="AI105" s="1379"/>
      <c r="AJ105" s="1379"/>
      <c r="AK105" s="1379"/>
      <c r="AL105" s="1379"/>
      <c r="AM105" s="1380"/>
      <c r="AN105" s="1125" t="s">
        <v>599</v>
      </c>
      <c r="AO105" s="553"/>
      <c r="AP105" s="553"/>
      <c r="AQ105" s="553"/>
      <c r="AR105" s="553"/>
      <c r="AS105" s="553"/>
      <c r="AT105" s="553"/>
      <c r="AU105" s="553"/>
      <c r="AV105" s="553"/>
      <c r="AW105" s="553"/>
      <c r="AX105" s="553"/>
      <c r="AY105" s="553"/>
      <c r="AZ105" s="553"/>
    </row>
    <row r="106" spans="1:52" s="492" customFormat="1" ht="22.5">
      <c r="A106" s="1281"/>
      <c r="B106" s="1281"/>
      <c r="C106" s="1281"/>
      <c r="D106" s="1281">
        <v>1</v>
      </c>
      <c r="E106" s="1022"/>
      <c r="F106" s="1022"/>
      <c r="G106" s="1020"/>
      <c r="H106" s="1020"/>
      <c r="I106" s="1008"/>
      <c r="J106" s="1003"/>
      <c r="K106" s="1002"/>
      <c r="L106" s="561" t="str">
        <f>mergeValue(A106) &amp;"."&amp; mergeValue(B106)&amp;"."&amp; mergeValue(C106)&amp;"."&amp; mergeValue(D106)</f>
        <v>1.1.1.1</v>
      </c>
      <c r="M106" s="517" t="s">
        <v>21</v>
      </c>
      <c r="N106" s="548"/>
      <c r="O106" s="1378"/>
      <c r="P106" s="1379"/>
      <c r="Q106" s="1379"/>
      <c r="R106" s="1379"/>
      <c r="S106" s="1379"/>
      <c r="T106" s="1379"/>
      <c r="U106" s="1379"/>
      <c r="V106" s="1379"/>
      <c r="W106" s="1379"/>
      <c r="X106" s="1379"/>
      <c r="Y106" s="1379"/>
      <c r="Z106" s="1379"/>
      <c r="AA106" s="1379"/>
      <c r="AB106" s="1379"/>
      <c r="AC106" s="1379"/>
      <c r="AD106" s="1379"/>
      <c r="AE106" s="1379"/>
      <c r="AF106" s="1379"/>
      <c r="AG106" s="1379"/>
      <c r="AH106" s="1379"/>
      <c r="AI106" s="1379"/>
      <c r="AJ106" s="1379"/>
      <c r="AK106" s="1379"/>
      <c r="AL106" s="1379"/>
      <c r="AM106" s="1380"/>
      <c r="AN106" s="1125" t="s">
        <v>600</v>
      </c>
      <c r="AO106" s="553"/>
      <c r="AP106" s="553"/>
      <c r="AQ106" s="553"/>
      <c r="AR106" s="553"/>
      <c r="AS106" s="553"/>
      <c r="AT106" s="553"/>
      <c r="AU106" s="553"/>
      <c r="AV106" s="553"/>
      <c r="AW106" s="553"/>
      <c r="AX106" s="553"/>
      <c r="AY106" s="553"/>
      <c r="AZ106" s="553"/>
    </row>
    <row r="107" spans="1:52" s="492" customFormat="1" ht="14.25" hidden="1" customHeight="1">
      <c r="A107" s="1281"/>
      <c r="B107" s="1281"/>
      <c r="C107" s="1281"/>
      <c r="D107" s="1281"/>
      <c r="E107" s="1281">
        <v>1</v>
      </c>
      <c r="F107" s="1022"/>
      <c r="G107" s="1020"/>
      <c r="H107" s="1020"/>
      <c r="I107" s="1007"/>
      <c r="J107" s="1003"/>
      <c r="K107" s="1002"/>
      <c r="L107" s="561"/>
      <c r="M107" s="523"/>
      <c r="N107" s="549"/>
      <c r="O107" s="1381"/>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1382"/>
      <c r="AL107" s="1382"/>
      <c r="AM107" s="1383"/>
      <c r="AN107" s="1125"/>
      <c r="AO107" s="553"/>
      <c r="AP107" s="553"/>
      <c r="AQ107" s="553"/>
      <c r="AR107" s="553"/>
      <c r="AS107" s="553"/>
      <c r="AT107" s="553"/>
      <c r="AU107" s="553"/>
      <c r="AV107" s="553"/>
      <c r="AW107" s="553"/>
      <c r="AX107" s="553"/>
      <c r="AY107" s="553"/>
      <c r="AZ107" s="553"/>
    </row>
    <row r="108" spans="1:52" s="492" customFormat="1" ht="33.75">
      <c r="A108" s="1281"/>
      <c r="B108" s="1281"/>
      <c r="C108" s="1281"/>
      <c r="D108" s="1281"/>
      <c r="E108" s="1281"/>
      <c r="F108" s="1281">
        <v>1</v>
      </c>
      <c r="G108" s="1020"/>
      <c r="H108" s="1020"/>
      <c r="I108" s="1334"/>
      <c r="J108" s="1003"/>
      <c r="K108" s="1002"/>
      <c r="L108" s="561" t="str">
        <f>mergeValue(A108) &amp;"."&amp; mergeValue(B108)&amp;"."&amp; mergeValue(C108)&amp;"."&amp; mergeValue(D108)&amp;"."&amp; mergeValue(F108)</f>
        <v>1.1.1.1.1</v>
      </c>
      <c r="M108" s="524" t="s">
        <v>9</v>
      </c>
      <c r="N108" s="549"/>
      <c r="O108" s="1284"/>
      <c r="P108" s="1285"/>
      <c r="Q108" s="1285"/>
      <c r="R108" s="1285"/>
      <c r="S108" s="1285"/>
      <c r="T108" s="1285"/>
      <c r="U108" s="1285"/>
      <c r="V108" s="1285"/>
      <c r="W108" s="1285"/>
      <c r="X108" s="1285"/>
      <c r="Y108" s="1285"/>
      <c r="Z108" s="1285"/>
      <c r="AA108" s="1285"/>
      <c r="AB108" s="1285"/>
      <c r="AC108" s="1285"/>
      <c r="AD108" s="1285"/>
      <c r="AE108" s="1285"/>
      <c r="AF108" s="1285"/>
      <c r="AG108" s="1285"/>
      <c r="AH108" s="1285"/>
      <c r="AI108" s="1285"/>
      <c r="AJ108" s="1285"/>
      <c r="AK108" s="1285"/>
      <c r="AL108" s="1285"/>
      <c r="AM108" s="1286"/>
      <c r="AN108" s="1125" t="s">
        <v>719</v>
      </c>
      <c r="AO108" s="553"/>
      <c r="AP108" s="557" t="str">
        <f>strCheckUnique(AQ108:AQ112)</f>
        <v/>
      </c>
      <c r="AQ108" s="553"/>
      <c r="AR108" s="557"/>
      <c r="AS108" s="553"/>
      <c r="AT108" s="553"/>
      <c r="AU108" s="553"/>
      <c r="AV108" s="553"/>
      <c r="AW108" s="553"/>
      <c r="AX108" s="553"/>
      <c r="AY108" s="553"/>
      <c r="AZ108" s="553"/>
    </row>
    <row r="109" spans="1:52" s="492" customFormat="1" ht="56.25" customHeight="1">
      <c r="A109" s="1281"/>
      <c r="B109" s="1281"/>
      <c r="C109" s="1281"/>
      <c r="D109" s="1281"/>
      <c r="E109" s="1281"/>
      <c r="F109" s="1281"/>
      <c r="G109" s="1281">
        <v>1</v>
      </c>
      <c r="H109" s="1020"/>
      <c r="I109" s="1334"/>
      <c r="J109" s="1335"/>
      <c r="K109" s="1009"/>
      <c r="L109" s="561" t="str">
        <f>mergeValue(A109) &amp;"."&amp; mergeValue(B109)&amp;"."&amp; mergeValue(C109)&amp;"."&amp; mergeValue(D109)&amp;"."&amp; mergeValue(F109)&amp;"."&amp; mergeValue(G109)</f>
        <v>1.1.1.1.1.1</v>
      </c>
      <c r="M109" s="1010"/>
      <c r="N109" s="614"/>
      <c r="O109" s="648"/>
      <c r="P109" s="648"/>
      <c r="Q109" s="531"/>
      <c r="R109" s="463"/>
      <c r="S109" s="1035"/>
      <c r="T109" s="463"/>
      <c r="U109" s="1035"/>
      <c r="V109" s="552" t="str">
        <f>W109 &amp; "-" &amp; Y109</f>
        <v>-</v>
      </c>
      <c r="W109" s="1287"/>
      <c r="X109" s="1289" t="s">
        <v>82</v>
      </c>
      <c r="Y109" s="1287"/>
      <c r="Z109" s="1289" t="s">
        <v>82</v>
      </c>
      <c r="AA109" s="648"/>
      <c r="AB109" s="648"/>
      <c r="AC109" s="725"/>
      <c r="AD109" s="676"/>
      <c r="AE109" s="1035"/>
      <c r="AF109" s="676"/>
      <c r="AG109" s="1035"/>
      <c r="AH109" s="731" t="str">
        <f>AI109 &amp; "-" &amp; AK109</f>
        <v>-</v>
      </c>
      <c r="AI109" s="1287"/>
      <c r="AJ109" s="1289" t="s">
        <v>82</v>
      </c>
      <c r="AK109" s="1287"/>
      <c r="AL109" s="1289" t="s">
        <v>83</v>
      </c>
      <c r="AM109" s="506"/>
      <c r="AN109" s="1125" t="s">
        <v>737</v>
      </c>
      <c r="AO109" s="553" t="str">
        <f>strCheckDate(O109:AM109)</f>
        <v/>
      </c>
      <c r="AP109" s="557"/>
      <c r="AQ109" s="557" t="str">
        <f>IF(M109="","",M109 )</f>
        <v/>
      </c>
      <c r="AR109" s="557"/>
      <c r="AS109" s="557"/>
      <c r="AT109" s="557"/>
      <c r="AU109" s="553"/>
      <c r="AV109" s="553"/>
      <c r="AW109" s="553"/>
      <c r="AX109" s="553"/>
      <c r="AY109" s="553"/>
      <c r="AZ109" s="553"/>
    </row>
    <row r="110" spans="1:52" s="492" customFormat="1" ht="14.25" hidden="1">
      <c r="A110" s="1281"/>
      <c r="B110" s="1281"/>
      <c r="C110" s="1281"/>
      <c r="D110" s="1281"/>
      <c r="E110" s="1281"/>
      <c r="F110" s="1281"/>
      <c r="G110" s="1281"/>
      <c r="H110" s="1020"/>
      <c r="I110" s="1334"/>
      <c r="J110" s="1335"/>
      <c r="K110" s="1009"/>
      <c r="L110" s="568"/>
      <c r="M110" s="614"/>
      <c r="N110" s="614"/>
      <c r="O110" s="531"/>
      <c r="P110" s="463"/>
      <c r="Q110" s="463"/>
      <c r="R110" s="463"/>
      <c r="S110" s="463"/>
      <c r="T110" s="463"/>
      <c r="U110" s="528"/>
      <c r="V110" s="552"/>
      <c r="W110" s="1288"/>
      <c r="X110" s="1289"/>
      <c r="Y110" s="1288"/>
      <c r="Z110" s="1289"/>
      <c r="AA110" s="725"/>
      <c r="AB110" s="676"/>
      <c r="AC110" s="676"/>
      <c r="AD110" s="676"/>
      <c r="AE110" s="676"/>
      <c r="AF110" s="676"/>
      <c r="AG110" s="1086"/>
      <c r="AH110" s="731"/>
      <c r="AI110" s="1288"/>
      <c r="AJ110" s="1289"/>
      <c r="AK110" s="1288"/>
      <c r="AL110" s="1289"/>
      <c r="AM110" s="506"/>
      <c r="AN110" s="1300"/>
      <c r="AO110" s="553"/>
      <c r="AP110" s="553"/>
      <c r="AQ110" s="553"/>
      <c r="AR110" s="557">
        <f ca="1">OFFSET(AR110,-1,0)</f>
        <v>0</v>
      </c>
      <c r="AS110" s="553"/>
      <c r="AT110" s="553"/>
      <c r="AU110" s="553"/>
      <c r="AV110" s="553"/>
      <c r="AW110" s="553"/>
      <c r="AX110" s="553"/>
      <c r="AY110" s="553"/>
      <c r="AZ110" s="553"/>
    </row>
    <row r="111" spans="1:52" s="491" customFormat="1" ht="15" hidden="1" customHeight="1">
      <c r="A111" s="1281"/>
      <c r="B111" s="1281"/>
      <c r="C111" s="1281"/>
      <c r="D111" s="1281"/>
      <c r="E111" s="1281"/>
      <c r="F111" s="1281"/>
      <c r="G111" s="1281"/>
      <c r="H111" s="1020"/>
      <c r="I111" s="1334"/>
      <c r="J111" s="1335"/>
      <c r="K111" s="1011"/>
      <c r="L111" s="507"/>
      <c r="M111" s="526"/>
      <c r="N111" s="520"/>
      <c r="O111" s="514"/>
      <c r="P111" s="514"/>
      <c r="Q111" s="514"/>
      <c r="R111" s="514"/>
      <c r="S111" s="514"/>
      <c r="T111" s="514"/>
      <c r="U111" s="514"/>
      <c r="V111" s="514"/>
      <c r="W111" s="532"/>
      <c r="X111" s="533"/>
      <c r="Y111" s="532"/>
      <c r="Z111" s="520"/>
      <c r="AA111" s="719"/>
      <c r="AB111" s="719"/>
      <c r="AC111" s="719"/>
      <c r="AD111" s="719"/>
      <c r="AE111" s="719"/>
      <c r="AF111" s="719"/>
      <c r="AG111" s="719"/>
      <c r="AH111" s="719"/>
      <c r="AI111" s="952"/>
      <c r="AJ111" s="953"/>
      <c r="AK111" s="952"/>
      <c r="AL111" s="948"/>
      <c r="AM111" s="529"/>
      <c r="AN111" s="1301"/>
      <c r="AO111" s="555"/>
      <c r="AP111" s="555"/>
      <c r="AQ111" s="555"/>
      <c r="AR111" s="555"/>
      <c r="AS111" s="555"/>
      <c r="AT111" s="555"/>
      <c r="AU111" s="555"/>
      <c r="AV111" s="555"/>
      <c r="AW111" s="555"/>
      <c r="AX111" s="555"/>
      <c r="AY111" s="555"/>
      <c r="AZ111" s="555"/>
    </row>
    <row r="112" spans="1:52" s="491" customFormat="1" ht="15" customHeight="1">
      <c r="A112" s="1281"/>
      <c r="B112" s="1281"/>
      <c r="C112" s="1281"/>
      <c r="D112" s="1281"/>
      <c r="E112" s="1281"/>
      <c r="F112" s="1281"/>
      <c r="G112" s="1020"/>
      <c r="H112" s="1020"/>
      <c r="I112" s="1334"/>
      <c r="J112" s="1017"/>
      <c r="K112" s="1011"/>
      <c r="L112" s="507"/>
      <c r="M112" s="525" t="s">
        <v>24</v>
      </c>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9"/>
      <c r="AO112" s="555"/>
      <c r="AP112" s="555"/>
      <c r="AQ112" s="555"/>
      <c r="AR112" s="555"/>
      <c r="AS112" s="555"/>
      <c r="AT112" s="555"/>
      <c r="AU112" s="555"/>
      <c r="AV112" s="555"/>
      <c r="AW112" s="555"/>
      <c r="AX112" s="555"/>
      <c r="AY112" s="555"/>
      <c r="AZ112" s="555"/>
    </row>
    <row r="113" spans="1:52" s="491" customFormat="1" ht="15" customHeight="1">
      <c r="A113" s="1281"/>
      <c r="B113" s="1281"/>
      <c r="C113" s="1281"/>
      <c r="D113" s="1281"/>
      <c r="E113" s="1281"/>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719"/>
      <c r="AB113" s="719"/>
      <c r="AC113" s="719"/>
      <c r="AD113" s="719"/>
      <c r="AE113" s="719"/>
      <c r="AF113" s="719"/>
      <c r="AG113" s="719"/>
      <c r="AH113" s="719"/>
      <c r="AI113" s="728"/>
      <c r="AJ113" s="953"/>
      <c r="AK113" s="952"/>
      <c r="AL113" s="1083"/>
      <c r="AM113" s="533"/>
      <c r="AN113" s="529"/>
      <c r="AO113" s="555"/>
      <c r="AP113" s="555"/>
      <c r="AQ113" s="555"/>
      <c r="AR113" s="555"/>
      <c r="AS113" s="555"/>
      <c r="AT113" s="555"/>
      <c r="AU113" s="555"/>
      <c r="AV113" s="555"/>
      <c r="AW113" s="555"/>
      <c r="AX113" s="555"/>
      <c r="AY113" s="555"/>
      <c r="AZ113" s="555"/>
    </row>
    <row r="114" spans="1:52" s="491" customFormat="1" ht="14.25" hidden="1">
      <c r="A114" s="1281"/>
      <c r="B114" s="1281"/>
      <c r="C114" s="1281"/>
      <c r="D114" s="1281"/>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948"/>
      <c r="AB114" s="948"/>
      <c r="AC114" s="948"/>
      <c r="AD114" s="948"/>
      <c r="AE114" s="948"/>
      <c r="AF114" s="948"/>
      <c r="AG114" s="948"/>
      <c r="AH114" s="948"/>
      <c r="AI114" s="948"/>
      <c r="AJ114" s="948"/>
      <c r="AK114" s="948"/>
      <c r="AL114" s="948"/>
      <c r="AM114" s="520"/>
      <c r="AN114" s="529"/>
      <c r="AO114" s="555"/>
      <c r="AP114" s="555"/>
      <c r="AQ114" s="555"/>
      <c r="AR114" s="555"/>
      <c r="AS114" s="555"/>
      <c r="AT114" s="555"/>
      <c r="AU114" s="555"/>
      <c r="AV114" s="555"/>
      <c r="AW114" s="555"/>
      <c r="AX114" s="555"/>
      <c r="AY114" s="555"/>
      <c r="AZ114" s="555"/>
    </row>
    <row r="115" spans="1:52" s="491" customFormat="1" ht="15" customHeight="1">
      <c r="A115" s="1281"/>
      <c r="B115" s="1281"/>
      <c r="C115" s="1281"/>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719"/>
      <c r="AB115" s="719"/>
      <c r="AC115" s="719"/>
      <c r="AD115" s="719"/>
      <c r="AE115" s="719"/>
      <c r="AF115" s="719"/>
      <c r="AG115" s="719"/>
      <c r="AH115" s="719"/>
      <c r="AI115" s="728"/>
      <c r="AJ115" s="953"/>
      <c r="AK115" s="952"/>
      <c r="AL115" s="1082"/>
      <c r="AM115" s="533"/>
      <c r="AN115" s="529"/>
      <c r="AO115" s="555"/>
      <c r="AP115" s="555"/>
      <c r="AQ115" s="555"/>
      <c r="AR115" s="555"/>
      <c r="AS115" s="555"/>
      <c r="AT115" s="555"/>
      <c r="AU115" s="555"/>
      <c r="AV115" s="555"/>
      <c r="AW115" s="555"/>
      <c r="AX115" s="555"/>
      <c r="AY115" s="555"/>
      <c r="AZ115" s="555"/>
    </row>
    <row r="116" spans="1:52" s="491" customFormat="1" ht="15" customHeight="1">
      <c r="A116" s="1281"/>
      <c r="B116" s="1281"/>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719"/>
      <c r="AB116" s="719"/>
      <c r="AC116" s="719"/>
      <c r="AD116" s="719"/>
      <c r="AE116" s="719"/>
      <c r="AF116" s="719"/>
      <c r="AG116" s="719"/>
      <c r="AH116" s="719"/>
      <c r="AI116" s="728"/>
      <c r="AJ116" s="953"/>
      <c r="AK116" s="952"/>
      <c r="AL116" s="1082"/>
      <c r="AM116" s="533"/>
      <c r="AN116" s="529"/>
      <c r="AO116" s="555"/>
      <c r="AP116" s="555"/>
      <c r="AQ116" s="555"/>
      <c r="AR116" s="555"/>
      <c r="AS116" s="555"/>
      <c r="AT116" s="555"/>
      <c r="AU116" s="555"/>
      <c r="AV116" s="555"/>
      <c r="AW116" s="555"/>
      <c r="AX116" s="555"/>
      <c r="AY116" s="555"/>
      <c r="AZ116" s="555"/>
    </row>
    <row r="117" spans="1:52" s="491" customFormat="1" ht="15" customHeight="1">
      <c r="A117" s="1281"/>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719"/>
      <c r="AB117" s="719"/>
      <c r="AC117" s="719"/>
      <c r="AD117" s="719"/>
      <c r="AE117" s="719"/>
      <c r="AF117" s="719"/>
      <c r="AG117" s="719"/>
      <c r="AH117" s="719"/>
      <c r="AI117" s="728"/>
      <c r="AJ117" s="953"/>
      <c r="AK117" s="952"/>
      <c r="AL117" s="1082"/>
      <c r="AM117" s="533"/>
      <c r="AN117" s="529"/>
      <c r="AO117" s="555"/>
      <c r="AP117" s="555"/>
      <c r="AQ117" s="555"/>
      <c r="AR117" s="555"/>
      <c r="AS117" s="555"/>
      <c r="AT117" s="555"/>
      <c r="AU117" s="555"/>
      <c r="AV117" s="555"/>
      <c r="AW117" s="555"/>
      <c r="AX117" s="555"/>
      <c r="AY117" s="555"/>
      <c r="AZ117" s="555"/>
    </row>
    <row r="118" spans="1:52"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719"/>
      <c r="AB118" s="719"/>
      <c r="AC118" s="719"/>
      <c r="AD118" s="719"/>
      <c r="AE118" s="719"/>
      <c r="AF118" s="719"/>
      <c r="AG118" s="719"/>
      <c r="AH118" s="719"/>
      <c r="AI118" s="728"/>
      <c r="AJ118" s="953"/>
      <c r="AK118" s="952"/>
      <c r="AL118" s="1082"/>
      <c r="AM118" s="533"/>
      <c r="AN118" s="529"/>
      <c r="AO118" s="555"/>
      <c r="AP118" s="555"/>
      <c r="AQ118" s="555"/>
      <c r="AR118" s="555"/>
      <c r="AS118" s="555"/>
      <c r="AT118" s="555"/>
      <c r="AU118" s="555"/>
      <c r="AV118" s="555"/>
      <c r="AW118" s="555"/>
      <c r="AX118" s="555"/>
      <c r="AY118" s="555"/>
      <c r="AZ118" s="555"/>
    </row>
    <row r="119" spans="1:52" s="650" customFormat="1" ht="102.75" customHeight="1">
      <c r="A119" s="875"/>
      <c r="B119" s="875"/>
      <c r="C119" s="875"/>
      <c r="D119" s="875"/>
      <c r="E119" s="875"/>
      <c r="F119" s="875"/>
      <c r="G119" s="879"/>
      <c r="H119" s="880">
        <v>1</v>
      </c>
      <c r="I119" s="878"/>
      <c r="J119" s="876"/>
      <c r="K119" s="877"/>
      <c r="L119" s="687" t="str">
        <f>mergeValue(A119) &amp;"."&amp; mergeValue(B119)&amp;"."&amp; mergeValue(C119)&amp;"."&amp; mergeValue(D119)&amp;"."&amp; mergeValue(F119)&amp;"."&amp; mergeValue(G119)&amp;"."&amp; mergeValue(H119)</f>
        <v>......1</v>
      </c>
      <c r="M119" s="1012"/>
      <c r="N119" s="677"/>
      <c r="O119" s="648"/>
      <c r="P119" s="648"/>
      <c r="Q119" s="666"/>
      <c r="R119" s="676"/>
      <c r="S119" s="1035"/>
      <c r="T119" s="676"/>
      <c r="U119" s="1035"/>
      <c r="V119" s="681" t="str">
        <f>W119 &amp; "-" &amp; Y119</f>
        <v>-</v>
      </c>
      <c r="W119" s="648"/>
      <c r="X119" s="618" t="s">
        <v>83</v>
      </c>
      <c r="Y119" s="1032"/>
      <c r="Z119" s="441" t="s">
        <v>83</v>
      </c>
      <c r="AA119" s="648"/>
      <c r="AB119" s="648"/>
      <c r="AC119" s="725"/>
      <c r="AD119" s="676"/>
      <c r="AE119" s="1035"/>
      <c r="AF119" s="676"/>
      <c r="AG119" s="1035"/>
      <c r="AH119" s="731" t="str">
        <f>AI119 &amp; "-" &amp; AK119</f>
        <v>-</v>
      </c>
      <c r="AI119" s="648"/>
      <c r="AJ119" s="1182" t="s">
        <v>83</v>
      </c>
      <c r="AK119" s="1181"/>
      <c r="AL119" s="1182" t="s">
        <v>83</v>
      </c>
      <c r="AM119" s="636"/>
      <c r="AN119" s="655"/>
      <c r="AO119" s="682" t="str">
        <f>strCheckDate(O119:AM119)</f>
        <v/>
      </c>
      <c r="AP119" s="682"/>
      <c r="AQ119" s="682"/>
      <c r="AR119" s="685"/>
      <c r="AS119" s="682"/>
      <c r="AT119" s="682"/>
      <c r="AU119" s="682"/>
      <c r="AV119" s="682"/>
      <c r="AW119" s="682"/>
      <c r="AX119" s="682"/>
      <c r="AY119" s="682"/>
      <c r="AZ119" s="682"/>
    </row>
    <row r="122" spans="1:52" s="34" customFormat="1" ht="17.100000000000001" customHeight="1">
      <c r="G122" s="34" t="s">
        <v>12</v>
      </c>
      <c r="I122" s="34" t="s">
        <v>67</v>
      </c>
      <c r="U122" s="151"/>
    </row>
    <row r="123" spans="1:52" ht="17.100000000000001" customHeight="1">
      <c r="T123" s="116"/>
      <c r="U123" s="40"/>
    </row>
    <row r="124" spans="1:52" s="492" customFormat="1" ht="22.5">
      <c r="A124" s="1281">
        <v>1</v>
      </c>
      <c r="B124" s="887"/>
      <c r="C124" s="887"/>
      <c r="D124" s="887"/>
      <c r="E124" s="888"/>
      <c r="F124" s="889"/>
      <c r="G124" s="889"/>
      <c r="H124" s="889"/>
      <c r="I124" s="890"/>
      <c r="J124" s="885"/>
      <c r="K124" s="892"/>
      <c r="L124" s="561">
        <f>mergeValue(A124)</f>
        <v>1</v>
      </c>
      <c r="M124" s="609" t="s">
        <v>19</v>
      </c>
      <c r="N124" s="548"/>
      <c r="O124" s="1324"/>
      <c r="P124" s="1324"/>
      <c r="Q124" s="1324"/>
      <c r="R124" s="1324"/>
      <c r="S124" s="1324"/>
      <c r="T124" s="1324"/>
      <c r="U124" s="1324"/>
      <c r="V124" s="1324"/>
      <c r="W124" s="1125" t="s">
        <v>717</v>
      </c>
      <c r="X124" s="553"/>
      <c r="Y124" s="553"/>
      <c r="Z124" s="553"/>
      <c r="AA124" s="553"/>
      <c r="AB124" s="553"/>
      <c r="AC124" s="553"/>
      <c r="AD124" s="553"/>
      <c r="AE124" s="553"/>
      <c r="AF124" s="553"/>
      <c r="AG124" s="553"/>
      <c r="AH124" s="553"/>
    </row>
    <row r="125" spans="1:52" s="492" customFormat="1" ht="22.5">
      <c r="A125" s="1281"/>
      <c r="B125" s="1281">
        <v>1</v>
      </c>
      <c r="C125" s="887"/>
      <c r="D125" s="887"/>
      <c r="E125" s="889"/>
      <c r="F125" s="889"/>
      <c r="G125" s="889"/>
      <c r="H125" s="889"/>
      <c r="I125" s="884"/>
      <c r="J125" s="883"/>
      <c r="K125" s="886"/>
      <c r="L125" s="561" t="str">
        <f>mergeValue(A125) &amp;"."&amp; mergeValue(B125)</f>
        <v>1.1</v>
      </c>
      <c r="M125" s="515" t="s">
        <v>15</v>
      </c>
      <c r="N125" s="548"/>
      <c r="O125" s="1324"/>
      <c r="P125" s="1324"/>
      <c r="Q125" s="1324"/>
      <c r="R125" s="1324"/>
      <c r="S125" s="1324"/>
      <c r="T125" s="1324"/>
      <c r="U125" s="1324"/>
      <c r="V125" s="1324"/>
      <c r="W125" s="1125" t="s">
        <v>458</v>
      </c>
      <c r="X125" s="553"/>
      <c r="Y125" s="553"/>
      <c r="Z125" s="553"/>
      <c r="AA125" s="553"/>
      <c r="AB125" s="553"/>
      <c r="AC125" s="553"/>
      <c r="AD125" s="553"/>
      <c r="AE125" s="553"/>
      <c r="AF125" s="553"/>
      <c r="AG125" s="553"/>
      <c r="AH125" s="553"/>
    </row>
    <row r="126" spans="1:52" s="492" customFormat="1" ht="22.5">
      <c r="A126" s="1281"/>
      <c r="B126" s="1281"/>
      <c r="C126" s="1281">
        <v>1</v>
      </c>
      <c r="D126" s="887"/>
      <c r="E126" s="889"/>
      <c r="F126" s="889"/>
      <c r="G126" s="889"/>
      <c r="H126" s="889"/>
      <c r="I126" s="891"/>
      <c r="J126" s="883"/>
      <c r="K126" s="886"/>
      <c r="L126" s="561" t="str">
        <f>mergeValue(A126) &amp;"."&amp; mergeValue(B126)&amp;"."&amp; mergeValue(C126)</f>
        <v>1.1.1</v>
      </c>
      <c r="M126" s="516" t="s">
        <v>7</v>
      </c>
      <c r="N126" s="548"/>
      <c r="O126" s="1324"/>
      <c r="P126" s="1324"/>
      <c r="Q126" s="1324"/>
      <c r="R126" s="1324"/>
      <c r="S126" s="1324"/>
      <c r="T126" s="1324"/>
      <c r="U126" s="1324"/>
      <c r="V126" s="1324"/>
      <c r="W126" s="1125" t="s">
        <v>599</v>
      </c>
      <c r="X126" s="553"/>
      <c r="Y126" s="553"/>
      <c r="Z126" s="553"/>
      <c r="AA126" s="553"/>
      <c r="AB126" s="553"/>
      <c r="AC126" s="553"/>
      <c r="AD126" s="553"/>
      <c r="AE126" s="553"/>
      <c r="AF126" s="553"/>
      <c r="AG126" s="553"/>
      <c r="AH126" s="553"/>
    </row>
    <row r="127" spans="1:52" s="492" customFormat="1" ht="22.5">
      <c r="A127" s="1281"/>
      <c r="B127" s="1281"/>
      <c r="C127" s="1281"/>
      <c r="D127" s="1281">
        <v>1</v>
      </c>
      <c r="E127" s="889"/>
      <c r="F127" s="889"/>
      <c r="G127" s="889"/>
      <c r="H127" s="889"/>
      <c r="I127" s="891"/>
      <c r="J127" s="883"/>
      <c r="K127" s="886"/>
      <c r="L127" s="561" t="str">
        <f>mergeValue(A127) &amp;"."&amp; mergeValue(B127)&amp;"."&amp; mergeValue(C127)&amp;"."&amp; mergeValue(D127)</f>
        <v>1.1.1.1</v>
      </c>
      <c r="M127" s="517" t="s">
        <v>21</v>
      </c>
      <c r="N127" s="548"/>
      <c r="O127" s="1324"/>
      <c r="P127" s="1324"/>
      <c r="Q127" s="1324"/>
      <c r="R127" s="1324"/>
      <c r="S127" s="1324"/>
      <c r="T127" s="1324"/>
      <c r="U127" s="1324"/>
      <c r="V127" s="1324"/>
      <c r="W127" s="1125" t="s">
        <v>600</v>
      </c>
      <c r="X127" s="553"/>
      <c r="Y127" s="553"/>
      <c r="Z127" s="553"/>
      <c r="AA127" s="553"/>
      <c r="AB127" s="553"/>
      <c r="AC127" s="553"/>
      <c r="AD127" s="553"/>
      <c r="AE127" s="553"/>
      <c r="AF127" s="553"/>
      <c r="AG127" s="553"/>
      <c r="AH127" s="553"/>
    </row>
    <row r="128" spans="1:52" s="492" customFormat="1" ht="11.25" hidden="1" customHeight="1">
      <c r="A128" s="1281"/>
      <c r="B128" s="1281"/>
      <c r="C128" s="1281"/>
      <c r="D128" s="1281"/>
      <c r="E128" s="1281">
        <v>1</v>
      </c>
      <c r="F128" s="889"/>
      <c r="G128" s="889"/>
      <c r="H128" s="887">
        <v>1</v>
      </c>
      <c r="I128" s="1281">
        <v>1</v>
      </c>
      <c r="J128" s="889"/>
      <c r="K128" s="894"/>
      <c r="L128" s="561"/>
      <c r="M128" s="523"/>
      <c r="N128" s="549"/>
      <c r="O128" s="599"/>
      <c r="P128" s="599"/>
      <c r="Q128" s="599"/>
      <c r="R128" s="599"/>
      <c r="S128" s="599"/>
      <c r="T128" s="599"/>
      <c r="U128" s="599"/>
      <c r="V128" s="477"/>
      <c r="W128" s="1086"/>
      <c r="X128" s="553"/>
      <c r="Y128" s="553"/>
      <c r="Z128" s="553"/>
      <c r="AA128" s="553"/>
      <c r="AB128" s="553"/>
      <c r="AC128" s="553"/>
      <c r="AD128" s="553"/>
      <c r="AE128" s="553"/>
      <c r="AF128" s="553"/>
      <c r="AG128" s="553"/>
      <c r="AH128" s="553"/>
    </row>
    <row r="129" spans="1:34" s="492" customFormat="1" ht="33.75">
      <c r="A129" s="1281"/>
      <c r="B129" s="1281"/>
      <c r="C129" s="1281"/>
      <c r="D129" s="1281"/>
      <c r="E129" s="1281"/>
      <c r="F129" s="1281">
        <v>1</v>
      </c>
      <c r="G129" s="887"/>
      <c r="H129" s="887"/>
      <c r="I129" s="1281"/>
      <c r="J129" s="1281">
        <v>1</v>
      </c>
      <c r="K129" s="895"/>
      <c r="L129" s="561" t="str">
        <f>mergeValue(A129) &amp;"."&amp; mergeValue(B129)&amp;"."&amp; mergeValue(C129)&amp;"."&amp; mergeValue(D129)&amp;"."&amp;  mergeValue(F129)</f>
        <v>1.1.1.1.1</v>
      </c>
      <c r="M129" s="524" t="s">
        <v>9</v>
      </c>
      <c r="N129" s="549"/>
      <c r="O129" s="1283"/>
      <c r="P129" s="1283"/>
      <c r="Q129" s="1283"/>
      <c r="R129" s="1283"/>
      <c r="S129" s="1283"/>
      <c r="T129" s="1283"/>
      <c r="U129" s="1283"/>
      <c r="V129" s="1283"/>
      <c r="W129" s="1125" t="s">
        <v>719</v>
      </c>
      <c r="X129" s="553"/>
      <c r="Y129" s="557" t="str">
        <f>strCheckUnique(Z129:Z132)</f>
        <v/>
      </c>
      <c r="Z129" s="553"/>
      <c r="AA129" s="557"/>
      <c r="AB129" s="553"/>
      <c r="AC129" s="553"/>
      <c r="AD129" s="553"/>
      <c r="AE129" s="553"/>
      <c r="AF129" s="553"/>
      <c r="AG129" s="553"/>
      <c r="AH129" s="553"/>
    </row>
    <row r="130" spans="1:34" s="492" customFormat="1" ht="99" customHeight="1">
      <c r="A130" s="1281"/>
      <c r="B130" s="1281"/>
      <c r="C130" s="1281"/>
      <c r="D130" s="1281"/>
      <c r="E130" s="1281"/>
      <c r="F130" s="1281"/>
      <c r="G130" s="887">
        <v>1</v>
      </c>
      <c r="H130" s="887"/>
      <c r="I130" s="1281"/>
      <c r="J130" s="1281"/>
      <c r="K130" s="895">
        <v>1</v>
      </c>
      <c r="L130" s="561" t="str">
        <f>mergeValue(A130) &amp;"."&amp; mergeValue(B130)&amp;"."&amp; mergeValue(C130)&amp;"."&amp; mergeValue(D130)&amp;"."&amp; mergeValue(F130)&amp;"."&amp; mergeValue(G130)</f>
        <v>1.1.1.1.1.1</v>
      </c>
      <c r="M130" s="1010"/>
      <c r="N130" s="554"/>
      <c r="O130" s="531"/>
      <c r="P130" s="531"/>
      <c r="Q130" s="1034"/>
      <c r="R130" s="1287"/>
      <c r="S130" s="1289" t="s">
        <v>82</v>
      </c>
      <c r="T130" s="1287"/>
      <c r="U130" s="1289" t="s">
        <v>83</v>
      </c>
      <c r="V130" s="546"/>
      <c r="W130" s="1299" t="s">
        <v>732</v>
      </c>
      <c r="X130" s="553" t="str">
        <f>strCheckDate(O131:V131)</f>
        <v/>
      </c>
      <c r="Y130" s="557"/>
      <c r="Z130" s="557" t="str">
        <f>IF(M130="","",M130 )</f>
        <v/>
      </c>
      <c r="AA130" s="557"/>
      <c r="AB130" s="557"/>
      <c r="AC130" s="557"/>
      <c r="AD130" s="553"/>
      <c r="AE130" s="553"/>
      <c r="AF130" s="553"/>
      <c r="AG130" s="553"/>
      <c r="AH130" s="553"/>
    </row>
    <row r="131" spans="1:34" s="492" customFormat="1" ht="0.2" customHeight="1">
      <c r="A131" s="1281"/>
      <c r="B131" s="1281"/>
      <c r="C131" s="1281"/>
      <c r="D131" s="1281"/>
      <c r="E131" s="1281"/>
      <c r="F131" s="1281"/>
      <c r="G131" s="887"/>
      <c r="H131" s="887"/>
      <c r="I131" s="1281"/>
      <c r="J131" s="1281"/>
      <c r="K131" s="895"/>
      <c r="L131" s="568"/>
      <c r="M131" s="614"/>
      <c r="N131" s="554"/>
      <c r="O131" s="531"/>
      <c r="P131" s="531"/>
      <c r="Q131" s="552" t="str">
        <f>R130 &amp; "-" &amp; T130</f>
        <v>-</v>
      </c>
      <c r="R131" s="1288"/>
      <c r="S131" s="1289"/>
      <c r="T131" s="1288"/>
      <c r="U131" s="1289"/>
      <c r="V131" s="546"/>
      <c r="W131" s="1300"/>
      <c r="X131" s="553"/>
      <c r="Y131" s="553"/>
      <c r="Z131" s="553"/>
      <c r="AA131" s="553"/>
      <c r="AB131" s="553"/>
      <c r="AC131" s="553"/>
      <c r="AD131" s="553"/>
      <c r="AE131" s="553"/>
      <c r="AF131" s="553"/>
      <c r="AG131" s="553"/>
      <c r="AH131" s="553"/>
    </row>
    <row r="132" spans="1:34" s="491" customFormat="1" ht="15" customHeight="1">
      <c r="A132" s="1281"/>
      <c r="B132" s="1281"/>
      <c r="C132" s="1281"/>
      <c r="D132" s="1281"/>
      <c r="E132" s="1281"/>
      <c r="F132" s="1281"/>
      <c r="G132" s="889"/>
      <c r="H132" s="887"/>
      <c r="I132" s="1281"/>
      <c r="J132" s="1281"/>
      <c r="K132" s="894"/>
      <c r="L132" s="507"/>
      <c r="M132" s="525" t="s">
        <v>24</v>
      </c>
      <c r="N132" s="520"/>
      <c r="O132" s="514"/>
      <c r="P132" s="514"/>
      <c r="Q132" s="514"/>
      <c r="R132" s="541"/>
      <c r="S132" s="533"/>
      <c r="T132" s="532"/>
      <c r="U132" s="520"/>
      <c r="V132" s="529"/>
      <c r="W132" s="1301"/>
      <c r="X132" s="555"/>
      <c r="Y132" s="555"/>
      <c r="Z132" s="555"/>
      <c r="AA132" s="555"/>
      <c r="AB132" s="555"/>
      <c r="AC132" s="555"/>
      <c r="AD132" s="555"/>
      <c r="AE132" s="555"/>
      <c r="AF132" s="555"/>
      <c r="AG132" s="555"/>
      <c r="AH132" s="555"/>
    </row>
    <row r="133" spans="1:34" s="491" customFormat="1" ht="15" customHeight="1">
      <c r="A133" s="1281"/>
      <c r="B133" s="1281"/>
      <c r="C133" s="1281"/>
      <c r="D133" s="1281"/>
      <c r="E133" s="1281"/>
      <c r="F133" s="889"/>
      <c r="G133" s="889"/>
      <c r="H133" s="887"/>
      <c r="I133" s="1281"/>
      <c r="J133" s="889"/>
      <c r="K133" s="894"/>
      <c r="L133" s="507"/>
      <c r="M133" s="520" t="s">
        <v>10</v>
      </c>
      <c r="N133" s="519"/>
      <c r="O133" s="514"/>
      <c r="P133" s="514"/>
      <c r="Q133" s="514"/>
      <c r="R133" s="541"/>
      <c r="S133" s="533"/>
      <c r="T133" s="532"/>
      <c r="U133" s="519"/>
      <c r="V133" s="533"/>
      <c r="W133" s="529"/>
      <c r="X133" s="555"/>
      <c r="Y133" s="555"/>
      <c r="Z133" s="555"/>
      <c r="AA133" s="555"/>
      <c r="AB133" s="555"/>
      <c r="AC133" s="555"/>
      <c r="AD133" s="555"/>
      <c r="AE133" s="555"/>
      <c r="AF133" s="555"/>
      <c r="AG133" s="555"/>
      <c r="AH133" s="555"/>
    </row>
    <row r="134" spans="1:34" s="491" customFormat="1" ht="0.2" customHeight="1">
      <c r="A134" s="1281"/>
      <c r="B134" s="1281"/>
      <c r="C134" s="1281"/>
      <c r="D134" s="1281"/>
      <c r="E134" s="893"/>
      <c r="F134" s="889"/>
      <c r="G134" s="889"/>
      <c r="H134" s="889"/>
      <c r="I134" s="885"/>
      <c r="J134" s="882"/>
      <c r="K134" s="892"/>
      <c r="L134" s="507"/>
      <c r="M134" s="520"/>
      <c r="N134" s="518"/>
      <c r="O134" s="514"/>
      <c r="P134" s="514"/>
      <c r="Q134" s="514"/>
      <c r="R134" s="541"/>
      <c r="S134" s="533"/>
      <c r="T134" s="532"/>
      <c r="U134" s="518"/>
      <c r="V134" s="533"/>
      <c r="W134" s="529"/>
      <c r="X134" s="555"/>
      <c r="Y134" s="555"/>
      <c r="Z134" s="555"/>
      <c r="AA134" s="555"/>
      <c r="AB134" s="555"/>
      <c r="AC134" s="555"/>
      <c r="AD134" s="555"/>
      <c r="AE134" s="555"/>
      <c r="AF134" s="555"/>
      <c r="AG134" s="555"/>
      <c r="AH134" s="555"/>
    </row>
    <row r="135" spans="1:34" s="491" customFormat="1" ht="15" customHeight="1">
      <c r="A135" s="1281"/>
      <c r="B135" s="1281"/>
      <c r="C135" s="1281"/>
      <c r="D135" s="893"/>
      <c r="E135" s="893"/>
      <c r="F135" s="889"/>
      <c r="G135" s="889"/>
      <c r="H135" s="889"/>
      <c r="I135" s="885"/>
      <c r="J135" s="882"/>
      <c r="K135" s="892"/>
      <c r="L135" s="507"/>
      <c r="M135" s="519" t="s">
        <v>16</v>
      </c>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281"/>
      <c r="B136" s="1281"/>
      <c r="C136" s="893"/>
      <c r="D136" s="893"/>
      <c r="E136" s="893"/>
      <c r="F136" s="893"/>
      <c r="G136" s="898"/>
      <c r="H136" s="885"/>
      <c r="I136" s="896"/>
      <c r="J136" s="882"/>
      <c r="K136" s="897"/>
      <c r="L136" s="507"/>
      <c r="M136" s="518" t="s">
        <v>17</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281"/>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34" ht="17.100000000000001" customHeight="1">
      <c r="T141" s="116"/>
      <c r="U141" s="40"/>
      <c r="X141" s="196"/>
      <c r="Y141" s="196"/>
      <c r="Z141" s="196"/>
      <c r="AA141" s="196"/>
      <c r="AB141" s="196"/>
      <c r="AC141" s="196"/>
      <c r="AD141" s="196"/>
      <c r="AE141" s="196"/>
      <c r="AF141" s="196"/>
      <c r="AG141" s="196"/>
      <c r="AH141" s="196"/>
    </row>
    <row r="142" spans="1:34" s="492" customFormat="1" ht="22.5">
      <c r="A142" s="1281">
        <v>1</v>
      </c>
      <c r="B142" s="905"/>
      <c r="C142" s="905"/>
      <c r="D142" s="905"/>
      <c r="E142" s="906"/>
      <c r="F142" s="907"/>
      <c r="G142" s="907"/>
      <c r="H142" s="907"/>
      <c r="I142" s="908"/>
      <c r="J142" s="903"/>
      <c r="K142" s="910"/>
      <c r="L142" s="561">
        <f>mergeValue(A142)</f>
        <v>1</v>
      </c>
      <c r="M142" s="609" t="s">
        <v>19</v>
      </c>
      <c r="N142" s="548"/>
      <c r="O142" s="1324"/>
      <c r="P142" s="1324"/>
      <c r="Q142" s="1324"/>
      <c r="R142" s="1324"/>
      <c r="S142" s="1324"/>
      <c r="T142" s="1324"/>
      <c r="U142" s="1324"/>
      <c r="V142" s="1324"/>
      <c r="W142" s="1125" t="s">
        <v>717</v>
      </c>
      <c r="X142" s="553"/>
      <c r="Y142" s="553"/>
      <c r="Z142" s="553"/>
      <c r="AA142" s="553"/>
      <c r="AB142" s="553"/>
      <c r="AC142" s="553"/>
      <c r="AD142" s="553"/>
      <c r="AE142" s="553"/>
      <c r="AF142" s="553"/>
      <c r="AG142" s="553"/>
      <c r="AH142" s="553"/>
    </row>
    <row r="143" spans="1:34" s="492" customFormat="1" ht="22.5">
      <c r="A143" s="1281"/>
      <c r="B143" s="1281">
        <v>1</v>
      </c>
      <c r="C143" s="905"/>
      <c r="D143" s="905"/>
      <c r="E143" s="907"/>
      <c r="F143" s="907"/>
      <c r="G143" s="907"/>
      <c r="H143" s="907"/>
      <c r="I143" s="902"/>
      <c r="J143" s="901"/>
      <c r="K143" s="904"/>
      <c r="L143" s="561" t="str">
        <f>mergeValue(A143) &amp;"."&amp; mergeValue(B143)</f>
        <v>1.1</v>
      </c>
      <c r="M143" s="515" t="s">
        <v>15</v>
      </c>
      <c r="N143" s="548"/>
      <c r="O143" s="1324"/>
      <c r="P143" s="1324"/>
      <c r="Q143" s="1324"/>
      <c r="R143" s="1324"/>
      <c r="S143" s="1324"/>
      <c r="T143" s="1324"/>
      <c r="U143" s="1324"/>
      <c r="V143" s="1324"/>
      <c r="W143" s="1125" t="s">
        <v>458</v>
      </c>
      <c r="X143" s="553"/>
      <c r="Y143" s="553"/>
      <c r="Z143" s="553"/>
      <c r="AA143" s="553"/>
      <c r="AB143" s="553"/>
      <c r="AC143" s="553"/>
      <c r="AD143" s="553"/>
      <c r="AE143" s="553"/>
      <c r="AF143" s="553"/>
      <c r="AG143" s="553"/>
      <c r="AH143" s="553"/>
    </row>
    <row r="144" spans="1:34" s="492" customFormat="1" ht="22.5">
      <c r="A144" s="1281"/>
      <c r="B144" s="1281"/>
      <c r="C144" s="1281">
        <v>1</v>
      </c>
      <c r="D144" s="905"/>
      <c r="E144" s="907"/>
      <c r="F144" s="907"/>
      <c r="G144" s="907"/>
      <c r="H144" s="907"/>
      <c r="I144" s="909"/>
      <c r="J144" s="901"/>
      <c r="K144" s="904"/>
      <c r="L144" s="561" t="str">
        <f>mergeValue(A144) &amp;"."&amp; mergeValue(B144)&amp;"."&amp; mergeValue(C144)</f>
        <v>1.1.1</v>
      </c>
      <c r="M144" s="516" t="s">
        <v>7</v>
      </c>
      <c r="N144" s="548"/>
      <c r="O144" s="1324"/>
      <c r="P144" s="1324"/>
      <c r="Q144" s="1324"/>
      <c r="R144" s="1324"/>
      <c r="S144" s="1324"/>
      <c r="T144" s="1324"/>
      <c r="U144" s="1324"/>
      <c r="V144" s="1324"/>
      <c r="W144" s="1125" t="s">
        <v>599</v>
      </c>
      <c r="X144" s="553"/>
      <c r="Y144" s="553"/>
      <c r="Z144" s="553"/>
      <c r="AA144" s="553"/>
      <c r="AB144" s="553"/>
      <c r="AC144" s="553"/>
      <c r="AD144" s="553"/>
      <c r="AE144" s="553"/>
      <c r="AF144" s="553"/>
      <c r="AG144" s="553"/>
      <c r="AH144" s="553"/>
    </row>
    <row r="145" spans="1:35" s="492" customFormat="1" ht="22.5">
      <c r="A145" s="1281"/>
      <c r="B145" s="1281"/>
      <c r="C145" s="1281"/>
      <c r="D145" s="1281">
        <v>1</v>
      </c>
      <c r="E145" s="907"/>
      <c r="F145" s="907"/>
      <c r="G145" s="907"/>
      <c r="H145" s="907"/>
      <c r="I145" s="909"/>
      <c r="J145" s="901"/>
      <c r="K145" s="904"/>
      <c r="L145" s="561" t="str">
        <f>mergeValue(A145) &amp;"."&amp; mergeValue(B145)&amp;"."&amp; mergeValue(C145)&amp;"."&amp; mergeValue(D145)</f>
        <v>1.1.1.1</v>
      </c>
      <c r="M145" s="517" t="s">
        <v>21</v>
      </c>
      <c r="N145" s="548"/>
      <c r="O145" s="1324"/>
      <c r="P145" s="1324"/>
      <c r="Q145" s="1324"/>
      <c r="R145" s="1324"/>
      <c r="S145" s="1324"/>
      <c r="T145" s="1324"/>
      <c r="U145" s="1324"/>
      <c r="V145" s="1324"/>
      <c r="W145" s="1125" t="s">
        <v>600</v>
      </c>
      <c r="X145" s="553"/>
      <c r="Y145" s="553"/>
      <c r="Z145" s="553"/>
      <c r="AA145" s="553"/>
      <c r="AB145" s="553"/>
      <c r="AC145" s="553"/>
      <c r="AD145" s="553"/>
      <c r="AE145" s="553"/>
      <c r="AF145" s="553"/>
      <c r="AG145" s="553"/>
      <c r="AH145" s="553"/>
    </row>
    <row r="146" spans="1:35" s="492" customFormat="1" ht="11.25" hidden="1" customHeight="1">
      <c r="A146" s="1281"/>
      <c r="B146" s="1281"/>
      <c r="C146" s="1281"/>
      <c r="D146" s="1281"/>
      <c r="E146" s="1281">
        <v>1</v>
      </c>
      <c r="F146" s="907"/>
      <c r="G146" s="907"/>
      <c r="H146" s="905">
        <v>1</v>
      </c>
      <c r="I146" s="1281">
        <v>1</v>
      </c>
      <c r="J146" s="907"/>
      <c r="K146" s="912"/>
      <c r="L146" s="561"/>
      <c r="M146" s="523"/>
      <c r="N146" s="549"/>
      <c r="O146" s="599"/>
      <c r="P146" s="599"/>
      <c r="Q146" s="599"/>
      <c r="R146" s="599"/>
      <c r="S146" s="599"/>
      <c r="T146" s="599"/>
      <c r="U146" s="599"/>
      <c r="V146" s="477"/>
      <c r="W146" s="1086"/>
      <c r="X146" s="553"/>
      <c r="Y146" s="553"/>
      <c r="Z146" s="553"/>
      <c r="AA146" s="553"/>
      <c r="AB146" s="553"/>
      <c r="AC146" s="553"/>
      <c r="AD146" s="553"/>
      <c r="AE146" s="553"/>
      <c r="AF146" s="553"/>
      <c r="AG146" s="553"/>
      <c r="AH146" s="553"/>
    </row>
    <row r="147" spans="1:35" s="492" customFormat="1" ht="33.75">
      <c r="A147" s="1281"/>
      <c r="B147" s="1281"/>
      <c r="C147" s="1281"/>
      <c r="D147" s="1281"/>
      <c r="E147" s="1281"/>
      <c r="F147" s="1281">
        <v>1</v>
      </c>
      <c r="G147" s="905"/>
      <c r="H147" s="905"/>
      <c r="I147" s="1281"/>
      <c r="J147" s="1281">
        <v>1</v>
      </c>
      <c r="K147" s="913"/>
      <c r="L147" s="561" t="str">
        <f>mergeValue(A147) &amp;"."&amp; mergeValue(B147)&amp;"."&amp; mergeValue(C147)&amp;"."&amp; mergeValue(D147)&amp;"."&amp;  mergeValue(F147)</f>
        <v>1.1.1.1.1</v>
      </c>
      <c r="M147" s="524" t="s">
        <v>9</v>
      </c>
      <c r="N147" s="549"/>
      <c r="O147" s="1283"/>
      <c r="P147" s="1283"/>
      <c r="Q147" s="1283"/>
      <c r="R147" s="1283"/>
      <c r="S147" s="1283"/>
      <c r="T147" s="1283"/>
      <c r="U147" s="1283"/>
      <c r="V147" s="1283"/>
      <c r="W147" s="1125" t="s">
        <v>719</v>
      </c>
      <c r="X147" s="553"/>
      <c r="Y147" s="557" t="str">
        <f>strCheckUnique(Z147:Z150)</f>
        <v/>
      </c>
      <c r="Z147" s="553"/>
      <c r="AA147" s="557"/>
      <c r="AB147" s="553"/>
      <c r="AC147" s="553"/>
      <c r="AD147" s="553"/>
      <c r="AE147" s="553"/>
      <c r="AF147" s="553"/>
      <c r="AG147" s="553"/>
      <c r="AH147" s="553"/>
    </row>
    <row r="148" spans="1:35" s="492" customFormat="1" ht="99" customHeight="1">
      <c r="A148" s="1281"/>
      <c r="B148" s="1281"/>
      <c r="C148" s="1281"/>
      <c r="D148" s="1281"/>
      <c r="E148" s="1281"/>
      <c r="F148" s="1281"/>
      <c r="G148" s="905">
        <v>1</v>
      </c>
      <c r="H148" s="905"/>
      <c r="I148" s="1281"/>
      <c r="J148" s="1281"/>
      <c r="K148" s="913">
        <v>1</v>
      </c>
      <c r="L148" s="561" t="str">
        <f>mergeValue(A148) &amp;"."&amp; mergeValue(B148)&amp;"."&amp; mergeValue(C148)&amp;"."&amp; mergeValue(D148)&amp;"."&amp; mergeValue(F148)&amp;"."&amp; mergeValue(G148)</f>
        <v>1.1.1.1.1.1</v>
      </c>
      <c r="M148" s="1010"/>
      <c r="N148" s="554"/>
      <c r="O148" s="531"/>
      <c r="P148" s="531"/>
      <c r="Q148" s="1034"/>
      <c r="R148" s="1287"/>
      <c r="S148" s="1289" t="s">
        <v>82</v>
      </c>
      <c r="T148" s="1287"/>
      <c r="U148" s="1289" t="s">
        <v>83</v>
      </c>
      <c r="V148" s="546"/>
      <c r="W148" s="1299" t="s">
        <v>732</v>
      </c>
      <c r="X148" s="553" t="str">
        <f>strCheckDate(O149:V149)</f>
        <v/>
      </c>
      <c r="Y148" s="557"/>
      <c r="Z148" s="557" t="str">
        <f>IF(M148="","",M148 )</f>
        <v/>
      </c>
      <c r="AA148" s="557"/>
      <c r="AB148" s="557"/>
      <c r="AC148" s="557"/>
      <c r="AD148" s="553"/>
      <c r="AE148" s="553"/>
      <c r="AF148" s="553"/>
      <c r="AG148" s="553"/>
      <c r="AH148" s="553"/>
    </row>
    <row r="149" spans="1:35" s="492" customFormat="1" ht="0.2" customHeight="1">
      <c r="A149" s="1281"/>
      <c r="B149" s="1281"/>
      <c r="C149" s="1281"/>
      <c r="D149" s="1281"/>
      <c r="E149" s="1281"/>
      <c r="F149" s="1281"/>
      <c r="G149" s="905"/>
      <c r="H149" s="905"/>
      <c r="I149" s="1281"/>
      <c r="J149" s="1281"/>
      <c r="K149" s="913"/>
      <c r="L149" s="568"/>
      <c r="M149" s="614"/>
      <c r="N149" s="554"/>
      <c r="O149" s="531"/>
      <c r="P149" s="531"/>
      <c r="Q149" s="552" t="str">
        <f>R148 &amp; "-" &amp; T148</f>
        <v>-</v>
      </c>
      <c r="R149" s="1288"/>
      <c r="S149" s="1289"/>
      <c r="T149" s="1288"/>
      <c r="U149" s="1289"/>
      <c r="V149" s="546"/>
      <c r="W149" s="1300"/>
      <c r="X149" s="553"/>
      <c r="Y149" s="553"/>
      <c r="Z149" s="553"/>
      <c r="AA149" s="553"/>
      <c r="AB149" s="553"/>
      <c r="AC149" s="553"/>
      <c r="AD149" s="553"/>
      <c r="AE149" s="553"/>
      <c r="AF149" s="553"/>
      <c r="AG149" s="553"/>
      <c r="AH149" s="553"/>
    </row>
    <row r="150" spans="1:35" s="491" customFormat="1" ht="15" customHeight="1">
      <c r="A150" s="1281"/>
      <c r="B150" s="1281"/>
      <c r="C150" s="1281"/>
      <c r="D150" s="1281"/>
      <c r="E150" s="1281"/>
      <c r="F150" s="1281"/>
      <c r="G150" s="907"/>
      <c r="H150" s="905"/>
      <c r="I150" s="1281"/>
      <c r="J150" s="1281"/>
      <c r="K150" s="912"/>
      <c r="L150" s="507"/>
      <c r="M150" s="525" t="s">
        <v>24</v>
      </c>
      <c r="N150" s="520"/>
      <c r="O150" s="514"/>
      <c r="P150" s="514"/>
      <c r="Q150" s="514"/>
      <c r="R150" s="541"/>
      <c r="S150" s="533"/>
      <c r="T150" s="532"/>
      <c r="U150" s="520"/>
      <c r="V150" s="529"/>
      <c r="W150" s="1301"/>
      <c r="X150" s="555"/>
      <c r="Y150" s="555"/>
      <c r="Z150" s="555"/>
      <c r="AA150" s="555"/>
      <c r="AB150" s="555"/>
      <c r="AC150" s="555"/>
      <c r="AD150" s="555"/>
      <c r="AE150" s="555"/>
      <c r="AF150" s="555"/>
      <c r="AG150" s="555"/>
      <c r="AH150" s="555"/>
    </row>
    <row r="151" spans="1:35" s="491" customFormat="1" ht="15" customHeight="1">
      <c r="A151" s="1281"/>
      <c r="B151" s="1281"/>
      <c r="C151" s="1281"/>
      <c r="D151" s="1281"/>
      <c r="E151" s="1281"/>
      <c r="F151" s="907"/>
      <c r="G151" s="907"/>
      <c r="H151" s="905"/>
      <c r="I151" s="1281"/>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hidden="1" customHeight="1">
      <c r="A152" s="1281"/>
      <c r="B152" s="1281"/>
      <c r="C152" s="1281"/>
      <c r="D152" s="1281"/>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5" s="491" customFormat="1" ht="15" customHeight="1">
      <c r="A153" s="1281"/>
      <c r="B153" s="1281"/>
      <c r="C153" s="1281"/>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5" s="491" customFormat="1" ht="15" customHeight="1">
      <c r="A154" s="1281"/>
      <c r="B154" s="1281"/>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281"/>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2" customFormat="1" ht="22.5">
      <c r="A160" s="1281">
        <v>1</v>
      </c>
      <c r="B160" s="848"/>
      <c r="C160" s="848"/>
      <c r="D160" s="848"/>
      <c r="E160" s="849"/>
      <c r="F160" s="850"/>
      <c r="G160" s="850"/>
      <c r="H160" s="850"/>
      <c r="I160" s="851"/>
      <c r="J160" s="846"/>
      <c r="K160" s="853"/>
      <c r="L160" s="561">
        <f>mergeValue(A160)</f>
        <v>1</v>
      </c>
      <c r="M160" s="609" t="s">
        <v>19</v>
      </c>
      <c r="N160" s="548"/>
      <c r="O160" s="1378"/>
      <c r="P160" s="1379"/>
      <c r="Q160" s="1379"/>
      <c r="R160" s="1379"/>
      <c r="S160" s="1379"/>
      <c r="T160" s="1379"/>
      <c r="U160" s="1379"/>
      <c r="V160" s="1380"/>
      <c r="W160" s="1125" t="s">
        <v>717</v>
      </c>
      <c r="X160" s="553"/>
      <c r="Y160" s="553"/>
      <c r="Z160" s="553"/>
      <c r="AA160" s="553"/>
      <c r="AB160" s="553"/>
      <c r="AC160" s="553"/>
      <c r="AD160" s="553"/>
      <c r="AE160" s="553"/>
      <c r="AF160" s="553"/>
      <c r="AG160" s="553"/>
    </row>
    <row r="161" spans="1:33" s="492" customFormat="1" ht="22.5">
      <c r="A161" s="1281"/>
      <c r="B161" s="1281">
        <v>1</v>
      </c>
      <c r="C161" s="848"/>
      <c r="D161" s="848"/>
      <c r="E161" s="850"/>
      <c r="F161" s="850"/>
      <c r="G161" s="850"/>
      <c r="H161" s="850"/>
      <c r="I161" s="845"/>
      <c r="J161" s="844"/>
      <c r="K161" s="847"/>
      <c r="L161" s="561" t="str">
        <f>mergeValue(A161) &amp;"."&amp; mergeValue(B161)</f>
        <v>1.1</v>
      </c>
      <c r="M161" s="515" t="s">
        <v>15</v>
      </c>
      <c r="N161" s="548"/>
      <c r="O161" s="1378"/>
      <c r="P161" s="1379"/>
      <c r="Q161" s="1379"/>
      <c r="R161" s="1379"/>
      <c r="S161" s="1379"/>
      <c r="T161" s="1379"/>
      <c r="U161" s="1379"/>
      <c r="V161" s="1380"/>
      <c r="W161" s="1125" t="s">
        <v>458</v>
      </c>
      <c r="X161" s="553"/>
      <c r="Y161" s="553"/>
      <c r="Z161" s="553"/>
      <c r="AA161" s="553"/>
      <c r="AB161" s="553"/>
      <c r="AC161" s="553"/>
      <c r="AD161" s="553"/>
      <c r="AE161" s="553"/>
      <c r="AF161" s="553"/>
      <c r="AG161" s="553"/>
    </row>
    <row r="162" spans="1:33" s="492" customFormat="1" ht="22.5">
      <c r="A162" s="1281"/>
      <c r="B162" s="1281"/>
      <c r="C162" s="1281">
        <v>1</v>
      </c>
      <c r="D162" s="848"/>
      <c r="E162" s="850"/>
      <c r="F162" s="850"/>
      <c r="G162" s="850"/>
      <c r="H162" s="850"/>
      <c r="I162" s="852"/>
      <c r="J162" s="844"/>
      <c r="K162" s="847"/>
      <c r="L162" s="561" t="str">
        <f>mergeValue(A162) &amp;"."&amp; mergeValue(B162)&amp;"."&amp; mergeValue(C162)</f>
        <v>1.1.1</v>
      </c>
      <c r="M162" s="516" t="s">
        <v>7</v>
      </c>
      <c r="N162" s="548"/>
      <c r="O162" s="1378"/>
      <c r="P162" s="1379"/>
      <c r="Q162" s="1379"/>
      <c r="R162" s="1379"/>
      <c r="S162" s="1379"/>
      <c r="T162" s="1379"/>
      <c r="U162" s="1379"/>
      <c r="V162" s="1380"/>
      <c r="W162" s="1125" t="s">
        <v>599</v>
      </c>
      <c r="X162" s="553"/>
      <c r="Y162" s="553"/>
      <c r="Z162" s="553"/>
      <c r="AA162" s="553"/>
      <c r="AB162" s="553"/>
      <c r="AC162" s="553"/>
      <c r="AD162" s="553"/>
      <c r="AE162" s="553"/>
      <c r="AF162" s="553"/>
      <c r="AG162" s="553"/>
    </row>
    <row r="163" spans="1:33" s="492" customFormat="1" ht="22.5">
      <c r="A163" s="1281"/>
      <c r="B163" s="1281"/>
      <c r="C163" s="1281"/>
      <c r="D163" s="1281">
        <v>1</v>
      </c>
      <c r="E163" s="850"/>
      <c r="F163" s="850"/>
      <c r="G163" s="850"/>
      <c r="H163" s="850"/>
      <c r="I163" s="852"/>
      <c r="J163" s="844"/>
      <c r="K163" s="847"/>
      <c r="L163" s="561" t="str">
        <f>mergeValue(A163) &amp;"."&amp; mergeValue(B163)&amp;"."&amp; mergeValue(C163)&amp;"."&amp; mergeValue(D163)</f>
        <v>1.1.1.1</v>
      </c>
      <c r="M163" s="517" t="s">
        <v>21</v>
      </c>
      <c r="N163" s="548"/>
      <c r="O163" s="1378"/>
      <c r="P163" s="1379"/>
      <c r="Q163" s="1379"/>
      <c r="R163" s="1379"/>
      <c r="S163" s="1379"/>
      <c r="T163" s="1379"/>
      <c r="U163" s="1379"/>
      <c r="V163" s="1380"/>
      <c r="W163" s="1125" t="s">
        <v>600</v>
      </c>
      <c r="X163" s="553"/>
      <c r="Y163" s="553"/>
      <c r="Z163" s="553"/>
      <c r="AA163" s="553"/>
      <c r="AB163" s="553"/>
      <c r="AC163" s="553"/>
      <c r="AD163" s="553"/>
      <c r="AE163" s="553"/>
      <c r="AF163" s="553"/>
      <c r="AG163" s="553"/>
    </row>
    <row r="164" spans="1:33" s="492" customFormat="1" ht="78.75">
      <c r="A164" s="1281"/>
      <c r="B164" s="1281"/>
      <c r="C164" s="1281"/>
      <c r="D164" s="1281"/>
      <c r="E164" s="1281">
        <v>1</v>
      </c>
      <c r="F164" s="850"/>
      <c r="G164" s="850"/>
      <c r="H164" s="848">
        <v>1</v>
      </c>
      <c r="I164" s="1281">
        <v>1</v>
      </c>
      <c r="J164" s="850"/>
      <c r="K164" s="855"/>
      <c r="L164" s="561" t="str">
        <f>mergeValue(A164) &amp;"."&amp; mergeValue(B164)&amp;"."&amp; mergeValue(C164)&amp;"."&amp; mergeValue(D164)&amp;"."&amp; mergeValue(E164)</f>
        <v>1.1.1.1.1</v>
      </c>
      <c r="M164" s="523" t="s">
        <v>8</v>
      </c>
      <c r="N164" s="549"/>
      <c r="O164" s="1284"/>
      <c r="P164" s="1285"/>
      <c r="Q164" s="1285"/>
      <c r="R164" s="1285"/>
      <c r="S164" s="1285"/>
      <c r="T164" s="1285"/>
      <c r="U164" s="1285"/>
      <c r="V164" s="1286"/>
      <c r="W164" s="1125" t="s">
        <v>718</v>
      </c>
      <c r="X164" s="553"/>
      <c r="Y164" s="553"/>
      <c r="Z164" s="553"/>
      <c r="AA164" s="553"/>
      <c r="AB164" s="553"/>
      <c r="AC164" s="553"/>
      <c r="AD164" s="553"/>
      <c r="AE164" s="553"/>
      <c r="AF164" s="553"/>
      <c r="AG164" s="553"/>
    </row>
    <row r="165" spans="1:33" s="492" customFormat="1" ht="33.75">
      <c r="A165" s="1281"/>
      <c r="B165" s="1281"/>
      <c r="C165" s="1281"/>
      <c r="D165" s="1281"/>
      <c r="E165" s="1281"/>
      <c r="F165" s="1281">
        <v>1</v>
      </c>
      <c r="G165" s="848"/>
      <c r="H165" s="848"/>
      <c r="I165" s="1281"/>
      <c r="J165" s="1281">
        <v>1</v>
      </c>
      <c r="K165" s="856"/>
      <c r="L165" s="561" t="str">
        <f>mergeValue(A165) &amp;"."&amp; mergeValue(B165)&amp;"."&amp; mergeValue(C165)&amp;"."&amp; mergeValue(D165)&amp;"."&amp; mergeValue(E165)&amp;"."&amp; mergeValue(F165)</f>
        <v>1.1.1.1.1.1</v>
      </c>
      <c r="M165" s="524" t="s">
        <v>9</v>
      </c>
      <c r="N165" s="549"/>
      <c r="O165" s="1284"/>
      <c r="P165" s="1285"/>
      <c r="Q165" s="1285"/>
      <c r="R165" s="1285"/>
      <c r="S165" s="1285"/>
      <c r="T165" s="1285"/>
      <c r="U165" s="1285"/>
      <c r="V165" s="1286"/>
      <c r="W165" s="1125" t="s">
        <v>719</v>
      </c>
      <c r="X165" s="553"/>
      <c r="Y165" s="557" t="str">
        <f>strCheckUnique(Z165:Z168)</f>
        <v/>
      </c>
      <c r="Z165" s="553"/>
      <c r="AA165" s="557" t="str">
        <f>IF(O165="","",O165 &amp; ":_")</f>
        <v/>
      </c>
      <c r="AB165" s="553"/>
      <c r="AC165" s="553"/>
      <c r="AD165" s="553"/>
      <c r="AE165" s="553"/>
      <c r="AF165" s="553"/>
      <c r="AG165" s="553"/>
    </row>
    <row r="166" spans="1:33" s="492" customFormat="1" ht="122.1" customHeight="1">
      <c r="A166" s="1281"/>
      <c r="B166" s="1281"/>
      <c r="C166" s="1281"/>
      <c r="D166" s="1281"/>
      <c r="E166" s="1281"/>
      <c r="F166" s="1281"/>
      <c r="G166" s="848">
        <v>1</v>
      </c>
      <c r="H166" s="848"/>
      <c r="I166" s="1281"/>
      <c r="J166" s="1281"/>
      <c r="K166" s="856">
        <v>1</v>
      </c>
      <c r="L166" s="561" t="str">
        <f>mergeValue(A166) &amp;"."&amp; mergeValue(B166)&amp;"."&amp; mergeValue(C166)&amp;"."&amp; mergeValue(D166)&amp;"."&amp; mergeValue(E166)&amp;"."&amp; mergeValue(F166)&amp;"."&amp; mergeValue(G166)</f>
        <v>1.1.1.1.1.1.1</v>
      </c>
      <c r="M166" s="1010"/>
      <c r="N166" s="554"/>
      <c r="O166" s="1019"/>
      <c r="P166" s="531"/>
      <c r="Q166" s="531"/>
      <c r="R166" s="1287"/>
      <c r="S166" s="1289" t="s">
        <v>82</v>
      </c>
      <c r="T166" s="1287"/>
      <c r="U166" s="1289" t="s">
        <v>82</v>
      </c>
      <c r="V166" s="546"/>
      <c r="W166" s="1299" t="s">
        <v>720</v>
      </c>
      <c r="X166" s="553" t="str">
        <f>strCheckDate(O167:V167)</f>
        <v/>
      </c>
      <c r="Y166" s="557"/>
      <c r="Z166" s="557" t="str">
        <f>IF(M166="","",M166 )</f>
        <v/>
      </c>
      <c r="AA166" s="557"/>
      <c r="AB166" s="557"/>
      <c r="AC166" s="557"/>
      <c r="AD166" s="553"/>
      <c r="AE166" s="553"/>
      <c r="AF166" s="553"/>
      <c r="AG166" s="553"/>
    </row>
    <row r="167" spans="1:33" s="492" customFormat="1" ht="11.25" hidden="1" customHeight="1">
      <c r="A167" s="1281"/>
      <c r="B167" s="1281"/>
      <c r="C167" s="1281"/>
      <c r="D167" s="1281"/>
      <c r="E167" s="1281"/>
      <c r="F167" s="1281"/>
      <c r="G167" s="848"/>
      <c r="H167" s="848"/>
      <c r="I167" s="1281"/>
      <c r="J167" s="1281"/>
      <c r="K167" s="856"/>
      <c r="L167" s="568"/>
      <c r="M167" s="614"/>
      <c r="N167" s="554"/>
      <c r="O167" s="552"/>
      <c r="P167" s="531"/>
      <c r="Q167" s="552" t="str">
        <f>R166 &amp; "-" &amp; T166</f>
        <v>-</v>
      </c>
      <c r="R167" s="1288"/>
      <c r="S167" s="1289"/>
      <c r="T167" s="1288"/>
      <c r="U167" s="1289"/>
      <c r="V167" s="546"/>
      <c r="W167" s="1300"/>
      <c r="X167" s="553"/>
      <c r="Y167" s="553"/>
      <c r="Z167" s="553"/>
      <c r="AA167" s="553"/>
      <c r="AB167" s="553"/>
      <c r="AC167" s="553"/>
      <c r="AD167" s="553"/>
      <c r="AE167" s="553"/>
      <c r="AF167" s="553"/>
      <c r="AG167" s="553"/>
    </row>
    <row r="168" spans="1:33" s="491" customFormat="1" ht="15" customHeight="1">
      <c r="A168" s="1281"/>
      <c r="B168" s="1281"/>
      <c r="C168" s="1281"/>
      <c r="D168" s="1281"/>
      <c r="E168" s="1281"/>
      <c r="F168" s="1281"/>
      <c r="G168" s="850"/>
      <c r="H168" s="848"/>
      <c r="I168" s="1281"/>
      <c r="J168" s="1281"/>
      <c r="K168" s="855"/>
      <c r="L168" s="507"/>
      <c r="M168" s="526" t="s">
        <v>24</v>
      </c>
      <c r="N168" s="520"/>
      <c r="O168" s="514"/>
      <c r="P168" s="514"/>
      <c r="Q168" s="514"/>
      <c r="R168" s="541"/>
      <c r="S168" s="533"/>
      <c r="T168" s="532"/>
      <c r="U168" s="520"/>
      <c r="V168" s="529"/>
      <c r="W168" s="1301"/>
      <c r="X168" s="555"/>
      <c r="Y168" s="555"/>
      <c r="Z168" s="555"/>
      <c r="AA168" s="555"/>
      <c r="AB168" s="555"/>
      <c r="AC168" s="555"/>
      <c r="AD168" s="555"/>
      <c r="AE168" s="555"/>
      <c r="AF168" s="555"/>
      <c r="AG168" s="555"/>
    </row>
    <row r="169" spans="1:33" s="491" customFormat="1" ht="15" customHeight="1">
      <c r="A169" s="1281"/>
      <c r="B169" s="1281"/>
      <c r="C169" s="1281"/>
      <c r="D169" s="1281"/>
      <c r="E169" s="1281"/>
      <c r="F169" s="850"/>
      <c r="G169" s="850"/>
      <c r="H169" s="848"/>
      <c r="I169" s="1281"/>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281"/>
      <c r="B170" s="1281"/>
      <c r="C170" s="1281"/>
      <c r="D170" s="1281"/>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281"/>
      <c r="B171" s="1281"/>
      <c r="C171" s="1281"/>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281"/>
      <c r="B172" s="1281"/>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281"/>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50" customFormat="1" ht="22.5">
      <c r="A178" s="1281">
        <v>1</v>
      </c>
      <c r="B178" s="927"/>
      <c r="C178" s="927"/>
      <c r="D178" s="927"/>
      <c r="E178" s="927"/>
      <c r="F178" s="927"/>
      <c r="G178" s="928"/>
      <c r="H178" s="928"/>
      <c r="I178" s="930"/>
      <c r="J178" s="922"/>
      <c r="K178" s="922"/>
      <c r="L178" s="687">
        <f>mergeValue(A178)</f>
        <v>1</v>
      </c>
      <c r="M178" s="609" t="s">
        <v>19</v>
      </c>
      <c r="N178" s="680"/>
      <c r="O178" s="1378"/>
      <c r="P178" s="1379"/>
      <c r="Q178" s="1379"/>
      <c r="R178" s="1379"/>
      <c r="S178" s="1379"/>
      <c r="T178" s="1379"/>
      <c r="U178" s="1379"/>
      <c r="V178" s="1379"/>
      <c r="W178" s="1380"/>
      <c r="X178" s="1093" t="s">
        <v>717</v>
      </c>
      <c r="Y178" s="682"/>
      <c r="Z178" s="682"/>
      <c r="AA178" s="682"/>
      <c r="AB178" s="682"/>
      <c r="AC178" s="682"/>
      <c r="AD178" s="682"/>
      <c r="AE178" s="682"/>
      <c r="AF178" s="682"/>
      <c r="AG178" s="682"/>
    </row>
    <row r="179" spans="1:47" s="650" customFormat="1" ht="22.5">
      <c r="A179" s="1281"/>
      <c r="B179" s="1281">
        <v>1</v>
      </c>
      <c r="C179" s="927"/>
      <c r="D179" s="927"/>
      <c r="E179" s="927"/>
      <c r="F179" s="927"/>
      <c r="G179" s="932"/>
      <c r="H179" s="929"/>
      <c r="I179" s="934"/>
      <c r="J179" s="919"/>
      <c r="K179" s="918"/>
      <c r="L179" s="687" t="str">
        <f>mergeValue(A179) &amp;"."&amp; mergeValue(B179)</f>
        <v>1.1</v>
      </c>
      <c r="M179" s="657" t="s">
        <v>15</v>
      </c>
      <c r="N179" s="680"/>
      <c r="O179" s="1378"/>
      <c r="P179" s="1379"/>
      <c r="Q179" s="1379"/>
      <c r="R179" s="1379"/>
      <c r="S179" s="1379"/>
      <c r="T179" s="1379"/>
      <c r="U179" s="1379"/>
      <c r="V179" s="1379"/>
      <c r="W179" s="1380"/>
      <c r="X179" s="1093" t="s">
        <v>458</v>
      </c>
      <c r="Y179" s="682"/>
      <c r="Z179" s="682"/>
      <c r="AA179" s="682"/>
      <c r="AB179" s="682"/>
      <c r="AC179" s="682"/>
      <c r="AD179" s="682"/>
      <c r="AE179" s="682"/>
      <c r="AF179" s="682"/>
      <c r="AG179" s="682"/>
    </row>
    <row r="180" spans="1:47" s="650" customFormat="1" ht="22.5">
      <c r="A180" s="1281"/>
      <c r="B180" s="1281"/>
      <c r="C180" s="1281">
        <v>1</v>
      </c>
      <c r="D180" s="927"/>
      <c r="E180" s="927"/>
      <c r="F180" s="927"/>
      <c r="G180" s="932"/>
      <c r="H180" s="929"/>
      <c r="I180" s="935"/>
      <c r="J180" s="919"/>
      <c r="K180" s="918"/>
      <c r="L180" s="687" t="str">
        <f>mergeValue(A180) &amp;"."&amp; mergeValue(B180)&amp;"."&amp; mergeValue(C180)</f>
        <v>1.1.1</v>
      </c>
      <c r="M180" s="658" t="s">
        <v>7</v>
      </c>
      <c r="N180" s="680"/>
      <c r="O180" s="1378"/>
      <c r="P180" s="1379"/>
      <c r="Q180" s="1379"/>
      <c r="R180" s="1379"/>
      <c r="S180" s="1379"/>
      <c r="T180" s="1379"/>
      <c r="U180" s="1379"/>
      <c r="V180" s="1379"/>
      <c r="W180" s="1380"/>
      <c r="X180" s="1093" t="s">
        <v>599</v>
      </c>
      <c r="Y180" s="682"/>
      <c r="Z180" s="682"/>
      <c r="AA180" s="682"/>
      <c r="AB180" s="682"/>
      <c r="AC180" s="682"/>
      <c r="AD180" s="682"/>
      <c r="AE180" s="682"/>
      <c r="AF180" s="682"/>
      <c r="AG180" s="682"/>
    </row>
    <row r="181" spans="1:47" s="650" customFormat="1" ht="22.5">
      <c r="A181" s="1281"/>
      <c r="B181" s="1281"/>
      <c r="C181" s="1281"/>
      <c r="D181" s="1281">
        <v>1</v>
      </c>
      <c r="E181" s="927"/>
      <c r="F181" s="927"/>
      <c r="G181" s="932"/>
      <c r="H181" s="929"/>
      <c r="I181" s="935"/>
      <c r="J181" s="933"/>
      <c r="K181" s="918"/>
      <c r="L181" s="687" t="str">
        <f>mergeValue(A181) &amp;"."&amp; mergeValue(B181)&amp;"."&amp; mergeValue(C181)&amp;"."&amp; mergeValue(D181)</f>
        <v>1.1.1.1</v>
      </c>
      <c r="M181" s="659" t="s">
        <v>21</v>
      </c>
      <c r="N181" s="680"/>
      <c r="O181" s="1378"/>
      <c r="P181" s="1379"/>
      <c r="Q181" s="1379"/>
      <c r="R181" s="1379"/>
      <c r="S181" s="1379"/>
      <c r="T181" s="1379"/>
      <c r="U181" s="1379"/>
      <c r="V181" s="1379"/>
      <c r="W181" s="1380"/>
      <c r="X181" s="967" t="s">
        <v>622</v>
      </c>
      <c r="Y181" s="682"/>
      <c r="Z181" s="682"/>
      <c r="AA181" s="682"/>
      <c r="AB181" s="682"/>
      <c r="AC181" s="682"/>
      <c r="AD181" s="682"/>
      <c r="AE181" s="682"/>
      <c r="AF181" s="682"/>
      <c r="AG181" s="682"/>
    </row>
    <row r="182" spans="1:47" s="650" customFormat="1" ht="56.25" customHeight="1">
      <c r="A182" s="1281"/>
      <c r="B182" s="1281"/>
      <c r="C182" s="1281"/>
      <c r="D182" s="1281"/>
      <c r="E182" s="927">
        <v>1</v>
      </c>
      <c r="F182" s="927"/>
      <c r="G182" s="932"/>
      <c r="H182" s="929"/>
      <c r="I182" s="935"/>
      <c r="J182" s="933"/>
      <c r="K182" s="923"/>
      <c r="L182" s="687" t="str">
        <f>mergeValue(A182) &amp;"."&amp; mergeValue(B182)&amp;"."&amp; mergeValue(C182)&amp;"."&amp; mergeValue(D182)&amp;"."&amp; mergeValue(E182)</f>
        <v>1.1.1.1.1</v>
      </c>
      <c r="M182" s="1013"/>
      <c r="N182" s="655"/>
      <c r="O182" s="1015"/>
      <c r="P182" s="1016"/>
      <c r="Q182" s="637"/>
      <c r="R182" s="637"/>
      <c r="S182" s="1032"/>
      <c r="T182" s="618" t="s">
        <v>82</v>
      </c>
      <c r="U182" s="1032"/>
      <c r="V182" s="618" t="s">
        <v>82</v>
      </c>
      <c r="W182" s="689"/>
      <c r="X182" s="1299" t="s">
        <v>746</v>
      </c>
      <c r="Y182" s="682" t="str">
        <f>strCheckDateTwo(N182:W182)</f>
        <v/>
      </c>
      <c r="Z182" s="682"/>
      <c r="AA182" s="682"/>
      <c r="AB182" s="682"/>
      <c r="AC182" s="682"/>
      <c r="AD182" s="682"/>
      <c r="AE182" s="682"/>
      <c r="AF182" s="682"/>
      <c r="AG182" s="682"/>
    </row>
    <row r="183" spans="1:47" s="650" customFormat="1" ht="14.25" hidden="1" customHeight="1">
      <c r="A183" s="1281"/>
      <c r="B183" s="1281"/>
      <c r="C183" s="1281"/>
      <c r="D183" s="1281"/>
      <c r="E183" s="927"/>
      <c r="F183" s="927"/>
      <c r="G183" s="932"/>
      <c r="H183" s="929"/>
      <c r="I183" s="935"/>
      <c r="J183" s="933"/>
      <c r="K183" s="923"/>
      <c r="L183" s="678"/>
      <c r="M183" s="665"/>
      <c r="N183" s="614"/>
      <c r="O183" s="614"/>
      <c r="P183" s="614"/>
      <c r="Q183" s="614"/>
      <c r="R183" s="681" t="str">
        <f>S182 &amp; "-" &amp; U182</f>
        <v>-</v>
      </c>
      <c r="S183" s="690"/>
      <c r="T183" s="683"/>
      <c r="U183" s="690"/>
      <c r="V183" s="614"/>
      <c r="W183" s="614"/>
      <c r="X183" s="1300"/>
      <c r="Y183" s="682"/>
      <c r="Z183" s="682"/>
      <c r="AA183" s="682"/>
      <c r="AB183" s="682"/>
      <c r="AC183" s="682"/>
      <c r="AD183" s="682"/>
      <c r="AE183" s="682"/>
      <c r="AF183" s="682"/>
      <c r="AG183" s="682"/>
    </row>
    <row r="184" spans="1:47" s="650" customFormat="1" ht="15" customHeight="1">
      <c r="A184" s="1281"/>
      <c r="B184" s="1281"/>
      <c r="C184" s="1281"/>
      <c r="D184" s="1281"/>
      <c r="E184" s="927"/>
      <c r="F184" s="927"/>
      <c r="G184" s="932"/>
      <c r="H184" s="929"/>
      <c r="I184" s="935"/>
      <c r="J184" s="933"/>
      <c r="K184" s="923"/>
      <c r="L184" s="653"/>
      <c r="M184" s="662" t="s">
        <v>5</v>
      </c>
      <c r="N184" s="660"/>
      <c r="O184" s="656"/>
      <c r="P184" s="656"/>
      <c r="Q184" s="656"/>
      <c r="R184" s="656"/>
      <c r="S184" s="672"/>
      <c r="T184" s="668"/>
      <c r="U184" s="667"/>
      <c r="V184" s="660"/>
      <c r="W184" s="660"/>
      <c r="X184" s="1301"/>
      <c r="Y184" s="682"/>
      <c r="Z184" s="682"/>
      <c r="AA184" s="682"/>
      <c r="AB184" s="682"/>
      <c r="AC184" s="682"/>
      <c r="AD184" s="682"/>
      <c r="AE184" s="682"/>
      <c r="AF184" s="682"/>
      <c r="AG184" s="682"/>
    </row>
    <row r="185" spans="1:47" s="649" customFormat="1" ht="15" customHeight="1">
      <c r="A185" s="1281"/>
      <c r="B185" s="1281"/>
      <c r="C185" s="1281"/>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47" s="649" customFormat="1" ht="15" customHeight="1">
      <c r="A186" s="1281"/>
      <c r="B186" s="1281"/>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281"/>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50" customFormat="1" ht="22.5">
      <c r="A192" s="1281">
        <v>1</v>
      </c>
      <c r="B192" s="962"/>
      <c r="C192" s="962"/>
      <c r="D192" s="962"/>
      <c r="E192" s="962"/>
      <c r="F192" s="955"/>
      <c r="G192" s="961"/>
      <c r="H192" s="961"/>
      <c r="I192" s="943"/>
      <c r="J192" s="942"/>
      <c r="K192" s="942"/>
      <c r="L192" s="687">
        <f>mergeValue(A192)</f>
        <v>1</v>
      </c>
      <c r="M192" s="609" t="s">
        <v>19</v>
      </c>
      <c r="N192" s="1389"/>
      <c r="O192" s="1390"/>
      <c r="P192" s="1390"/>
      <c r="Q192" s="1390"/>
      <c r="R192" s="1390"/>
      <c r="S192" s="1390"/>
      <c r="T192" s="1390"/>
      <c r="U192" s="1390"/>
      <c r="V192" s="1390"/>
      <c r="W192" s="1390"/>
      <c r="X192" s="1390"/>
      <c r="Y192" s="1390"/>
      <c r="Z192" s="1390"/>
      <c r="AA192" s="1390"/>
      <c r="AB192" s="1390"/>
      <c r="AC192" s="1390"/>
      <c r="AD192" s="1390"/>
      <c r="AE192" s="1390"/>
      <c r="AF192" s="1391"/>
      <c r="AG192" s="1093" t="s">
        <v>717</v>
      </c>
      <c r="AH192" s="682"/>
      <c r="AI192" s="682"/>
      <c r="AJ192" s="682"/>
      <c r="AK192" s="682"/>
      <c r="AL192" s="682"/>
      <c r="AM192" s="682"/>
      <c r="AN192" s="682"/>
      <c r="AO192" s="682"/>
      <c r="AP192" s="682"/>
      <c r="AQ192" s="682"/>
      <c r="AR192" s="682"/>
    </row>
    <row r="193" spans="1:46" s="650" customFormat="1" ht="22.5">
      <c r="A193" s="1281"/>
      <c r="B193" s="1281">
        <v>1</v>
      </c>
      <c r="C193" s="962"/>
      <c r="D193" s="962"/>
      <c r="E193" s="962"/>
      <c r="F193" s="955"/>
      <c r="G193" s="964"/>
      <c r="H193" s="965"/>
      <c r="I193" s="944"/>
      <c r="J193" s="939"/>
      <c r="K193" s="937"/>
      <c r="L193" s="687" t="str">
        <f>mergeValue(A193) &amp;"."&amp; mergeValue(B193)</f>
        <v>1.1</v>
      </c>
      <c r="M193" s="657" t="s">
        <v>15</v>
      </c>
      <c r="N193" s="1392"/>
      <c r="O193" s="1393"/>
      <c r="P193" s="1393"/>
      <c r="Q193" s="1393"/>
      <c r="R193" s="1393"/>
      <c r="S193" s="1393"/>
      <c r="T193" s="1393"/>
      <c r="U193" s="1393"/>
      <c r="V193" s="1393"/>
      <c r="W193" s="1393"/>
      <c r="X193" s="1393"/>
      <c r="Y193" s="1393"/>
      <c r="Z193" s="1393"/>
      <c r="AA193" s="1393"/>
      <c r="AB193" s="1393"/>
      <c r="AC193" s="1393"/>
      <c r="AD193" s="1393"/>
      <c r="AE193" s="1393"/>
      <c r="AF193" s="1394"/>
      <c r="AG193" s="1093" t="s">
        <v>458</v>
      </c>
      <c r="AH193" s="682"/>
      <c r="AI193" s="682"/>
      <c r="AJ193" s="682"/>
      <c r="AK193" s="682"/>
      <c r="AL193" s="682"/>
      <c r="AM193" s="682"/>
      <c r="AN193" s="682"/>
      <c r="AO193" s="682"/>
      <c r="AP193" s="682"/>
      <c r="AQ193" s="682"/>
      <c r="AR193" s="682"/>
    </row>
    <row r="194" spans="1:46" s="650" customFormat="1" ht="22.5">
      <c r="A194" s="1281"/>
      <c r="B194" s="1281"/>
      <c r="C194" s="1281">
        <v>1</v>
      </c>
      <c r="D194" s="962"/>
      <c r="E194" s="962"/>
      <c r="F194" s="955"/>
      <c r="G194" s="964"/>
      <c r="H194" s="965"/>
      <c r="I194" s="944"/>
      <c r="J194" s="939"/>
      <c r="K194" s="937"/>
      <c r="L194" s="687" t="str">
        <f>mergeValue(A194) &amp;"."&amp; mergeValue(B194)&amp;"."&amp; mergeValue(C194)</f>
        <v>1.1.1</v>
      </c>
      <c r="M194" s="658" t="s">
        <v>7</v>
      </c>
      <c r="N194" s="1392"/>
      <c r="O194" s="1393"/>
      <c r="P194" s="1393"/>
      <c r="Q194" s="1393"/>
      <c r="R194" s="1393"/>
      <c r="S194" s="1393"/>
      <c r="T194" s="1393"/>
      <c r="U194" s="1393"/>
      <c r="V194" s="1393"/>
      <c r="W194" s="1393"/>
      <c r="X194" s="1393"/>
      <c r="Y194" s="1393"/>
      <c r="Z194" s="1393"/>
      <c r="AA194" s="1393"/>
      <c r="AB194" s="1393"/>
      <c r="AC194" s="1393"/>
      <c r="AD194" s="1393"/>
      <c r="AE194" s="1393"/>
      <c r="AF194" s="1394"/>
      <c r="AG194" s="1093" t="s">
        <v>599</v>
      </c>
      <c r="AH194" s="682"/>
      <c r="AI194" s="682"/>
      <c r="AJ194" s="682"/>
      <c r="AK194" s="682"/>
      <c r="AL194" s="682"/>
      <c r="AM194" s="682"/>
      <c r="AN194" s="682"/>
      <c r="AO194" s="682"/>
      <c r="AP194" s="682"/>
      <c r="AQ194" s="682"/>
      <c r="AR194" s="682"/>
    </row>
    <row r="195" spans="1:46" s="650" customFormat="1" ht="15" customHeight="1">
      <c r="A195" s="1281"/>
      <c r="B195" s="1281"/>
      <c r="C195" s="1281"/>
      <c r="D195" s="1281">
        <v>1</v>
      </c>
      <c r="E195" s="962"/>
      <c r="F195" s="955"/>
      <c r="G195" s="964"/>
      <c r="H195" s="965"/>
      <c r="I195" s="944"/>
      <c r="J195" s="939"/>
      <c r="K195" s="937"/>
      <c r="L195" s="687" t="str">
        <f>mergeValue(A195) &amp;"."&amp; mergeValue(B195)&amp;"."&amp; mergeValue(C195)&amp;"."&amp; mergeValue(D195)</f>
        <v>1.1.1.1</v>
      </c>
      <c r="M195" s="659" t="s">
        <v>21</v>
      </c>
      <c r="N195" s="1392"/>
      <c r="O195" s="1393"/>
      <c r="P195" s="1393"/>
      <c r="Q195" s="1393"/>
      <c r="R195" s="1393"/>
      <c r="S195" s="1393"/>
      <c r="T195" s="1393"/>
      <c r="U195" s="1393"/>
      <c r="V195" s="1393"/>
      <c r="W195" s="1393"/>
      <c r="X195" s="1393"/>
      <c r="Y195" s="1393"/>
      <c r="Z195" s="1393"/>
      <c r="AA195" s="1393"/>
      <c r="AB195" s="1393"/>
      <c r="AC195" s="1393"/>
      <c r="AD195" s="1393"/>
      <c r="AE195" s="1393"/>
      <c r="AF195" s="1394"/>
      <c r="AG195" s="1093" t="s">
        <v>622</v>
      </c>
      <c r="AH195" s="682"/>
      <c r="AI195" s="682"/>
      <c r="AJ195" s="682"/>
      <c r="AK195" s="682"/>
      <c r="AL195" s="682"/>
      <c r="AM195" s="682"/>
      <c r="AN195" s="682"/>
      <c r="AO195" s="682"/>
      <c r="AP195" s="682"/>
      <c r="AQ195" s="682"/>
      <c r="AR195" s="682"/>
    </row>
    <row r="196" spans="1:46" s="650" customFormat="1" ht="17.100000000000001" customHeight="1">
      <c r="A196" s="1281"/>
      <c r="B196" s="1281"/>
      <c r="C196" s="1281"/>
      <c r="D196" s="1281"/>
      <c r="E196" s="1281">
        <v>1</v>
      </c>
      <c r="F196" s="955"/>
      <c r="G196" s="964"/>
      <c r="H196" s="965"/>
      <c r="I196" s="966"/>
      <c r="J196" s="956"/>
      <c r="K196" s="1228"/>
      <c r="L196" s="1342" t="str">
        <f>mergeValue(A196) &amp;"."&amp; mergeValue(B196)&amp;"."&amp; mergeValue(C196)&amp;"."&amp; mergeValue(D196)&amp;"."&amp; mergeValue(E196)</f>
        <v>1.1.1.1.1</v>
      </c>
      <c r="M196" s="1343"/>
      <c r="N196" s="1289" t="s">
        <v>82</v>
      </c>
      <c r="O196" s="1349"/>
      <c r="P196" s="1347">
        <v>1</v>
      </c>
      <c r="Q196" s="1414"/>
      <c r="R196" s="1289" t="s">
        <v>82</v>
      </c>
      <c r="S196" s="1349"/>
      <c r="T196" s="1347">
        <v>1</v>
      </c>
      <c r="U196" s="1414"/>
      <c r="V196" s="1289" t="s">
        <v>82</v>
      </c>
      <c r="W196" s="665"/>
      <c r="X196" s="654">
        <v>1</v>
      </c>
      <c r="Y196" s="1036"/>
      <c r="Z196" s="637"/>
      <c r="AA196" s="637"/>
      <c r="AB196" s="1287"/>
      <c r="AC196" s="1289" t="s">
        <v>82</v>
      </c>
      <c r="AD196" s="1287"/>
      <c r="AE196" s="1289" t="s">
        <v>82</v>
      </c>
      <c r="AF196" s="679"/>
      <c r="AG196" s="1344" t="s">
        <v>621</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6" s="650" customFormat="1" ht="17.100000000000001" customHeight="1">
      <c r="A197" s="1281"/>
      <c r="B197" s="1281"/>
      <c r="C197" s="1281"/>
      <c r="D197" s="1281"/>
      <c r="E197" s="1281"/>
      <c r="F197" s="955"/>
      <c r="G197" s="964"/>
      <c r="H197" s="965"/>
      <c r="I197" s="966"/>
      <c r="J197" s="956"/>
      <c r="K197" s="1228"/>
      <c r="L197" s="1342"/>
      <c r="M197" s="1343"/>
      <c r="N197" s="1289"/>
      <c r="O197" s="1349"/>
      <c r="P197" s="1347"/>
      <c r="Q197" s="1414"/>
      <c r="R197" s="1289"/>
      <c r="S197" s="1349"/>
      <c r="T197" s="1347"/>
      <c r="U197" s="1414"/>
      <c r="V197" s="1289"/>
      <c r="W197" s="688"/>
      <c r="X197" s="669"/>
      <c r="Y197" s="669"/>
      <c r="Z197" s="671"/>
      <c r="AA197" s="571" t="str">
        <f>AB196 &amp; "-" &amp; AD196</f>
        <v>-</v>
      </c>
      <c r="AB197" s="1288"/>
      <c r="AC197" s="1289"/>
      <c r="AD197" s="1288"/>
      <c r="AE197" s="1289"/>
      <c r="AF197" s="638"/>
      <c r="AG197" s="1345"/>
      <c r="AH197" s="682"/>
      <c r="AI197" s="685"/>
      <c r="AJ197" s="685"/>
      <c r="AK197" s="685"/>
      <c r="AL197" s="685"/>
      <c r="AM197" s="685"/>
      <c r="AN197" s="685"/>
      <c r="AO197" s="682"/>
      <c r="AP197" s="682"/>
      <c r="AQ197" s="682"/>
      <c r="AR197" s="682"/>
    </row>
    <row r="198" spans="1:46" s="650" customFormat="1" ht="17.100000000000001" customHeight="1">
      <c r="A198" s="1281"/>
      <c r="B198" s="1281"/>
      <c r="C198" s="1281"/>
      <c r="D198" s="1281"/>
      <c r="E198" s="1281"/>
      <c r="F198" s="955"/>
      <c r="G198" s="964"/>
      <c r="H198" s="965"/>
      <c r="I198" s="966"/>
      <c r="J198" s="956"/>
      <c r="K198" s="1228"/>
      <c r="L198" s="1342"/>
      <c r="M198" s="1343"/>
      <c r="N198" s="1289"/>
      <c r="O198" s="1349"/>
      <c r="P198" s="1347"/>
      <c r="Q198" s="1414"/>
      <c r="R198" s="1289"/>
      <c r="S198" s="570"/>
      <c r="T198" s="663"/>
      <c r="U198" s="669"/>
      <c r="V198" s="670"/>
      <c r="W198" s="670"/>
      <c r="X198" s="670"/>
      <c r="Y198" s="670"/>
      <c r="Z198" s="671"/>
      <c r="AA198" s="671"/>
      <c r="AB198" s="672"/>
      <c r="AC198" s="668"/>
      <c r="AD198" s="668"/>
      <c r="AE198" s="672"/>
      <c r="AF198" s="668"/>
      <c r="AG198" s="1345"/>
      <c r="AH198" s="682"/>
      <c r="AI198" s="685"/>
      <c r="AJ198" s="685"/>
      <c r="AK198" s="685"/>
      <c r="AL198" s="685"/>
      <c r="AM198" s="685"/>
      <c r="AN198" s="685"/>
      <c r="AO198" s="682"/>
      <c r="AP198" s="682"/>
      <c r="AQ198" s="682"/>
      <c r="AR198" s="682"/>
    </row>
    <row r="199" spans="1:46" s="650" customFormat="1" ht="17.100000000000001" customHeight="1">
      <c r="A199" s="1281"/>
      <c r="B199" s="1281"/>
      <c r="C199" s="1281"/>
      <c r="D199" s="1281"/>
      <c r="E199" s="1281"/>
      <c r="F199" s="955"/>
      <c r="G199" s="964"/>
      <c r="H199" s="965"/>
      <c r="I199" s="966"/>
      <c r="J199" s="956"/>
      <c r="K199" s="1228"/>
      <c r="L199" s="1342"/>
      <c r="M199" s="1343"/>
      <c r="N199" s="1289"/>
      <c r="O199" s="673"/>
      <c r="P199" s="675"/>
      <c r="Q199" s="674"/>
      <c r="R199" s="670"/>
      <c r="S199" s="670"/>
      <c r="T199" s="670"/>
      <c r="U199" s="670"/>
      <c r="V199" s="670"/>
      <c r="W199" s="670"/>
      <c r="X199" s="670"/>
      <c r="Y199" s="670"/>
      <c r="Z199" s="671"/>
      <c r="AA199" s="671"/>
      <c r="AB199" s="672"/>
      <c r="AC199" s="668"/>
      <c r="AD199" s="668"/>
      <c r="AE199" s="672"/>
      <c r="AF199" s="668"/>
      <c r="AG199" s="1345"/>
      <c r="AH199" s="682"/>
      <c r="AI199" s="685"/>
      <c r="AJ199" s="685"/>
      <c r="AK199" s="685"/>
      <c r="AL199" s="685"/>
      <c r="AM199" s="685"/>
      <c r="AN199" s="685"/>
      <c r="AO199" s="682"/>
      <c r="AP199" s="682"/>
      <c r="AQ199" s="682"/>
      <c r="AR199" s="682"/>
    </row>
    <row r="200" spans="1:46" s="649" customFormat="1" ht="15" customHeight="1">
      <c r="A200" s="1281"/>
      <c r="B200" s="1281"/>
      <c r="C200" s="1281"/>
      <c r="D200" s="1281"/>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346"/>
      <c r="AH200" s="684"/>
      <c r="AI200" s="684"/>
      <c r="AJ200" s="686"/>
      <c r="AK200" s="686"/>
      <c r="AL200" s="686"/>
      <c r="AM200" s="686"/>
      <c r="AN200" s="686"/>
      <c r="AO200" s="684"/>
      <c r="AP200" s="684"/>
      <c r="AQ200" s="684"/>
      <c r="AR200" s="684"/>
    </row>
    <row r="201" spans="1:46" s="649" customFormat="1" ht="15" customHeight="1">
      <c r="A201" s="1281"/>
      <c r="B201" s="1281"/>
      <c r="C201" s="1281"/>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6" s="649" customFormat="1" ht="15" customHeight="1">
      <c r="A202" s="1281"/>
      <c r="B202" s="1281"/>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6" s="649" customFormat="1" ht="15" customHeight="1">
      <c r="A203" s="1281"/>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283"/>
      <c r="R206" s="150"/>
      <c r="S206" s="150"/>
      <c r="T206" s="150"/>
      <c r="U206" s="1283"/>
      <c r="V206" s="150"/>
      <c r="W206" s="150"/>
      <c r="X206" s="150"/>
      <c r="Y206" s="1033"/>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3"/>
      <c r="R207" s="150"/>
      <c r="S207" s="150"/>
      <c r="T207" s="150"/>
      <c r="U207" s="1283"/>
      <c r="V207" s="150"/>
      <c r="W207" s="150"/>
      <c r="X207" s="150"/>
      <c r="Y207" s="150"/>
      <c r="Z207" s="150"/>
      <c r="AA207" s="150"/>
      <c r="AB207" s="150"/>
      <c r="AC207" s="150"/>
    </row>
    <row r="208" spans="1:46" ht="15" customHeight="1">
      <c r="G208" s="149"/>
      <c r="H208" s="150"/>
      <c r="I208" s="150"/>
      <c r="J208" s="80"/>
      <c r="K208" s="150"/>
      <c r="L208" s="150"/>
      <c r="M208" s="150"/>
      <c r="N208" s="150"/>
      <c r="O208" s="150"/>
      <c r="Q208" s="1283"/>
      <c r="V208" s="150"/>
      <c r="W208" s="150"/>
      <c r="X208" s="150"/>
      <c r="Z208" s="150"/>
      <c r="AA208" s="150"/>
      <c r="AB208" s="150"/>
      <c r="AC208" s="692"/>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415" t="s">
        <v>83</v>
      </c>
      <c r="O210" s="1349"/>
      <c r="P210" s="1347">
        <v>1</v>
      </c>
      <c r="Q210" s="1381"/>
      <c r="R210" s="1289" t="s">
        <v>82</v>
      </c>
      <c r="S210" s="1387"/>
      <c r="T210" s="1416">
        <v>1</v>
      </c>
      <c r="U210" s="1284"/>
      <c r="V210" s="1289" t="s">
        <v>82</v>
      </c>
      <c r="W210" s="784"/>
      <c r="X210" s="700">
        <v>1</v>
      </c>
      <c r="Y210" s="1033"/>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415"/>
      <c r="O211" s="1349"/>
      <c r="P211" s="1347"/>
      <c r="Q211" s="1381"/>
      <c r="R211" s="1289"/>
      <c r="S211" s="1388"/>
      <c r="T211" s="1417"/>
      <c r="U211" s="1284"/>
      <c r="V211" s="1289"/>
      <c r="W211" s="698"/>
      <c r="X211" s="698"/>
      <c r="Y211" s="698" t="s">
        <v>626</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15"/>
      <c r="O212" s="1349"/>
      <c r="P212" s="1347"/>
      <c r="Q212" s="1381"/>
      <c r="R212" s="1289"/>
      <c r="S212" s="695"/>
      <c r="T212" s="695"/>
      <c r="U212" s="698" t="s">
        <v>627</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289"/>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4" customFormat="1" ht="18.75" customHeight="1">
      <c r="X216" s="684"/>
      <c r="Y216" s="684"/>
      <c r="Z216" s="684"/>
      <c r="AA216" s="684"/>
      <c r="AB216" s="684"/>
      <c r="AC216" s="684"/>
      <c r="AD216" s="684"/>
      <c r="AE216" s="684"/>
      <c r="AF216" s="684"/>
      <c r="AG216" s="684"/>
      <c r="AH216" s="684"/>
      <c r="AI216" s="684"/>
      <c r="AJ216" s="684"/>
    </row>
    <row r="217" spans="1:83" s="34" customFormat="1" ht="17.100000000000001" customHeight="1">
      <c r="G217" s="34" t="s">
        <v>12</v>
      </c>
      <c r="I217" s="34" t="s">
        <v>651</v>
      </c>
      <c r="V217" s="151"/>
      <c r="X217" s="209"/>
      <c r="Y217" s="209"/>
      <c r="Z217" s="209"/>
      <c r="AA217" s="209"/>
      <c r="AB217" s="209"/>
      <c r="AC217" s="209"/>
      <c r="AD217" s="209"/>
      <c r="AE217" s="209"/>
      <c r="AF217" s="209"/>
      <c r="AG217" s="209"/>
      <c r="AH217" s="209"/>
      <c r="AI217" s="209"/>
      <c r="AJ217" s="209"/>
    </row>
    <row r="218" spans="1:83" s="704" customFormat="1" ht="17.10000000000000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83" s="750" customFormat="1" ht="22.5">
      <c r="A219" s="1281">
        <v>1</v>
      </c>
      <c r="B219" s="830"/>
      <c r="C219" s="830"/>
      <c r="D219" s="830"/>
      <c r="E219" s="831"/>
      <c r="F219" s="832"/>
      <c r="G219" s="832"/>
      <c r="H219" s="832"/>
      <c r="I219" s="833"/>
      <c r="J219" s="828"/>
      <c r="K219" s="835"/>
      <c r="L219" s="743">
        <f>mergeValue(A219)</f>
        <v>1</v>
      </c>
      <c r="M219" s="609" t="s">
        <v>19</v>
      </c>
      <c r="N219" s="614"/>
      <c r="O219" s="1384"/>
      <c r="P219" s="1385"/>
      <c r="Q219" s="1385"/>
      <c r="R219" s="1385"/>
      <c r="S219" s="1385"/>
      <c r="T219" s="1385"/>
      <c r="U219" s="1385"/>
      <c r="V219" s="1386"/>
      <c r="W219" s="1125" t="s">
        <v>717</v>
      </c>
      <c r="X219" s="758"/>
      <c r="Y219" s="776"/>
      <c r="Z219" s="776" t="str">
        <f t="shared" ref="Z219:Z232" si="3">IF(M219="","",M219 )</f>
        <v>Наименование тарифа</v>
      </c>
      <c r="AA219" s="776"/>
      <c r="AB219" s="776"/>
      <c r="AC219" s="776"/>
      <c r="AD219" s="758"/>
      <c r="AE219" s="758"/>
      <c r="AF219" s="758"/>
      <c r="AG219" s="758"/>
      <c r="AH219" s="758"/>
      <c r="AI219" s="758"/>
      <c r="AJ219" s="758"/>
    </row>
    <row r="220" spans="1:83" s="750" customFormat="1" ht="22.5">
      <c r="A220" s="1281"/>
      <c r="B220" s="1281">
        <v>1</v>
      </c>
      <c r="C220" s="830"/>
      <c r="D220" s="830"/>
      <c r="E220" s="832"/>
      <c r="F220" s="832"/>
      <c r="G220" s="832"/>
      <c r="H220" s="832"/>
      <c r="I220" s="827"/>
      <c r="J220" s="826"/>
      <c r="K220" s="829"/>
      <c r="L220" s="743" t="str">
        <f>mergeValue(A220) &amp;"."&amp; mergeValue(B220)</f>
        <v>1.1</v>
      </c>
      <c r="M220" s="657" t="s">
        <v>15</v>
      </c>
      <c r="N220" s="614"/>
      <c r="O220" s="1384"/>
      <c r="P220" s="1385"/>
      <c r="Q220" s="1385"/>
      <c r="R220" s="1385"/>
      <c r="S220" s="1385"/>
      <c r="T220" s="1385"/>
      <c r="U220" s="1385"/>
      <c r="V220" s="1386"/>
      <c r="W220" s="1125" t="s">
        <v>458</v>
      </c>
      <c r="X220" s="758"/>
      <c r="Y220" s="776"/>
      <c r="Z220" s="776" t="str">
        <f t="shared" si="3"/>
        <v>Территория действия тарифа</v>
      </c>
      <c r="AA220" s="776"/>
      <c r="AB220" s="776"/>
      <c r="AC220" s="776"/>
      <c r="AD220" s="758"/>
      <c r="AE220" s="758"/>
      <c r="AF220" s="758"/>
      <c r="AG220" s="758"/>
      <c r="AH220" s="758"/>
      <c r="AI220" s="758"/>
      <c r="AJ220" s="758"/>
    </row>
    <row r="221" spans="1:83" s="750" customFormat="1" ht="22.5">
      <c r="A221" s="1281"/>
      <c r="B221" s="1281"/>
      <c r="C221" s="1281">
        <v>1</v>
      </c>
      <c r="D221" s="830"/>
      <c r="E221" s="832"/>
      <c r="F221" s="832"/>
      <c r="G221" s="832"/>
      <c r="H221" s="832"/>
      <c r="I221" s="834"/>
      <c r="J221" s="826"/>
      <c r="K221" s="829"/>
      <c r="L221" s="743" t="str">
        <f>mergeValue(A221) &amp;"."&amp; mergeValue(B221)&amp;"."&amp; mergeValue(C221)</f>
        <v>1.1.1</v>
      </c>
      <c r="M221" s="658" t="s">
        <v>7</v>
      </c>
      <c r="N221" s="614"/>
      <c r="O221" s="1384"/>
      <c r="P221" s="1385"/>
      <c r="Q221" s="1385"/>
      <c r="R221" s="1385"/>
      <c r="S221" s="1385"/>
      <c r="T221" s="1385"/>
      <c r="U221" s="1385"/>
      <c r="V221" s="1386"/>
      <c r="W221" s="1125" t="s">
        <v>599</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83" s="750" customFormat="1" ht="22.5">
      <c r="A222" s="1281"/>
      <c r="B222" s="1281"/>
      <c r="C222" s="1281"/>
      <c r="D222" s="1281">
        <v>1</v>
      </c>
      <c r="E222" s="832"/>
      <c r="F222" s="832"/>
      <c r="G222" s="832"/>
      <c r="H222" s="832"/>
      <c r="I222" s="834"/>
      <c r="J222" s="826"/>
      <c r="K222" s="829"/>
      <c r="L222" s="743" t="str">
        <f>mergeValue(A222) &amp;"."&amp; mergeValue(B222)&amp;"."&amp; mergeValue(C222)&amp;"."&amp; mergeValue(D222)</f>
        <v>1.1.1.1</v>
      </c>
      <c r="M222" s="659" t="s">
        <v>21</v>
      </c>
      <c r="N222" s="614"/>
      <c r="O222" s="1384"/>
      <c r="P222" s="1385"/>
      <c r="Q222" s="1385"/>
      <c r="R222" s="1385"/>
      <c r="S222" s="1385"/>
      <c r="T222" s="1385"/>
      <c r="U222" s="1385"/>
      <c r="V222" s="1386"/>
      <c r="W222" s="1125" t="s">
        <v>600</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83" s="750" customFormat="1" ht="78.75">
      <c r="A223" s="1281"/>
      <c r="B223" s="1281"/>
      <c r="C223" s="1281"/>
      <c r="D223" s="1281"/>
      <c r="E223" s="1281">
        <v>1</v>
      </c>
      <c r="F223" s="832"/>
      <c r="G223" s="832"/>
      <c r="H223" s="830">
        <v>1</v>
      </c>
      <c r="I223" s="1281">
        <v>1</v>
      </c>
      <c r="J223" s="832"/>
      <c r="K223" s="837"/>
      <c r="L223" s="743" t="str">
        <f>mergeValue(A223) &amp;"."&amp; mergeValue(B223)&amp;"."&amp; mergeValue(C223)&amp;"."&amp; mergeValue(D223)&amp;"."&amp; mergeValue(E223)</f>
        <v>1.1.1.1.1</v>
      </c>
      <c r="M223" s="523" t="s">
        <v>8</v>
      </c>
      <c r="N223" s="614"/>
      <c r="O223" s="1284"/>
      <c r="P223" s="1285"/>
      <c r="Q223" s="1285"/>
      <c r="R223" s="1285"/>
      <c r="S223" s="1285"/>
      <c r="T223" s="1285"/>
      <c r="U223" s="1285"/>
      <c r="V223" s="1286"/>
      <c r="W223" s="1125" t="s">
        <v>718</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83" s="750" customFormat="1" ht="33.75">
      <c r="A224" s="1281"/>
      <c r="B224" s="1281"/>
      <c r="C224" s="1281"/>
      <c r="D224" s="1281"/>
      <c r="E224" s="1281"/>
      <c r="F224" s="1281">
        <v>1</v>
      </c>
      <c r="G224" s="830"/>
      <c r="H224" s="830"/>
      <c r="I224" s="1281"/>
      <c r="J224" s="1281">
        <v>1</v>
      </c>
      <c r="K224" s="838"/>
      <c r="L224" s="743" t="str">
        <f>mergeValue(A224) &amp;"."&amp; mergeValue(B224)&amp;"."&amp; mergeValue(C224)&amp;"."&amp; mergeValue(D224)&amp;"."&amp; mergeValue(E224)&amp;"."&amp; mergeValue(F224)</f>
        <v>1.1.1.1.1.1</v>
      </c>
      <c r="M224" s="524" t="s">
        <v>9</v>
      </c>
      <c r="N224" s="614"/>
      <c r="O224" s="1284"/>
      <c r="P224" s="1285"/>
      <c r="Q224" s="1285"/>
      <c r="R224" s="1285"/>
      <c r="S224" s="1285"/>
      <c r="T224" s="1285"/>
      <c r="U224" s="1285"/>
      <c r="V224" s="1286"/>
      <c r="W224" s="1125" t="s">
        <v>719</v>
      </c>
      <c r="X224" s="758"/>
      <c r="Y224" s="776"/>
      <c r="Z224" s="776" t="str">
        <f t="shared" si="3"/>
        <v>Группа потребителей</v>
      </c>
      <c r="AA224" s="776"/>
      <c r="AB224" s="776"/>
      <c r="AC224" s="776"/>
      <c r="AD224" s="758"/>
      <c r="AE224" s="758"/>
      <c r="AF224" s="758"/>
      <c r="AG224" s="758"/>
      <c r="AH224" s="758"/>
      <c r="AI224" s="758"/>
      <c r="AJ224" s="758"/>
    </row>
    <row r="225" spans="1:36" s="750" customFormat="1" ht="122.1" customHeight="1">
      <c r="A225" s="1281"/>
      <c r="B225" s="1281"/>
      <c r="C225" s="1281"/>
      <c r="D225" s="1281"/>
      <c r="E225" s="1281"/>
      <c r="F225" s="1281"/>
      <c r="G225" s="830">
        <v>1</v>
      </c>
      <c r="H225" s="830"/>
      <c r="I225" s="1281"/>
      <c r="J225" s="1281"/>
      <c r="K225" s="838">
        <v>1</v>
      </c>
      <c r="L225" s="743" t="str">
        <f>mergeValue(A225) &amp;"."&amp; mergeValue(B225)&amp;"."&amp; mergeValue(C225)&amp;"."&amp; mergeValue(D225)&amp;"."&amp; mergeValue(E225)&amp;"."&amp; mergeValue(F225)&amp;"."&amp; mergeValue(G225)</f>
        <v>1.1.1.1.1.1.1</v>
      </c>
      <c r="M225" s="1010"/>
      <c r="N225" s="614"/>
      <c r="O225" s="725"/>
      <c r="P225" s="725"/>
      <c r="Q225" s="725"/>
      <c r="R225" s="1288"/>
      <c r="S225" s="1289" t="s">
        <v>82</v>
      </c>
      <c r="T225" s="1288"/>
      <c r="U225" s="1289" t="s">
        <v>82</v>
      </c>
      <c r="V225" s="725"/>
      <c r="W225" s="1299" t="s">
        <v>720</v>
      </c>
      <c r="X225" s="758" t="str">
        <f>strCheckDate(O226:V226)</f>
        <v/>
      </c>
      <c r="Y225" s="776"/>
      <c r="Z225" s="776" t="str">
        <f t="shared" si="3"/>
        <v/>
      </c>
      <c r="AA225" s="776"/>
      <c r="AB225" s="776"/>
      <c r="AC225" s="776"/>
      <c r="AD225" s="758"/>
      <c r="AE225" s="758"/>
      <c r="AF225" s="758"/>
      <c r="AG225" s="758"/>
      <c r="AH225" s="758"/>
      <c r="AI225" s="758"/>
      <c r="AJ225" s="758"/>
    </row>
    <row r="226" spans="1:36" s="750" customFormat="1" ht="14.25" hidden="1" customHeight="1">
      <c r="A226" s="1281"/>
      <c r="B226" s="1281"/>
      <c r="C226" s="1281"/>
      <c r="D226" s="1281"/>
      <c r="E226" s="1281"/>
      <c r="F226" s="1281"/>
      <c r="G226" s="830"/>
      <c r="H226" s="830"/>
      <c r="I226" s="1281"/>
      <c r="J226" s="1281"/>
      <c r="K226" s="838"/>
      <c r="L226" s="751"/>
      <c r="M226" s="614"/>
      <c r="N226" s="614"/>
      <c r="O226" s="725"/>
      <c r="P226" s="725"/>
      <c r="Q226" s="731" t="str">
        <f>R225 &amp; "-" &amp; T225</f>
        <v>-</v>
      </c>
      <c r="R226" s="1288"/>
      <c r="S226" s="1289"/>
      <c r="T226" s="1288"/>
      <c r="U226" s="1289"/>
      <c r="V226" s="725"/>
      <c r="W226" s="1300"/>
      <c r="X226" s="758"/>
      <c r="Y226" s="776"/>
      <c r="Z226" s="776" t="str">
        <f t="shared" si="3"/>
        <v/>
      </c>
      <c r="AA226" s="776"/>
      <c r="AB226" s="776"/>
      <c r="AC226" s="776"/>
      <c r="AD226" s="758"/>
      <c r="AE226" s="758"/>
      <c r="AF226" s="758"/>
      <c r="AG226" s="758"/>
      <c r="AH226" s="758"/>
      <c r="AI226" s="758"/>
      <c r="AJ226" s="758"/>
    </row>
    <row r="227" spans="1:36" s="750" customFormat="1" ht="15" customHeight="1">
      <c r="A227" s="1281"/>
      <c r="B227" s="1281"/>
      <c r="C227" s="1281"/>
      <c r="D227" s="1281"/>
      <c r="E227" s="1281"/>
      <c r="F227" s="1281"/>
      <c r="G227" s="832"/>
      <c r="H227" s="830"/>
      <c r="I227" s="1281"/>
      <c r="J227" s="1281"/>
      <c r="K227" s="837"/>
      <c r="L227" s="653"/>
      <c r="M227" s="526" t="s">
        <v>24</v>
      </c>
      <c r="N227" s="727"/>
      <c r="O227" s="727"/>
      <c r="P227" s="727"/>
      <c r="Q227" s="727"/>
      <c r="R227" s="727"/>
      <c r="S227" s="727"/>
      <c r="T227" s="727"/>
      <c r="U227" s="727"/>
      <c r="V227" s="724"/>
      <c r="W227" s="1301"/>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36" s="750" customFormat="1" ht="15" customHeight="1">
      <c r="A228" s="1281"/>
      <c r="B228" s="1281"/>
      <c r="C228" s="1281"/>
      <c r="D228" s="1281"/>
      <c r="E228" s="1281"/>
      <c r="F228" s="832"/>
      <c r="G228" s="832"/>
      <c r="H228" s="830"/>
      <c r="I228" s="1281"/>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36" s="750" customFormat="1" ht="15" customHeight="1">
      <c r="A229" s="1281"/>
      <c r="B229" s="1281"/>
      <c r="C229" s="1281"/>
      <c r="D229" s="1281"/>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36" s="750" customFormat="1" ht="15" customHeight="1">
      <c r="A230" s="1281"/>
      <c r="B230" s="1281"/>
      <c r="C230" s="1281"/>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36" s="750" customFormat="1" ht="15" customHeight="1">
      <c r="A231" s="1281"/>
      <c r="B231" s="1281"/>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36" s="750" customFormat="1" ht="15" customHeight="1">
      <c r="A232" s="1281"/>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36"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1:36" s="936" customFormat="1" ht="18.75" customHeight="1">
      <c r="X234" s="957"/>
      <c r="Y234" s="957"/>
      <c r="Z234" s="957"/>
      <c r="AA234" s="957"/>
      <c r="AB234" s="957"/>
      <c r="AC234" s="957"/>
      <c r="AD234" s="957"/>
      <c r="AE234" s="957"/>
      <c r="AF234" s="957"/>
      <c r="AG234" s="957"/>
      <c r="AH234" s="957"/>
      <c r="AI234" s="957"/>
      <c r="AJ234" s="957"/>
    </row>
    <row r="235" spans="1:36"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36" s="936" customFormat="1" ht="17.10000000000000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36" s="937" customFormat="1" ht="22.5">
      <c r="A237" s="1281">
        <v>1</v>
      </c>
      <c r="B237" s="962"/>
      <c r="C237" s="962"/>
      <c r="D237" s="962"/>
      <c r="E237" s="928"/>
      <c r="F237" s="973"/>
      <c r="G237" s="973"/>
      <c r="H237" s="973"/>
      <c r="I237" s="930"/>
      <c r="J237" s="926"/>
      <c r="K237" s="910"/>
      <c r="L237" s="977">
        <f>mergeValue(A237)</f>
        <v>1</v>
      </c>
      <c r="M237" s="609" t="s">
        <v>19</v>
      </c>
      <c r="N237" s="614"/>
      <c r="O237" s="1384"/>
      <c r="P237" s="1385"/>
      <c r="Q237" s="1385"/>
      <c r="R237" s="1385"/>
      <c r="S237" s="1385"/>
      <c r="T237" s="1385"/>
      <c r="U237" s="1385"/>
      <c r="V237" s="1386"/>
      <c r="W237" s="1125" t="s">
        <v>717</v>
      </c>
      <c r="X237" s="955"/>
      <c r="Y237" s="776"/>
      <c r="Z237" s="776" t="str">
        <f t="shared" ref="Z237:Z250" si="4">IF(M237="","",M237 )</f>
        <v>Наименование тарифа</v>
      </c>
      <c r="AA237" s="776"/>
      <c r="AB237" s="776"/>
      <c r="AC237" s="776"/>
      <c r="AD237" s="955"/>
      <c r="AE237" s="955"/>
      <c r="AF237" s="955"/>
      <c r="AG237" s="955"/>
      <c r="AH237" s="955"/>
      <c r="AI237" s="955"/>
      <c r="AJ237" s="955"/>
    </row>
    <row r="238" spans="1:36" s="937" customFormat="1" ht="22.5">
      <c r="A238" s="1281"/>
      <c r="B238" s="1281">
        <v>1</v>
      </c>
      <c r="C238" s="962"/>
      <c r="D238" s="962"/>
      <c r="E238" s="973"/>
      <c r="F238" s="973"/>
      <c r="G238" s="973"/>
      <c r="H238" s="973"/>
      <c r="I238" s="968"/>
      <c r="J238" s="901"/>
      <c r="K238" s="904"/>
      <c r="L238" s="977" t="str">
        <f>mergeValue(A238) &amp;"."&amp; mergeValue(B238)</f>
        <v>1.1</v>
      </c>
      <c r="M238" s="657" t="s">
        <v>15</v>
      </c>
      <c r="N238" s="614"/>
      <c r="O238" s="1384"/>
      <c r="P238" s="1385"/>
      <c r="Q238" s="1385"/>
      <c r="R238" s="1385"/>
      <c r="S238" s="1385"/>
      <c r="T238" s="1385"/>
      <c r="U238" s="1385"/>
      <c r="V238" s="1386"/>
      <c r="W238" s="1125" t="s">
        <v>458</v>
      </c>
      <c r="X238" s="955"/>
      <c r="Y238" s="776"/>
      <c r="Z238" s="776" t="str">
        <f t="shared" si="4"/>
        <v>Территория действия тарифа</v>
      </c>
      <c r="AA238" s="776"/>
      <c r="AB238" s="776"/>
      <c r="AC238" s="776"/>
      <c r="AD238" s="955"/>
      <c r="AE238" s="955"/>
      <c r="AF238" s="955"/>
      <c r="AG238" s="955"/>
      <c r="AH238" s="955"/>
      <c r="AI238" s="955"/>
      <c r="AJ238" s="955"/>
    </row>
    <row r="239" spans="1:36" s="937" customFormat="1" ht="22.5">
      <c r="A239" s="1281"/>
      <c r="B239" s="1281"/>
      <c r="C239" s="1281">
        <v>1</v>
      </c>
      <c r="D239" s="962"/>
      <c r="E239" s="973"/>
      <c r="F239" s="973"/>
      <c r="G239" s="973"/>
      <c r="H239" s="973"/>
      <c r="I239" s="909"/>
      <c r="J239" s="901"/>
      <c r="K239" s="904"/>
      <c r="L239" s="977" t="str">
        <f>mergeValue(A239) &amp;"."&amp; mergeValue(B239)&amp;"."&amp; mergeValue(C239)</f>
        <v>1.1.1</v>
      </c>
      <c r="M239" s="658" t="s">
        <v>7</v>
      </c>
      <c r="N239" s="614"/>
      <c r="O239" s="1384"/>
      <c r="P239" s="1385"/>
      <c r="Q239" s="1385"/>
      <c r="R239" s="1385"/>
      <c r="S239" s="1385"/>
      <c r="T239" s="1385"/>
      <c r="U239" s="1385"/>
      <c r="V239" s="1386"/>
      <c r="W239" s="1125" t="s">
        <v>599</v>
      </c>
      <c r="X239" s="955"/>
      <c r="Y239" s="776"/>
      <c r="Z239" s="776" t="str">
        <f t="shared" si="4"/>
        <v xml:space="preserve">Наименование системы теплоснабжения </v>
      </c>
      <c r="AA239" s="776"/>
      <c r="AB239" s="776"/>
      <c r="AC239" s="776"/>
      <c r="AD239" s="955"/>
      <c r="AE239" s="955"/>
      <c r="AF239" s="955"/>
      <c r="AG239" s="955"/>
      <c r="AH239" s="955"/>
      <c r="AI239" s="955"/>
      <c r="AJ239" s="955"/>
    </row>
    <row r="240" spans="1:36" s="937" customFormat="1" ht="22.5">
      <c r="A240" s="1281"/>
      <c r="B240" s="1281"/>
      <c r="C240" s="1281"/>
      <c r="D240" s="1281">
        <v>1</v>
      </c>
      <c r="E240" s="973"/>
      <c r="F240" s="973"/>
      <c r="G240" s="973"/>
      <c r="H240" s="973"/>
      <c r="I240" s="909"/>
      <c r="J240" s="901"/>
      <c r="K240" s="904"/>
      <c r="L240" s="977" t="str">
        <f>mergeValue(A240) &amp;"."&amp; mergeValue(B240)&amp;"."&amp; mergeValue(C240)&amp;"."&amp; mergeValue(D240)</f>
        <v>1.1.1.1</v>
      </c>
      <c r="M240" s="659" t="s">
        <v>21</v>
      </c>
      <c r="N240" s="614"/>
      <c r="O240" s="1384"/>
      <c r="P240" s="1385"/>
      <c r="Q240" s="1385"/>
      <c r="R240" s="1385"/>
      <c r="S240" s="1385"/>
      <c r="T240" s="1385"/>
      <c r="U240" s="1385"/>
      <c r="V240" s="1386"/>
      <c r="W240" s="1125" t="s">
        <v>600</v>
      </c>
      <c r="X240" s="955"/>
      <c r="Y240" s="776"/>
      <c r="Z240" s="776" t="str">
        <f t="shared" si="4"/>
        <v xml:space="preserve">Источник тепловой энергии  </v>
      </c>
      <c r="AA240" s="776"/>
      <c r="AB240" s="776"/>
      <c r="AC240" s="776"/>
      <c r="AD240" s="955"/>
      <c r="AE240" s="955"/>
      <c r="AF240" s="955"/>
      <c r="AG240" s="955"/>
      <c r="AH240" s="955"/>
      <c r="AI240" s="955"/>
      <c r="AJ240" s="955"/>
    </row>
    <row r="241" spans="1:36" s="937" customFormat="1" ht="78.75">
      <c r="A241" s="1281"/>
      <c r="B241" s="1281"/>
      <c r="C241" s="1281"/>
      <c r="D241" s="1281"/>
      <c r="E241" s="1281">
        <v>1</v>
      </c>
      <c r="F241" s="973"/>
      <c r="G241" s="973"/>
      <c r="H241" s="962">
        <v>1</v>
      </c>
      <c r="I241" s="1281">
        <v>1</v>
      </c>
      <c r="J241" s="973"/>
      <c r="K241" s="912"/>
      <c r="L241" s="977" t="str">
        <f>mergeValue(A241) &amp;"."&amp; mergeValue(B241)&amp;"."&amp; mergeValue(C241)&amp;"."&amp; mergeValue(D241)&amp;"."&amp; mergeValue(E241)</f>
        <v>1.1.1.1.1</v>
      </c>
      <c r="M241" s="523" t="s">
        <v>8</v>
      </c>
      <c r="N241" s="614"/>
      <c r="O241" s="1284"/>
      <c r="P241" s="1285"/>
      <c r="Q241" s="1285"/>
      <c r="R241" s="1285"/>
      <c r="S241" s="1285"/>
      <c r="T241" s="1285"/>
      <c r="U241" s="1285"/>
      <c r="V241" s="1286"/>
      <c r="W241" s="1125" t="s">
        <v>718</v>
      </c>
      <c r="X241" s="955"/>
      <c r="Y241" s="776"/>
      <c r="Z241" s="776" t="str">
        <f t="shared" si="4"/>
        <v>Схема подключения теплопотребляющей установки к коллектору источника тепловой энергии</v>
      </c>
      <c r="AA241" s="776"/>
      <c r="AB241" s="776"/>
      <c r="AC241" s="776"/>
      <c r="AD241" s="955"/>
      <c r="AE241" s="955"/>
      <c r="AF241" s="955"/>
      <c r="AG241" s="955"/>
      <c r="AH241" s="955"/>
      <c r="AI241" s="955"/>
      <c r="AJ241" s="955"/>
    </row>
    <row r="242" spans="1:36" s="937" customFormat="1" ht="33.75">
      <c r="A242" s="1281"/>
      <c r="B242" s="1281"/>
      <c r="C242" s="1281"/>
      <c r="D242" s="1281"/>
      <c r="E242" s="1281"/>
      <c r="F242" s="1281">
        <v>1</v>
      </c>
      <c r="G242" s="962"/>
      <c r="H242" s="962"/>
      <c r="I242" s="1281"/>
      <c r="J242" s="1281">
        <v>1</v>
      </c>
      <c r="K242" s="913"/>
      <c r="L242" s="977" t="str">
        <f>mergeValue(A242) &amp;"."&amp; mergeValue(B242)&amp;"."&amp; mergeValue(C242)&amp;"."&amp; mergeValue(D242)&amp;"."&amp; mergeValue(E242)&amp;"."&amp; mergeValue(F242)</f>
        <v>1.1.1.1.1.1</v>
      </c>
      <c r="M242" s="524" t="s">
        <v>9</v>
      </c>
      <c r="N242" s="614"/>
      <c r="O242" s="1284"/>
      <c r="P242" s="1285"/>
      <c r="Q242" s="1285"/>
      <c r="R242" s="1285"/>
      <c r="S242" s="1285"/>
      <c r="T242" s="1285"/>
      <c r="U242" s="1285"/>
      <c r="V242" s="1286"/>
      <c r="W242" s="1125" t="s">
        <v>719</v>
      </c>
      <c r="X242" s="955"/>
      <c r="Y242" s="776"/>
      <c r="Z242" s="776" t="str">
        <f t="shared" si="4"/>
        <v>Группа потребителей</v>
      </c>
      <c r="AA242" s="776"/>
      <c r="AB242" s="776"/>
      <c r="AC242" s="776"/>
      <c r="AD242" s="955"/>
      <c r="AE242" s="955"/>
      <c r="AF242" s="955"/>
      <c r="AG242" s="955"/>
      <c r="AH242" s="955"/>
      <c r="AI242" s="955"/>
      <c r="AJ242" s="955"/>
    </row>
    <row r="243" spans="1:36" s="937" customFormat="1" ht="122.1" customHeight="1">
      <c r="A243" s="1281"/>
      <c r="B243" s="1281"/>
      <c r="C243" s="1281"/>
      <c r="D243" s="1281"/>
      <c r="E243" s="1281"/>
      <c r="F243" s="1281"/>
      <c r="G243" s="962">
        <v>1</v>
      </c>
      <c r="H243" s="962"/>
      <c r="I243" s="1281"/>
      <c r="J243" s="1281"/>
      <c r="K243" s="913">
        <v>1</v>
      </c>
      <c r="L243" s="977" t="str">
        <f>mergeValue(A243) &amp;"."&amp; mergeValue(B243)&amp;"."&amp; mergeValue(C243)&amp;"."&amp; mergeValue(D243)&amp;"."&amp; mergeValue(E243)&amp;"."&amp; mergeValue(F243)&amp;"."&amp; mergeValue(G243)</f>
        <v>1.1.1.1.1.1.1</v>
      </c>
      <c r="M243" s="1010"/>
      <c r="N243" s="614"/>
      <c r="O243" s="725"/>
      <c r="P243" s="725"/>
      <c r="Q243" s="1034"/>
      <c r="R243" s="1288"/>
      <c r="S243" s="1289" t="s">
        <v>82</v>
      </c>
      <c r="T243" s="1288"/>
      <c r="U243" s="1289" t="s">
        <v>82</v>
      </c>
      <c r="V243" s="725"/>
      <c r="W243" s="1299" t="s">
        <v>720</v>
      </c>
      <c r="X243" s="955" t="str">
        <f>strCheckDate(O244:V244)</f>
        <v/>
      </c>
      <c r="Y243" s="776"/>
      <c r="Z243" s="776" t="str">
        <f t="shared" si="4"/>
        <v/>
      </c>
      <c r="AA243" s="776"/>
      <c r="AB243" s="776"/>
      <c r="AC243" s="776"/>
      <c r="AD243" s="955"/>
      <c r="AE243" s="955"/>
      <c r="AF243" s="955"/>
      <c r="AG243" s="955"/>
      <c r="AH243" s="955"/>
      <c r="AI243" s="955"/>
      <c r="AJ243" s="955"/>
    </row>
    <row r="244" spans="1:36" s="937" customFormat="1" ht="11.25" hidden="1" customHeight="1">
      <c r="A244" s="1281"/>
      <c r="B244" s="1281"/>
      <c r="C244" s="1281"/>
      <c r="D244" s="1281"/>
      <c r="E244" s="1281"/>
      <c r="F244" s="1281"/>
      <c r="G244" s="962"/>
      <c r="H244" s="962"/>
      <c r="I244" s="1281"/>
      <c r="J244" s="1281"/>
      <c r="K244" s="913"/>
      <c r="L244" s="751"/>
      <c r="M244" s="614"/>
      <c r="N244" s="614"/>
      <c r="O244" s="725"/>
      <c r="P244" s="725"/>
      <c r="Q244" s="731" t="str">
        <f>R243 &amp; "-" &amp; T243</f>
        <v>-</v>
      </c>
      <c r="R244" s="1288"/>
      <c r="S244" s="1289"/>
      <c r="T244" s="1288"/>
      <c r="U244" s="1289"/>
      <c r="V244" s="725"/>
      <c r="W244" s="1300"/>
      <c r="X244" s="955"/>
      <c r="Y244" s="776"/>
      <c r="Z244" s="776" t="str">
        <f t="shared" si="4"/>
        <v/>
      </c>
      <c r="AA244" s="776"/>
      <c r="AB244" s="776"/>
      <c r="AC244" s="776"/>
      <c r="AD244" s="955"/>
      <c r="AE244" s="955"/>
      <c r="AF244" s="955"/>
      <c r="AG244" s="955"/>
      <c r="AH244" s="955"/>
      <c r="AI244" s="955"/>
      <c r="AJ244" s="955"/>
    </row>
    <row r="245" spans="1:36" s="937" customFormat="1" ht="15" customHeight="1">
      <c r="A245" s="1281"/>
      <c r="B245" s="1281"/>
      <c r="C245" s="1281"/>
      <c r="D245" s="1281"/>
      <c r="E245" s="1281"/>
      <c r="F245" s="1281"/>
      <c r="G245" s="973"/>
      <c r="H245" s="962"/>
      <c r="I245" s="1281"/>
      <c r="J245" s="1281"/>
      <c r="K245" s="912"/>
      <c r="L245" s="653"/>
      <c r="M245" s="526" t="s">
        <v>24</v>
      </c>
      <c r="N245" s="953"/>
      <c r="O245" s="953"/>
      <c r="P245" s="953"/>
      <c r="Q245" s="953"/>
      <c r="R245" s="953"/>
      <c r="S245" s="953"/>
      <c r="T245" s="953"/>
      <c r="U245" s="953"/>
      <c r="V245" s="724"/>
      <c r="W245" s="1301"/>
      <c r="X245" s="955"/>
      <c r="Y245" s="776"/>
      <c r="Z245" s="776" t="str">
        <f t="shared" si="4"/>
        <v>Добавить вид теплоносителя (параметры теплоносителя)</v>
      </c>
      <c r="AA245" s="776"/>
      <c r="AB245" s="776"/>
      <c r="AC245" s="776"/>
      <c r="AD245" s="955"/>
      <c r="AE245" s="955"/>
      <c r="AF245" s="955"/>
      <c r="AG245" s="955"/>
      <c r="AH245" s="955"/>
      <c r="AI245" s="955"/>
      <c r="AJ245" s="955"/>
    </row>
    <row r="246" spans="1:36" s="937" customFormat="1" ht="15" customHeight="1">
      <c r="A246" s="1281"/>
      <c r="B246" s="1281"/>
      <c r="C246" s="1281"/>
      <c r="D246" s="1281"/>
      <c r="E246" s="1281"/>
      <c r="F246" s="973"/>
      <c r="G246" s="973"/>
      <c r="H246" s="962"/>
      <c r="I246" s="1281"/>
      <c r="J246" s="973"/>
      <c r="K246" s="912"/>
      <c r="L246" s="653"/>
      <c r="M246" s="525" t="s">
        <v>10</v>
      </c>
      <c r="N246" s="953"/>
      <c r="O246" s="953"/>
      <c r="P246" s="953"/>
      <c r="Q246" s="953"/>
      <c r="R246" s="953"/>
      <c r="S246" s="953"/>
      <c r="T246" s="953"/>
      <c r="U246" s="952"/>
      <c r="V246" s="953"/>
      <c r="W246" s="633"/>
      <c r="X246" s="955"/>
      <c r="Y246" s="776"/>
      <c r="Z246" s="776" t="str">
        <f t="shared" si="4"/>
        <v>Добавить группу потребителей</v>
      </c>
      <c r="AA246" s="776"/>
      <c r="AB246" s="776"/>
      <c r="AC246" s="776"/>
      <c r="AD246" s="955"/>
      <c r="AE246" s="955"/>
      <c r="AF246" s="955"/>
      <c r="AG246" s="955"/>
      <c r="AH246" s="955"/>
      <c r="AI246" s="955"/>
      <c r="AJ246" s="955"/>
    </row>
    <row r="247" spans="1:36" s="937" customFormat="1" ht="15" customHeight="1">
      <c r="A247" s="1281"/>
      <c r="B247" s="1281"/>
      <c r="C247" s="1281"/>
      <c r="D247" s="1281"/>
      <c r="E247" s="911"/>
      <c r="F247" s="973"/>
      <c r="G247" s="973"/>
      <c r="H247" s="973"/>
      <c r="I247" s="926"/>
      <c r="J247" s="941"/>
      <c r="K247" s="910"/>
      <c r="L247" s="653"/>
      <c r="M247" s="948" t="s">
        <v>11</v>
      </c>
      <c r="N247" s="953"/>
      <c r="O247" s="953"/>
      <c r="P247" s="953"/>
      <c r="Q247" s="953"/>
      <c r="R247" s="953"/>
      <c r="S247" s="953"/>
      <c r="T247" s="953"/>
      <c r="U247" s="952"/>
      <c r="V247" s="953"/>
      <c r="W247" s="633"/>
      <c r="X247" s="955"/>
      <c r="Y247" s="776"/>
      <c r="Z247" s="776" t="str">
        <f t="shared" si="4"/>
        <v>Добавить схему подключения</v>
      </c>
      <c r="AA247" s="776"/>
      <c r="AB247" s="776"/>
      <c r="AC247" s="776"/>
      <c r="AD247" s="955"/>
      <c r="AE247" s="955"/>
      <c r="AF247" s="955"/>
      <c r="AG247" s="955"/>
      <c r="AH247" s="955"/>
      <c r="AI247" s="955"/>
      <c r="AJ247" s="955"/>
    </row>
    <row r="248" spans="1:36" s="937" customFormat="1" ht="15" customHeight="1">
      <c r="A248" s="1281"/>
      <c r="B248" s="1281"/>
      <c r="C248" s="1281"/>
      <c r="D248" s="911"/>
      <c r="E248" s="911"/>
      <c r="F248" s="973"/>
      <c r="G248" s="973"/>
      <c r="H248" s="973"/>
      <c r="I248" s="926"/>
      <c r="J248" s="941"/>
      <c r="K248" s="910"/>
      <c r="L248" s="653"/>
      <c r="M248" s="947" t="s">
        <v>16</v>
      </c>
      <c r="N248" s="953"/>
      <c r="O248" s="953"/>
      <c r="P248" s="953"/>
      <c r="Q248" s="953"/>
      <c r="R248" s="953"/>
      <c r="S248" s="953"/>
      <c r="T248" s="953"/>
      <c r="U248" s="952"/>
      <c r="V248" s="953"/>
      <c r="W248" s="633"/>
      <c r="X248" s="955"/>
      <c r="Y248" s="776"/>
      <c r="Z248" s="776" t="str">
        <f t="shared" si="4"/>
        <v>Добавить источник тепловой энергии</v>
      </c>
      <c r="AA248" s="776"/>
      <c r="AB248" s="776"/>
      <c r="AC248" s="776"/>
      <c r="AD248" s="955"/>
      <c r="AE248" s="955"/>
      <c r="AF248" s="955"/>
      <c r="AG248" s="955"/>
      <c r="AH248" s="955"/>
      <c r="AI248" s="955"/>
      <c r="AJ248" s="955"/>
    </row>
    <row r="249" spans="1:36" s="937" customFormat="1" ht="15" customHeight="1">
      <c r="A249" s="1281"/>
      <c r="B249" s="1281"/>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633"/>
      <c r="X249" s="955"/>
      <c r="Y249" s="776"/>
      <c r="Z249" s="776" t="str">
        <f t="shared" si="4"/>
        <v>Добавить наименование системы теплоснабжения</v>
      </c>
      <c r="AA249" s="776"/>
      <c r="AB249" s="776"/>
      <c r="AC249" s="776"/>
      <c r="AD249" s="955"/>
      <c r="AE249" s="955"/>
      <c r="AF249" s="955"/>
      <c r="AG249" s="955"/>
      <c r="AH249" s="955"/>
      <c r="AI249" s="955"/>
      <c r="AJ249" s="955"/>
    </row>
    <row r="250" spans="1:36" s="937" customFormat="1" ht="15" customHeight="1">
      <c r="A250" s="1281"/>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633"/>
      <c r="X250" s="955"/>
      <c r="Y250" s="776"/>
      <c r="Z250" s="776" t="str">
        <f t="shared" si="4"/>
        <v>Добавить территорию действия тарифа</v>
      </c>
      <c r="AA250" s="776"/>
      <c r="AB250" s="776"/>
      <c r="AC250" s="776"/>
      <c r="AD250" s="955"/>
      <c r="AE250" s="955"/>
      <c r="AF250" s="955"/>
      <c r="AG250" s="955"/>
      <c r="AH250" s="955"/>
      <c r="AI250" s="955"/>
      <c r="AJ250" s="955"/>
    </row>
    <row r="251" spans="1:36"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36"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36" s="34" customFormat="1" ht="11.25">
      <c r="A253" s="34" t="s">
        <v>275</v>
      </c>
    </row>
    <row r="254" spans="1:36" ht="11.25"/>
    <row r="255" spans="1:36" s="13" customFormat="1" ht="15" customHeight="1">
      <c r="C255" s="160"/>
      <c r="D255" s="117"/>
      <c r="E255" s="1014"/>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7"/>
      <c r="F291" s="1027"/>
      <c r="G291" s="1027"/>
      <c r="H291" s="1027"/>
      <c r="I291" s="1032"/>
      <c r="J291" s="294"/>
      <c r="K291" s="295"/>
      <c r="M291" s="422"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5"/>
      <c r="E295" s="335"/>
      <c r="F295" s="335"/>
      <c r="G295" s="335"/>
      <c r="H295" s="335"/>
      <c r="I295" s="335"/>
      <c r="J295" s="335"/>
      <c r="K295" s="335"/>
      <c r="L295" s="335"/>
      <c r="U295" s="254"/>
    </row>
    <row r="296" spans="1:83" s="257" customFormat="1" ht="15" customHeight="1">
      <c r="A296" s="84"/>
      <c r="B296" s="179" t="s">
        <v>402</v>
      </c>
      <c r="C296" s="1395"/>
      <c r="D296" s="1229">
        <v>1</v>
      </c>
      <c r="E296" s="1283"/>
      <c r="F296" s="329"/>
      <c r="G296" s="181">
        <v>0</v>
      </c>
      <c r="H296" s="334"/>
      <c r="I296" s="242"/>
      <c r="J296" s="371" t="s">
        <v>495</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395"/>
      <c r="D297" s="1229"/>
      <c r="E297" s="1283"/>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5"/>
      <c r="G300" s="335"/>
      <c r="H300" s="335"/>
      <c r="I300" s="335"/>
      <c r="J300" s="335"/>
      <c r="K300" s="335"/>
      <c r="L300" s="335"/>
      <c r="Q300" s="260"/>
      <c r="U300" s="254"/>
    </row>
    <row r="301" spans="1:83" s="257" customFormat="1" ht="15" customHeight="1">
      <c r="A301" s="84"/>
      <c r="B301" s="179" t="s">
        <v>402</v>
      </c>
      <c r="C301" s="1396"/>
      <c r="D301" s="241"/>
      <c r="E301" s="424"/>
      <c r="F301" s="1397"/>
      <c r="G301" s="1229">
        <v>0</v>
      </c>
      <c r="H301" s="1227"/>
      <c r="I301" s="242"/>
      <c r="J301" s="371" t="s">
        <v>495</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396"/>
      <c r="D302" s="241"/>
      <c r="E302" s="424"/>
      <c r="F302" s="1397"/>
      <c r="G302" s="1229"/>
      <c r="H302" s="1227"/>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8"/>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8"/>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483</v>
      </c>
    </row>
    <row r="336" spans="1:20" s="182" customFormat="1" ht="409.5">
      <c r="A336" s="1279">
        <v>1</v>
      </c>
      <c r="B336" s="206"/>
      <c r="C336" s="206"/>
      <c r="D336" s="206"/>
      <c r="F336" s="313" t="str">
        <f>"2." &amp;mergeValue(A336)</f>
        <v>2.1</v>
      </c>
      <c r="G336" s="389" t="s">
        <v>472</v>
      </c>
      <c r="H336" s="297"/>
      <c r="I336" s="188" t="s">
        <v>567</v>
      </c>
      <c r="J336" s="312"/>
      <c r="K336" s="206"/>
      <c r="L336" s="206"/>
      <c r="M336" s="206"/>
      <c r="N336" s="206"/>
      <c r="O336" s="206"/>
      <c r="P336" s="206"/>
      <c r="Q336" s="206"/>
      <c r="R336" s="206"/>
      <c r="S336" s="206"/>
      <c r="T336" s="206"/>
    </row>
    <row r="337" spans="1:83" s="182" customFormat="1" ht="90">
      <c r="A337" s="1279"/>
      <c r="B337" s="206"/>
      <c r="C337" s="206"/>
      <c r="D337" s="206"/>
      <c r="F337" s="313" t="str">
        <f>"3." &amp;mergeValue(A337)</f>
        <v>3.1</v>
      </c>
      <c r="G337" s="389" t="s">
        <v>473</v>
      </c>
      <c r="H337" s="297"/>
      <c r="I337" s="188" t="s">
        <v>565</v>
      </c>
      <c r="J337" s="312"/>
      <c r="K337" s="206"/>
      <c r="L337" s="206"/>
      <c r="M337" s="206"/>
      <c r="N337" s="206"/>
      <c r="O337" s="206"/>
      <c r="P337" s="206"/>
      <c r="Q337" s="206"/>
      <c r="R337" s="206"/>
      <c r="S337" s="206"/>
      <c r="T337" s="206"/>
    </row>
    <row r="338" spans="1:83" s="182" customFormat="1" ht="45">
      <c r="A338" s="1279"/>
      <c r="B338" s="206"/>
      <c r="C338" s="206"/>
      <c r="D338" s="206"/>
      <c r="F338" s="313" t="str">
        <f>"4."&amp;mergeValue(A338)</f>
        <v>4.1</v>
      </c>
      <c r="G338" s="389" t="s">
        <v>474</v>
      </c>
      <c r="H338" s="298" t="s">
        <v>448</v>
      </c>
      <c r="I338" s="188"/>
      <c r="J338" s="312"/>
      <c r="K338" s="206"/>
      <c r="L338" s="206"/>
      <c r="M338" s="206"/>
      <c r="N338" s="206"/>
      <c r="O338" s="206"/>
      <c r="P338" s="206"/>
      <c r="Q338" s="206"/>
      <c r="R338" s="206"/>
      <c r="S338" s="206"/>
      <c r="T338" s="206"/>
    </row>
    <row r="339" spans="1:83" s="182" customFormat="1" ht="101.25">
      <c r="A339" s="1279"/>
      <c r="B339" s="1279">
        <v>1</v>
      </c>
      <c r="C339" s="319"/>
      <c r="D339" s="319"/>
      <c r="F339" s="313" t="str">
        <f>"4."&amp;mergeValue(A339) &amp;"."&amp;mergeValue(B339)</f>
        <v>4.1.1</v>
      </c>
      <c r="G339" s="304" t="s">
        <v>569</v>
      </c>
      <c r="H339" s="297" t="str">
        <f>IF(region_name="","",region_name)</f>
        <v>Самарская область</v>
      </c>
      <c r="I339" s="188" t="s">
        <v>477</v>
      </c>
      <c r="J339" s="312"/>
      <c r="K339" s="206"/>
      <c r="L339" s="206"/>
      <c r="M339" s="206"/>
      <c r="N339" s="206"/>
      <c r="O339" s="206"/>
      <c r="P339" s="206"/>
      <c r="Q339" s="206"/>
      <c r="R339" s="206"/>
      <c r="S339" s="206"/>
      <c r="T339" s="206"/>
    </row>
    <row r="340" spans="1:83" s="182" customFormat="1" ht="191.25">
      <c r="A340" s="1279"/>
      <c r="B340" s="1279"/>
      <c r="C340" s="1279">
        <v>1</v>
      </c>
      <c r="D340" s="319"/>
      <c r="F340" s="313" t="str">
        <f>"4."&amp;mergeValue(A340) &amp;"."&amp;mergeValue(B340)&amp;"."&amp;mergeValue(C340)</f>
        <v>4.1.1.1</v>
      </c>
      <c r="G340" s="318" t="s">
        <v>475</v>
      </c>
      <c r="H340" s="297"/>
      <c r="I340" s="188" t="s">
        <v>478</v>
      </c>
      <c r="J340" s="312"/>
      <c r="K340" s="206"/>
      <c r="L340" s="206"/>
      <c r="M340" s="206"/>
      <c r="N340" s="206"/>
      <c r="O340" s="206"/>
      <c r="P340" s="206"/>
      <c r="Q340" s="206"/>
      <c r="R340" s="206"/>
      <c r="S340" s="206"/>
      <c r="T340" s="206"/>
    </row>
    <row r="341" spans="1:83" s="182" customFormat="1" ht="33.75" customHeight="1">
      <c r="A341" s="1279"/>
      <c r="B341" s="1279"/>
      <c r="C341" s="1279"/>
      <c r="D341" s="319">
        <v>1</v>
      </c>
      <c r="F341" s="313" t="str">
        <f>"4."&amp;mergeValue(A341) &amp;"."&amp;mergeValue(B341)&amp;"."&amp;mergeValue(C341)&amp;"."&amp;mergeValue(D341)</f>
        <v>4.1.1.1.1</v>
      </c>
      <c r="G341" s="392" t="s">
        <v>476</v>
      </c>
      <c r="H341" s="297"/>
      <c r="I341" s="1280" t="s">
        <v>568</v>
      </c>
      <c r="J341" s="312"/>
      <c r="K341" s="206"/>
      <c r="L341" s="206"/>
      <c r="M341" s="206"/>
      <c r="N341" s="206"/>
      <c r="O341" s="206"/>
      <c r="P341" s="206"/>
      <c r="Q341" s="206"/>
      <c r="R341" s="206"/>
      <c r="S341" s="206"/>
      <c r="T341" s="206"/>
    </row>
    <row r="342" spans="1:83" s="182" customFormat="1" ht="18.75">
      <c r="A342" s="1279"/>
      <c r="B342" s="1279"/>
      <c r="C342" s="1279"/>
      <c r="D342" s="319"/>
      <c r="F342" s="396"/>
      <c r="G342" s="397" t="s">
        <v>4</v>
      </c>
      <c r="H342" s="398"/>
      <c r="I342" s="1280"/>
      <c r="J342" s="312"/>
      <c r="K342" s="206"/>
      <c r="L342" s="206"/>
      <c r="M342" s="206"/>
      <c r="N342" s="206"/>
      <c r="O342" s="206"/>
      <c r="P342" s="206"/>
      <c r="Q342" s="206"/>
      <c r="R342" s="206"/>
      <c r="S342" s="206"/>
      <c r="T342" s="206"/>
    </row>
    <row r="343" spans="1:83" s="182" customFormat="1" ht="18.75">
      <c r="A343" s="1279"/>
      <c r="B343" s="1279"/>
      <c r="C343" s="319"/>
      <c r="D343" s="319"/>
      <c r="F343" s="315"/>
      <c r="G343" s="142" t="s">
        <v>400</v>
      </c>
      <c r="H343" s="316"/>
      <c r="I343" s="317"/>
      <c r="J343" s="312"/>
      <c r="K343" s="206"/>
      <c r="L343" s="206"/>
      <c r="M343" s="206"/>
      <c r="N343" s="206"/>
      <c r="O343" s="206"/>
      <c r="P343" s="206"/>
      <c r="Q343" s="206"/>
      <c r="R343" s="206"/>
      <c r="S343" s="206"/>
      <c r="T343" s="206"/>
    </row>
    <row r="344" spans="1:83" s="182" customFormat="1" ht="18.75">
      <c r="A344" s="1279"/>
      <c r="B344" s="206"/>
      <c r="C344" s="206"/>
      <c r="D344" s="206"/>
      <c r="F344" s="315"/>
      <c r="G344" s="148" t="s">
        <v>482</v>
      </c>
      <c r="H344" s="316"/>
      <c r="I344" s="317"/>
      <c r="J344" s="312"/>
      <c r="K344" s="206"/>
      <c r="L344" s="206"/>
      <c r="M344" s="206"/>
      <c r="N344" s="206"/>
      <c r="O344" s="206"/>
      <c r="P344" s="206"/>
      <c r="Q344" s="206"/>
      <c r="R344" s="206"/>
      <c r="S344" s="206"/>
      <c r="T344" s="206"/>
    </row>
    <row r="345" spans="1:83" s="182" customFormat="1" ht="18.75">
      <c r="A345" s="206"/>
      <c r="B345" s="206"/>
      <c r="C345" s="206"/>
      <c r="D345" s="206"/>
      <c r="F345" s="315"/>
      <c r="G345" s="158" t="s">
        <v>481</v>
      </c>
      <c r="H345" s="316"/>
      <c r="I345" s="317"/>
      <c r="J345" s="312"/>
      <c r="K345" s="206"/>
      <c r="L345" s="206"/>
      <c r="M345" s="206"/>
      <c r="N345" s="206"/>
      <c r="O345" s="206"/>
      <c r="P345" s="206"/>
      <c r="Q345" s="206"/>
      <c r="R345" s="206"/>
      <c r="S345" s="206"/>
      <c r="T345" s="206"/>
    </row>
    <row r="348" spans="1:83" s="1065" customFormat="1" ht="17.100000000000001" customHeight="1">
      <c r="A348" s="1067" t="s">
        <v>700</v>
      </c>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c r="AG348" s="1067"/>
      <c r="AH348" s="1067"/>
      <c r="AI348" s="1067"/>
      <c r="AJ348" s="1067"/>
      <c r="AK348" s="1067"/>
      <c r="AL348" s="1067"/>
      <c r="AM348" s="1067"/>
      <c r="AN348" s="1067"/>
      <c r="AO348" s="1067"/>
      <c r="AP348" s="1067"/>
      <c r="AQ348" s="1067"/>
      <c r="AR348" s="1067"/>
      <c r="AS348" s="1067"/>
      <c r="AT348" s="1067"/>
      <c r="AU348" s="1067"/>
      <c r="AV348" s="1067"/>
      <c r="AW348" s="1067"/>
      <c r="AX348" s="1067"/>
      <c r="AY348" s="1067"/>
      <c r="AZ348" s="1067"/>
      <c r="BA348" s="1067"/>
      <c r="BB348" s="1067"/>
      <c r="BC348" s="1067"/>
      <c r="BD348" s="1067"/>
      <c r="BE348" s="1067"/>
      <c r="BF348" s="1067"/>
      <c r="BG348" s="1067"/>
      <c r="BH348" s="1067"/>
      <c r="BI348" s="1067"/>
      <c r="BJ348" s="1067"/>
      <c r="BK348" s="1067"/>
      <c r="BL348" s="1067"/>
      <c r="BM348" s="1067"/>
      <c r="BN348" s="1067"/>
      <c r="BO348" s="1067"/>
      <c r="BP348" s="1067"/>
      <c r="BQ348" s="1067"/>
      <c r="BR348" s="1067"/>
      <c r="BS348" s="1067"/>
      <c r="BT348" s="1067"/>
      <c r="BU348" s="1067"/>
      <c r="BV348" s="1067"/>
      <c r="BW348" s="1067"/>
      <c r="BX348" s="1067"/>
      <c r="BY348" s="1067"/>
      <c r="BZ348" s="1067"/>
      <c r="CA348" s="1067"/>
      <c r="CB348" s="1067"/>
      <c r="CC348" s="1067"/>
      <c r="CD348" s="1067"/>
      <c r="CE348" s="1067"/>
    </row>
    <row r="349" spans="1:83" s="1065" customFormat="1" ht="17.100000000000001" customHeight="1"/>
    <row r="350" spans="1:83" s="1065" customFormat="1" ht="17.100000000000001" customHeight="1">
      <c r="A350" s="1077"/>
      <c r="B350" s="1090"/>
      <c r="C350" s="1074"/>
      <c r="D350" s="1091"/>
      <c r="E350" s="1102"/>
      <c r="F350" s="1126"/>
      <c r="G350" s="1106"/>
      <c r="H350" s="1103"/>
      <c r="I350" s="1096"/>
      <c r="J350" s="1096"/>
      <c r="K350" s="1068"/>
      <c r="L350" s="1068"/>
      <c r="M350" s="1068"/>
      <c r="N350" s="1068"/>
      <c r="O350" s="1068"/>
      <c r="P350" s="1068"/>
      <c r="Q350" s="1068"/>
      <c r="R350" s="1068"/>
      <c r="S350" s="1068"/>
      <c r="T350" s="1068"/>
      <c r="U350" s="1068"/>
      <c r="V350" s="1068"/>
      <c r="W350" s="1068"/>
      <c r="X350" s="1068"/>
      <c r="Y350" s="1068"/>
      <c r="Z350" s="1068"/>
      <c r="AA350" s="1068"/>
      <c r="AB350" s="1068"/>
      <c r="AC350" s="1068"/>
      <c r="AD350" s="1068"/>
      <c r="AE350" s="1068"/>
      <c r="AF350" s="1068"/>
      <c r="AG350" s="1068"/>
      <c r="AH350" s="1068"/>
      <c r="AI350" s="1068"/>
      <c r="AJ350" s="1068"/>
      <c r="AK350" s="1068"/>
      <c r="AL350" s="1068"/>
      <c r="AM350" s="1068"/>
      <c r="AN350" s="1068"/>
      <c r="AO350" s="1068"/>
      <c r="AP350" s="1068"/>
      <c r="AQ350" s="1068"/>
      <c r="AR350" s="1068"/>
      <c r="AS350" s="1068"/>
      <c r="AT350" s="1068"/>
      <c r="AU350" s="1068"/>
      <c r="AV350" s="1068"/>
      <c r="AW350" s="1068"/>
      <c r="AX350" s="1068"/>
      <c r="AY350" s="1068"/>
      <c r="AZ350" s="1068"/>
      <c r="BA350" s="1068"/>
      <c r="BB350" s="1068"/>
      <c r="BC350" s="1068"/>
      <c r="BD350" s="1068"/>
      <c r="BE350" s="1068"/>
      <c r="BF350" s="1068"/>
      <c r="BG350" s="1068"/>
      <c r="BH350" s="1068"/>
      <c r="BI350" s="1068"/>
      <c r="BJ350" s="1068"/>
      <c r="BK350" s="1068"/>
      <c r="BL350" s="1068"/>
      <c r="BM350" s="1068"/>
      <c r="BN350" s="1068"/>
      <c r="BO350" s="1068"/>
      <c r="BP350" s="1068"/>
      <c r="BQ350" s="1068"/>
      <c r="BR350" s="1068"/>
      <c r="BS350" s="1068"/>
      <c r="BT350" s="1068"/>
      <c r="BU350" s="1068"/>
      <c r="BV350" s="1068"/>
      <c r="BW350" s="1068"/>
      <c r="BX350" s="1068"/>
      <c r="BY350" s="1068"/>
      <c r="BZ350" s="1068"/>
      <c r="CA350" s="1068"/>
      <c r="CB350" s="1068"/>
      <c r="CC350" s="1068"/>
      <c r="CD350" s="1068"/>
      <c r="CE350" s="1068"/>
    </row>
    <row r="351" spans="1:83" s="1065" customFormat="1" ht="17.100000000000001" customHeight="1"/>
    <row r="352" spans="1:83" s="1065" customFormat="1" ht="17.100000000000001" customHeight="1"/>
    <row r="353" spans="1:83" s="1065" customFormat="1" ht="17.100000000000001" customHeight="1">
      <c r="A353" s="1067" t="s">
        <v>701</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7"/>
      <c r="BJ353" s="1067"/>
      <c r="BK353" s="1067"/>
      <c r="BL353" s="1067"/>
      <c r="BM353" s="1067"/>
      <c r="BN353" s="1067"/>
      <c r="BO353" s="1067"/>
      <c r="BP353" s="1067"/>
      <c r="BQ353" s="1067"/>
      <c r="BR353" s="1067"/>
      <c r="BS353" s="1067"/>
      <c r="BT353" s="1067"/>
      <c r="BU353" s="1067"/>
      <c r="BV353" s="1067"/>
      <c r="BW353" s="1067"/>
      <c r="BX353" s="1067"/>
      <c r="BY353" s="1067"/>
      <c r="BZ353" s="1067"/>
      <c r="CA353" s="1067"/>
      <c r="CB353" s="1067"/>
      <c r="CC353" s="1067"/>
      <c r="CD353" s="1067"/>
      <c r="CE353" s="1067"/>
    </row>
    <row r="354" spans="1:83" s="1065" customFormat="1" ht="17.100000000000001" customHeight="1"/>
    <row r="355" spans="1:83" s="1065" customFormat="1" ht="17.100000000000001" customHeight="1">
      <c r="A355" s="1101"/>
      <c r="B355" s="1090"/>
      <c r="C355" s="1074"/>
      <c r="D355" s="1367"/>
      <c r="E355" s="1368"/>
      <c r="F355" s="1369"/>
      <c r="G355" s="1104"/>
      <c r="H355" s="1163"/>
      <c r="I355" s="1161"/>
      <c r="J355" s="1126"/>
      <c r="K355" s="1104" t="s">
        <v>448</v>
      </c>
      <c r="L355" s="1280" t="s">
        <v>702</v>
      </c>
      <c r="M355" s="1151"/>
      <c r="N355" s="1096"/>
      <c r="O355" s="1096"/>
      <c r="P355" s="1068"/>
      <c r="Q355" s="1068"/>
      <c r="R355" s="1068"/>
      <c r="S355" s="1068"/>
      <c r="T355" s="1068"/>
      <c r="U355" s="1068"/>
      <c r="V355" s="1068"/>
      <c r="W355" s="1068"/>
      <c r="X355" s="1068"/>
      <c r="Y355" s="1068"/>
      <c r="Z355" s="1068"/>
      <c r="AA355" s="1068"/>
      <c r="AB355" s="1068"/>
      <c r="AC355" s="1068"/>
      <c r="AD355" s="1068"/>
      <c r="AE355" s="1068"/>
      <c r="AF355" s="1068"/>
      <c r="AG355" s="1068"/>
      <c r="AH355" s="1068"/>
      <c r="AI355" s="1068"/>
      <c r="AJ355" s="1068"/>
      <c r="AK355" s="1068"/>
      <c r="AL355" s="1068"/>
      <c r="AM355" s="1068"/>
      <c r="AN355" s="1068"/>
      <c r="AO355" s="1068"/>
      <c r="AP355" s="1068"/>
      <c r="AQ355" s="1068"/>
      <c r="AR355" s="1068"/>
      <c r="AS355" s="1068"/>
      <c r="AT355" s="1068"/>
      <c r="AU355" s="1068"/>
      <c r="AV355" s="1068"/>
      <c r="AW355" s="1068"/>
      <c r="AX355" s="1068"/>
      <c r="AY355" s="1068"/>
      <c r="AZ355" s="1068"/>
      <c r="BA355" s="1068"/>
      <c r="BB355" s="1068"/>
      <c r="BC355" s="1068"/>
      <c r="BD355" s="1068"/>
      <c r="BE355" s="1068"/>
      <c r="BF355" s="1068"/>
      <c r="BG355" s="1068"/>
      <c r="BH355" s="1068"/>
      <c r="BI355" s="1068"/>
      <c r="BJ355" s="1068"/>
      <c r="BK355" s="1068"/>
      <c r="BL355" s="1068"/>
      <c r="BM355" s="1068"/>
      <c r="BN355" s="1068"/>
      <c r="BO355" s="1068"/>
      <c r="BP355" s="1068"/>
      <c r="BQ355" s="1068"/>
      <c r="BR355" s="1068"/>
      <c r="BS355" s="1068"/>
      <c r="BT355" s="1068"/>
      <c r="BU355" s="1068"/>
      <c r="BV355" s="1068"/>
      <c r="BW355" s="1068"/>
      <c r="BX355" s="1068"/>
      <c r="BY355" s="1068"/>
      <c r="BZ355" s="1068"/>
      <c r="CA355" s="1068"/>
      <c r="CB355" s="1068"/>
      <c r="CC355" s="1068"/>
      <c r="CD355" s="1068"/>
      <c r="CE355" s="1068"/>
    </row>
    <row r="356" spans="1:83" s="1065" customFormat="1" ht="17.100000000000001" customHeight="1">
      <c r="A356" s="1101"/>
      <c r="B356" s="1090"/>
      <c r="C356" s="1074"/>
      <c r="D356" s="1367"/>
      <c r="E356" s="1368"/>
      <c r="F356" s="1369"/>
      <c r="G356" s="1080"/>
      <c r="H356" s="1148" t="s">
        <v>273</v>
      </c>
      <c r="I356" s="1143"/>
      <c r="J356" s="1143"/>
      <c r="K356" s="1141"/>
      <c r="L356" s="1280"/>
      <c r="M356" s="1151"/>
      <c r="N356" s="1096"/>
      <c r="O356" s="1096"/>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00000000000001" customHeight="1"/>
    <row r="358" spans="1:83" s="1065" customFormat="1" ht="17.100000000000001" customHeight="1"/>
    <row r="359" spans="1:83" s="1065" customFormat="1" ht="17.100000000000001" customHeight="1">
      <c r="A359" s="1067" t="s">
        <v>703</v>
      </c>
      <c r="B359" s="1067"/>
      <c r="C359" s="1067"/>
      <c r="D359" s="1067"/>
      <c r="E359" s="1067"/>
      <c r="F359" s="1067"/>
      <c r="G359" s="1067"/>
      <c r="H359" s="1067"/>
      <c r="I359" s="1067"/>
      <c r="J359" s="1067"/>
      <c r="K359" s="1067"/>
      <c r="L359" s="1067"/>
      <c r="M359" s="1067"/>
      <c r="N359" s="1067"/>
      <c r="O359" s="1067"/>
    </row>
    <row r="360" spans="1:83" s="1065" customFormat="1" ht="17.100000000000001" customHeight="1"/>
    <row r="361" spans="1:83" s="1065" customFormat="1" ht="17.100000000000001" customHeight="1">
      <c r="A361" s="1101"/>
      <c r="B361" s="1090"/>
      <c r="C361" s="1074"/>
      <c r="D361" s="1367"/>
      <c r="E361" s="1368"/>
      <c r="F361" s="1369"/>
      <c r="G361" s="1104"/>
      <c r="H361" s="1163"/>
      <c r="I361" s="1161"/>
      <c r="J361" s="1167"/>
      <c r="K361" s="1104" t="s">
        <v>448</v>
      </c>
      <c r="L361" s="1280" t="s">
        <v>702</v>
      </c>
      <c r="M361" s="1151"/>
      <c r="N361" s="1096"/>
      <c r="O361" s="1096"/>
    </row>
    <row r="362" spans="1:83" s="1065" customFormat="1" ht="17.100000000000001" customHeight="1">
      <c r="A362" s="1101"/>
      <c r="B362" s="1090"/>
      <c r="C362" s="1074"/>
      <c r="D362" s="1367"/>
      <c r="E362" s="1368"/>
      <c r="F362" s="1369"/>
      <c r="G362" s="1080"/>
      <c r="H362" s="1148" t="s">
        <v>273</v>
      </c>
      <c r="I362" s="1143"/>
      <c r="J362" s="1143"/>
      <c r="K362" s="1141"/>
      <c r="L362" s="1280"/>
      <c r="M362" s="1151"/>
      <c r="N362" s="1096"/>
      <c r="O362" s="1096"/>
    </row>
    <row r="363" spans="1:83" s="1065" customFormat="1" ht="17.100000000000001" customHeight="1"/>
    <row r="364" spans="1:83" s="1065" customFormat="1" ht="17.100000000000001" customHeight="1"/>
    <row r="365" spans="1:83" s="1065" customFormat="1" ht="17.100000000000001" customHeight="1">
      <c r="A365" s="1067" t="s">
        <v>704</v>
      </c>
      <c r="B365" s="1067"/>
      <c r="C365" s="1067"/>
      <c r="D365" s="1067"/>
      <c r="E365" s="1067"/>
      <c r="F365" s="1067"/>
      <c r="G365" s="1067"/>
      <c r="H365" s="1067"/>
      <c r="I365" s="1067"/>
      <c r="J365" s="1067"/>
      <c r="K365" s="1067"/>
      <c r="L365" s="1067"/>
      <c r="M365" s="1067"/>
      <c r="N365" s="1067"/>
      <c r="O365" s="1067"/>
    </row>
    <row r="366" spans="1:83" s="1065" customFormat="1" ht="17.100000000000001" customHeight="1"/>
    <row r="367" spans="1:83" s="1065" customFormat="1" ht="17.100000000000001" customHeight="1">
      <c r="A367" s="1101"/>
      <c r="B367" s="1090"/>
      <c r="C367" s="1074"/>
      <c r="D367" s="1091"/>
      <c r="E367" s="1156"/>
      <c r="F367" s="1157"/>
      <c r="G367" s="1104"/>
      <c r="H367" s="1163"/>
      <c r="I367" s="1161"/>
      <c r="J367" s="1126"/>
      <c r="K367" s="1104" t="s">
        <v>448</v>
      </c>
      <c r="L367" s="1127"/>
      <c r="M367" s="1151"/>
      <c r="N367" s="1096"/>
      <c r="O367" s="1096"/>
    </row>
    <row r="368" spans="1:83" s="1065" customFormat="1" ht="17.100000000000001" customHeight="1"/>
    <row r="369" spans="1:15" s="1065" customFormat="1" ht="17.100000000000001" customHeight="1"/>
    <row r="370" spans="1:15" s="1065" customFormat="1" ht="17.100000000000001" customHeight="1">
      <c r="A370" s="1067" t="s">
        <v>705</v>
      </c>
      <c r="B370" s="1067"/>
      <c r="C370" s="1067"/>
      <c r="D370" s="1067"/>
      <c r="E370" s="1067"/>
      <c r="F370" s="1067"/>
      <c r="G370" s="1067"/>
      <c r="H370" s="1067"/>
      <c r="I370" s="1067"/>
      <c r="J370" s="1067"/>
      <c r="K370" s="1067"/>
      <c r="L370" s="1067"/>
      <c r="M370" s="1067"/>
      <c r="N370" s="1067"/>
      <c r="O370" s="1067"/>
    </row>
    <row r="371" spans="1:15" s="1065" customFormat="1" ht="17.100000000000001" customHeight="1"/>
    <row r="372" spans="1:15" s="1065" customFormat="1" ht="17.100000000000001" customHeight="1">
      <c r="A372" s="1101"/>
      <c r="B372" s="1090"/>
      <c r="C372" s="1074"/>
      <c r="D372" s="1091"/>
      <c r="E372" s="1156"/>
      <c r="F372" s="1157"/>
      <c r="G372" s="1104"/>
      <c r="H372" s="1163"/>
      <c r="I372" s="1161"/>
      <c r="J372" s="1167"/>
      <c r="K372" s="1104" t="s">
        <v>448</v>
      </c>
      <c r="L372" s="1127"/>
      <c r="M372" s="1151"/>
      <c r="N372" s="1096"/>
      <c r="O372" s="1096"/>
    </row>
  </sheetData>
  <sheetProtection formatColumns="0" formatRows="0"/>
  <dataConsolidate/>
  <mergeCells count="298">
    <mergeCell ref="W225:W227"/>
    <mergeCell ref="O219:V219"/>
    <mergeCell ref="W243:W245"/>
    <mergeCell ref="R243:R244"/>
    <mergeCell ref="S243:S244"/>
    <mergeCell ref="T243:T244"/>
    <mergeCell ref="U243:U244"/>
    <mergeCell ref="O237:V237"/>
    <mergeCell ref="O238:V238"/>
    <mergeCell ref="O239:V239"/>
    <mergeCell ref="O240:V240"/>
    <mergeCell ref="O241:V241"/>
    <mergeCell ref="O242:V242"/>
    <mergeCell ref="N194:AF194"/>
    <mergeCell ref="N195:AF195"/>
    <mergeCell ref="O162:V162"/>
    <mergeCell ref="O163:V163"/>
    <mergeCell ref="O164:V164"/>
    <mergeCell ref="O165:V165"/>
    <mergeCell ref="S148:S149"/>
    <mergeCell ref="O160:V160"/>
    <mergeCell ref="O161:V161"/>
    <mergeCell ref="W166:W168"/>
    <mergeCell ref="S166:S167"/>
    <mergeCell ref="T148:T149"/>
    <mergeCell ref="R148:R149"/>
    <mergeCell ref="R166:R167"/>
    <mergeCell ref="T166:T167"/>
    <mergeCell ref="U166:U167"/>
    <mergeCell ref="X182:X184"/>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N210:N213"/>
    <mergeCell ref="Q210:Q212"/>
    <mergeCell ref="O210:O212"/>
    <mergeCell ref="P210:P212"/>
    <mergeCell ref="U210:U211"/>
    <mergeCell ref="V210:V211"/>
    <mergeCell ref="T210:T211"/>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AN110:AN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36:A344"/>
    <mergeCell ref="C340:C342"/>
    <mergeCell ref="I341:I342"/>
    <mergeCell ref="H301:H302"/>
    <mergeCell ref="B339:B343"/>
    <mergeCell ref="C296:C297"/>
    <mergeCell ref="C301:C302"/>
    <mergeCell ref="F301:F302"/>
    <mergeCell ref="G301:G302"/>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E107:E113"/>
    <mergeCell ref="A103:A117"/>
    <mergeCell ref="B104:B116"/>
    <mergeCell ref="C105:C115"/>
    <mergeCell ref="O127:V127"/>
    <mergeCell ref="O129:V129"/>
    <mergeCell ref="T130:T131"/>
    <mergeCell ref="T73:T74"/>
    <mergeCell ref="D70:D77"/>
    <mergeCell ref="E71:E76"/>
    <mergeCell ref="O85:V85"/>
    <mergeCell ref="O86:V86"/>
    <mergeCell ref="O87:V87"/>
    <mergeCell ref="O89:V89"/>
    <mergeCell ref="O90:V90"/>
    <mergeCell ref="J109:J111"/>
    <mergeCell ref="F90:F93"/>
    <mergeCell ref="J90:J93"/>
    <mergeCell ref="O70:V70"/>
    <mergeCell ref="O71:V71"/>
    <mergeCell ref="U148:U149"/>
    <mergeCell ref="AI109:AI110"/>
    <mergeCell ref="AJ109:AJ110"/>
    <mergeCell ref="AK109:AK11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Y109:Y110"/>
    <mergeCell ref="O145:V145"/>
    <mergeCell ref="O147:V147"/>
    <mergeCell ref="AL109:AL110"/>
    <mergeCell ref="O103:AM103"/>
    <mergeCell ref="O104:AM104"/>
    <mergeCell ref="O105:AM105"/>
    <mergeCell ref="O106:AM106"/>
    <mergeCell ref="O107:AM107"/>
    <mergeCell ref="O108:AM108"/>
    <mergeCell ref="O72:V72"/>
    <mergeCell ref="R130:R131"/>
    <mergeCell ref="R73:R74"/>
    <mergeCell ref="S73:S74"/>
    <mergeCell ref="O88:V8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WV103:WWV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xr:uid="{00000000-0002-0000-2600-000000000000}">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AA119:AB119 AA109:AB109"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G91:WMG92 WMG148 WWC37 WMG73 WWC73 WMG130 WWC91:WWC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U91:U92 V182 AE196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Z109 Z119 AJ119 AJ109:AJ110 AL109 AL119"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D91:WMD92 WVZ91:WVZ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H355:I355 H361:I361 H367:I367 H372:I372 AI109 AK109 AI119 AK119" xr:uid="{00000000-0002-0000-2600-000003000000}"/>
    <dataValidation allowBlank="1" promptTitle="checkPeriodRange" sqref="WWP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xr:uid="{00000000-0002-0000-2600-000004000000}"/>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5"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xr:uid="{00000000-0002-0000-2600-000009000000}">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xr:uid="{00000000-0002-0000-2600-00000A000000}">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600-000011000000}"/>
    <dataValidation type="list" allowBlank="1" showInputMessage="1" showErrorMessage="1" errorTitle="Ошибка" error="Выберите значение из списка" prompt="Выберите значение из списка" sqref="E291"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xr:uid="{00000000-0002-0000-2600-000013000000}">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xr:uid="{00000000-0002-0000-2600-0000150000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6:Q208"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6:U207 U210:U211"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6 Y210"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5 J367"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20" zoomScaleNormal="100" workbookViewId="0">
      <selection activeCell="F43" sqref="F43: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28792378</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3" t="s">
        <v>753</v>
      </c>
      <c r="F5" s="1224"/>
      <c r="G5" s="406"/>
      <c r="J5" s="289"/>
    </row>
    <row r="6" spans="1:12" s="348" customFormat="1" ht="6">
      <c r="A6" s="342"/>
      <c r="B6" s="343"/>
      <c r="C6" s="344"/>
      <c r="D6" s="345"/>
      <c r="E6" s="350"/>
      <c r="F6" s="351"/>
      <c r="G6" s="352"/>
      <c r="I6" s="349"/>
    </row>
    <row r="7" spans="1:12" ht="27">
      <c r="D7" s="23"/>
      <c r="E7" s="24" t="s">
        <v>50</v>
      </c>
      <c r="F7" s="308" t="s">
        <v>150</v>
      </c>
      <c r="G7" s="360"/>
    </row>
    <row r="8" spans="1:12" s="348" customFormat="1" ht="6">
      <c r="A8" s="342"/>
      <c r="B8" s="343"/>
      <c r="C8" s="344"/>
      <c r="D8" s="345"/>
      <c r="E8" s="346"/>
      <c r="F8" s="347"/>
      <c r="G8" s="345"/>
      <c r="I8" s="349"/>
    </row>
    <row r="9" spans="1:12" ht="27">
      <c r="D9" s="23"/>
      <c r="E9" s="24" t="s">
        <v>455</v>
      </c>
      <c r="F9" s="326" t="s">
        <v>83</v>
      </c>
      <c r="G9" s="359"/>
    </row>
    <row r="10" spans="1:12" s="348" customFormat="1" ht="6">
      <c r="A10" s="353"/>
      <c r="B10" s="343"/>
      <c r="C10" s="344"/>
      <c r="D10" s="354"/>
      <c r="E10" s="350"/>
      <c r="F10" s="355"/>
      <c r="G10" s="356"/>
      <c r="I10" s="349"/>
    </row>
    <row r="11" spans="1:12" ht="27">
      <c r="A11" s="192"/>
      <c r="D11" s="23"/>
      <c r="E11" s="78" t="s">
        <v>453</v>
      </c>
      <c r="F11" s="1198" t="s">
        <v>1454</v>
      </c>
      <c r="G11" s="357"/>
    </row>
    <row r="12" spans="1:12" ht="27">
      <c r="D12" s="23"/>
      <c r="E12" s="78" t="s">
        <v>454</v>
      </c>
      <c r="F12" s="1198" t="s">
        <v>1455</v>
      </c>
      <c r="G12" s="359"/>
    </row>
    <row r="13" spans="1:12" s="348" customFormat="1" ht="6">
      <c r="A13" s="353"/>
      <c r="B13" s="343"/>
      <c r="C13" s="344"/>
      <c r="D13" s="354"/>
      <c r="E13" s="350"/>
      <c r="F13" s="355"/>
      <c r="G13" s="356"/>
      <c r="I13" s="349"/>
    </row>
    <row r="14" spans="1:12" ht="27">
      <c r="D14" s="23"/>
      <c r="E14" s="78" t="s">
        <v>366</v>
      </c>
      <c r="F14" s="1158" t="s">
        <v>40</v>
      </c>
      <c r="G14" s="359"/>
    </row>
    <row r="15" spans="1:12" ht="27" hidden="1">
      <c r="D15" s="23"/>
      <c r="E15" s="78" t="s">
        <v>297</v>
      </c>
      <c r="F15" s="309" t="s">
        <v>760</v>
      </c>
      <c r="G15" s="359"/>
    </row>
    <row r="16" spans="1:12" ht="27" hidden="1">
      <c r="D16" s="23"/>
      <c r="E16" s="78" t="s">
        <v>572</v>
      </c>
      <c r="F16" s="309"/>
      <c r="G16" s="359"/>
    </row>
    <row r="17" spans="1:9" ht="19.5">
      <c r="D17" s="23"/>
      <c r="E17" s="24"/>
      <c r="F17" s="1048" t="s">
        <v>678</v>
      </c>
      <c r="G17" s="20"/>
    </row>
    <row r="18" spans="1:9" s="1047" customFormat="1" ht="5.25" hidden="1">
      <c r="A18" s="1044"/>
      <c r="B18" s="1042"/>
      <c r="C18" s="1045"/>
      <c r="D18" s="1046"/>
      <c r="E18" s="1040"/>
      <c r="F18" s="1039"/>
      <c r="G18" s="1046"/>
      <c r="I18" s="1043"/>
    </row>
    <row r="19" spans="1:9" ht="27">
      <c r="D19" s="23"/>
      <c r="E19" s="1041" t="s">
        <v>676</v>
      </c>
      <c r="F19" s="1159" t="s">
        <v>2125</v>
      </c>
      <c r="G19" s="359"/>
    </row>
    <row r="20" spans="1:9" ht="27">
      <c r="D20" s="23"/>
      <c r="E20" s="1041" t="s">
        <v>677</v>
      </c>
      <c r="F20" s="1158" t="s">
        <v>2126</v>
      </c>
      <c r="G20" s="359"/>
    </row>
    <row r="21" spans="1:9" s="1047" customFormat="1" ht="5.25" hidden="1">
      <c r="A21" s="1044"/>
      <c r="B21" s="1042"/>
      <c r="C21" s="1045"/>
      <c r="D21" s="1046"/>
      <c r="E21" s="1040"/>
      <c r="F21" s="1039"/>
      <c r="G21" s="1046"/>
      <c r="I21" s="1043"/>
    </row>
    <row r="22" spans="1:9" ht="19.5" hidden="1">
      <c r="D22" s="23"/>
      <c r="E22" s="24"/>
      <c r="F22" s="414" t="s">
        <v>579</v>
      </c>
      <c r="G22" s="20"/>
    </row>
    <row r="23" spans="1:9" s="1064" customFormat="1" ht="5.25" hidden="1">
      <c r="A23" s="1061"/>
      <c r="B23" s="1059"/>
      <c r="C23" s="1062"/>
      <c r="D23" s="1063"/>
      <c r="E23" s="1040"/>
      <c r="F23" s="1039"/>
      <c r="G23" s="1063"/>
      <c r="I23" s="1060"/>
    </row>
    <row r="24" spans="1:9" ht="27" hidden="1">
      <c r="D24" s="23"/>
      <c r="E24" s="1049" t="s">
        <v>679</v>
      </c>
      <c r="F24" s="309"/>
      <c r="G24" s="359"/>
    </row>
    <row r="25" spans="1:9" ht="27" hidden="1">
      <c r="D25" s="23"/>
      <c r="E25" s="1049" t="s">
        <v>680</v>
      </c>
      <c r="F25" s="311"/>
      <c r="G25" s="359"/>
    </row>
    <row r="26" spans="1:9" s="1064" customFormat="1" ht="5.25" hidden="1">
      <c r="A26" s="1061"/>
      <c r="B26" s="1059"/>
      <c r="C26" s="1062"/>
      <c r="D26" s="1063"/>
      <c r="E26" s="1040"/>
      <c r="F26" s="1039"/>
      <c r="G26" s="1063"/>
      <c r="I26" s="1060"/>
    </row>
    <row r="27" spans="1:9" s="348" customFormat="1" ht="35.1" customHeight="1">
      <c r="A27" s="353"/>
      <c r="B27" s="343"/>
      <c r="C27" s="344"/>
      <c r="D27" s="354"/>
      <c r="E27" s="350"/>
      <c r="F27" s="355"/>
      <c r="G27" s="356"/>
      <c r="I27" s="349"/>
    </row>
    <row r="28" spans="1:9" ht="27">
      <c r="D28" s="23"/>
      <c r="E28" s="78" t="s">
        <v>168</v>
      </c>
      <c r="F28" s="326" t="s">
        <v>83</v>
      </c>
      <c r="G28" s="359"/>
    </row>
    <row r="29" spans="1:9" ht="27">
      <c r="C29" s="27"/>
      <c r="D29" s="28"/>
      <c r="E29" s="29" t="s">
        <v>77</v>
      </c>
      <c r="F29" s="310" t="s">
        <v>1677</v>
      </c>
      <c r="G29" s="358"/>
    </row>
    <row r="30" spans="1:9" ht="27" hidden="1">
      <c r="C30" s="27"/>
      <c r="D30" s="28"/>
      <c r="E30" s="49" t="s">
        <v>201</v>
      </c>
      <c r="F30" s="311"/>
      <c r="G30" s="358"/>
    </row>
    <row r="31" spans="1:9" ht="27">
      <c r="C31" s="27"/>
      <c r="D31" s="28"/>
      <c r="E31" s="29" t="s">
        <v>51</v>
      </c>
      <c r="F31" s="310" t="s">
        <v>1678</v>
      </c>
      <c r="G31" s="358"/>
    </row>
    <row r="32" spans="1:9" ht="27">
      <c r="C32" s="27"/>
      <c r="D32" s="28"/>
      <c r="E32" s="29" t="s">
        <v>52</v>
      </c>
      <c r="F32" s="310" t="s">
        <v>1482</v>
      </c>
      <c r="G32" s="358"/>
      <c r="H32" s="30"/>
    </row>
    <row r="33" spans="1:9" s="348" customFormat="1" ht="6">
      <c r="A33" s="353"/>
      <c r="B33" s="343"/>
      <c r="C33" s="344"/>
      <c r="D33" s="354"/>
      <c r="E33" s="350"/>
      <c r="F33" s="355"/>
      <c r="G33" s="356"/>
      <c r="I33" s="349"/>
    </row>
    <row r="34" spans="1:9" ht="27">
      <c r="A34" s="191"/>
      <c r="D34" s="25"/>
      <c r="E34" s="749" t="s">
        <v>636</v>
      </c>
      <c r="F34" s="1160" t="s">
        <v>639</v>
      </c>
      <c r="G34" s="357"/>
    </row>
    <row r="35" spans="1:9" s="348" customFormat="1" ht="6">
      <c r="A35" s="353"/>
      <c r="B35" s="343"/>
      <c r="C35" s="344"/>
      <c r="D35" s="354"/>
      <c r="E35" s="350"/>
      <c r="F35" s="355"/>
      <c r="G35" s="356"/>
      <c r="I35" s="349"/>
    </row>
    <row r="36" spans="1:9" ht="27">
      <c r="A36" s="191"/>
      <c r="D36" s="25"/>
      <c r="E36" s="78" t="s">
        <v>241</v>
      </c>
      <c r="F36" s="1160" t="s">
        <v>202</v>
      </c>
      <c r="G36" s="357"/>
    </row>
    <row r="37" spans="1:9" s="348" customFormat="1" ht="6" hidden="1">
      <c r="A37" s="342"/>
      <c r="B37" s="343"/>
      <c r="C37" s="344"/>
      <c r="D37" s="345"/>
      <c r="E37" s="346"/>
      <c r="F37" s="347"/>
      <c r="G37" s="345"/>
      <c r="I37" s="349"/>
    </row>
    <row r="38" spans="1:9" s="1052" customFormat="1" ht="6" hidden="1">
      <c r="A38" s="1055"/>
      <c r="B38" s="1050"/>
      <c r="C38" s="1051"/>
      <c r="D38" s="1056"/>
      <c r="E38" s="1054"/>
      <c r="F38" s="1057"/>
      <c r="G38" s="1058"/>
      <c r="I38" s="1053"/>
    </row>
    <row r="39" spans="1:9" s="348" customFormat="1" ht="6">
      <c r="A39" s="353"/>
      <c r="B39" s="343"/>
      <c r="C39" s="344"/>
      <c r="D39" s="354"/>
      <c r="E39" s="350"/>
      <c r="F39" s="355"/>
      <c r="G39" s="356"/>
      <c r="I39" s="349"/>
    </row>
    <row r="40" spans="1:9" ht="27">
      <c r="A40" s="193"/>
      <c r="B40" s="87"/>
      <c r="D40" s="32"/>
      <c r="E40" s="31" t="s">
        <v>522</v>
      </c>
      <c r="F40" s="1158" t="s">
        <v>2127</v>
      </c>
      <c r="G40" s="357"/>
    </row>
    <row r="41" spans="1:9" ht="27">
      <c r="A41" s="193"/>
      <c r="B41" s="87"/>
      <c r="D41" s="32"/>
      <c r="E41" s="38" t="s">
        <v>523</v>
      </c>
      <c r="F41" s="1158" t="s">
        <v>2128</v>
      </c>
      <c r="G41" s="357"/>
    </row>
    <row r="42" spans="1:9" ht="19.5">
      <c r="D42" s="23"/>
      <c r="E42" s="24"/>
      <c r="F42" s="414" t="s">
        <v>555</v>
      </c>
      <c r="G42" s="20"/>
    </row>
    <row r="43" spans="1:9" ht="27">
      <c r="A43" s="193"/>
      <c r="D43" s="20"/>
      <c r="E43" s="412" t="s">
        <v>85</v>
      </c>
      <c r="F43" s="1162" t="s">
        <v>2129</v>
      </c>
      <c r="G43" s="357"/>
    </row>
    <row r="44" spans="1:9" ht="27">
      <c r="A44" s="193"/>
      <c r="B44" s="87"/>
      <c r="D44" s="32"/>
      <c r="E44" s="412" t="s">
        <v>86</v>
      </c>
      <c r="F44" s="1162" t="s">
        <v>2130</v>
      </c>
      <c r="G44" s="357"/>
    </row>
    <row r="45" spans="1:9" ht="27">
      <c r="A45" s="193"/>
      <c r="B45" s="87"/>
      <c r="D45" s="32"/>
      <c r="E45" s="412" t="s">
        <v>556</v>
      </c>
      <c r="F45" s="1162" t="s">
        <v>2131</v>
      </c>
      <c r="G45" s="357"/>
    </row>
    <row r="46" spans="1:9" ht="27">
      <c r="D46" s="23"/>
      <c r="E46" s="413" t="s">
        <v>557</v>
      </c>
      <c r="F46" s="1162" t="s">
        <v>2132</v>
      </c>
      <c r="G46" s="359"/>
    </row>
    <row r="47" spans="1:9" ht="3" customHeight="1">
      <c r="A47" s="193"/>
      <c r="D47" s="20"/>
      <c r="F47" s="156"/>
      <c r="G47" s="26"/>
    </row>
    <row r="48" spans="1:9" ht="69" customHeight="1">
      <c r="A48" s="193"/>
      <c r="B48" s="87"/>
      <c r="D48" s="1172" t="s">
        <v>754</v>
      </c>
      <c r="E48" s="1226" t="s">
        <v>752</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algorithmName="SHA-512" hashValue="LgN1mCYkyP9fPYhq3ssFvY8CC5V0kL9WfRpAIMEkujEcFP9iSljv6UUAIsN72ypap3sDcEDMVXcJm5Dof87VNg==" saltValue="BVx05v0KZ1cL3m+iRTy74w=="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524</v>
      </c>
      <c r="AX1" s="385" t="s">
        <v>525</v>
      </c>
      <c r="AZ1" s="1418" t="s">
        <v>558</v>
      </c>
      <c r="BA1" s="1418"/>
      <c r="BC1" s="774" t="s">
        <v>637</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604</v>
      </c>
      <c r="P2" s="628" t="s">
        <v>40</v>
      </c>
      <c r="Q2" s="173" t="s">
        <v>3</v>
      </c>
      <c r="R2" s="176" t="s">
        <v>23</v>
      </c>
      <c r="S2" s="174" t="s">
        <v>25</v>
      </c>
      <c r="T2" s="175" t="s">
        <v>29</v>
      </c>
      <c r="U2" s="171" t="s">
        <v>35</v>
      </c>
      <c r="V2" s="983">
        <v>1</v>
      </c>
      <c r="W2" s="428"/>
      <c r="X2" s="429" t="s">
        <v>580</v>
      </c>
      <c r="Y2" s="41" t="s">
        <v>728</v>
      </c>
      <c r="Z2" s="153"/>
      <c r="AA2" s="713" t="s">
        <v>630</v>
      </c>
      <c r="AB2" s="715" t="s">
        <v>630</v>
      </c>
      <c r="AC2" s="41" t="s">
        <v>308</v>
      </c>
      <c r="AD2" s="201" t="s">
        <v>308</v>
      </c>
      <c r="AF2" s="42" t="s">
        <v>35</v>
      </c>
      <c r="AH2" s="137" t="s">
        <v>339</v>
      </c>
      <c r="AI2" s="137" t="s">
        <v>339</v>
      </c>
      <c r="AK2" s="137" t="s">
        <v>343</v>
      </c>
      <c r="AM2" s="137" t="s">
        <v>353</v>
      </c>
      <c r="AP2" s="1196" t="s">
        <v>580</v>
      </c>
      <c r="AQ2" s="979" t="s">
        <v>583</v>
      </c>
      <c r="AS2" s="41" t="s">
        <v>371</v>
      </c>
      <c r="AU2" s="42" t="s">
        <v>374</v>
      </c>
      <c r="AW2" s="386" t="s">
        <v>526</v>
      </c>
      <c r="AX2" s="387" t="s">
        <v>526</v>
      </c>
      <c r="AZ2" s="415" t="s">
        <v>559</v>
      </c>
      <c r="BA2" s="416" t="s">
        <v>560</v>
      </c>
      <c r="BC2" s="753" t="s">
        <v>638</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605</v>
      </c>
      <c r="P3" s="628" t="s">
        <v>41</v>
      </c>
      <c r="Q3" s="173" t="s">
        <v>299</v>
      </c>
      <c r="R3" s="172" t="s">
        <v>301</v>
      </c>
      <c r="S3" s="174" t="s">
        <v>26</v>
      </c>
      <c r="T3" s="175" t="s">
        <v>30</v>
      </c>
      <c r="U3" s="171" t="s">
        <v>36</v>
      </c>
      <c r="V3" s="983">
        <v>2</v>
      </c>
      <c r="W3" s="428"/>
      <c r="X3" s="429" t="s">
        <v>672</v>
      </c>
      <c r="Y3" s="1071" t="s">
        <v>728</v>
      </c>
      <c r="Z3" s="153"/>
      <c r="AA3" s="713" t="s">
        <v>631</v>
      </c>
      <c r="AB3" s="715" t="s">
        <v>631</v>
      </c>
      <c r="AC3" s="41" t="s">
        <v>309</v>
      </c>
      <c r="AD3" s="201" t="s">
        <v>309</v>
      </c>
      <c r="AF3" s="42" t="s">
        <v>36</v>
      </c>
      <c r="AH3" s="137" t="s">
        <v>362</v>
      </c>
      <c r="AI3" s="137" t="s">
        <v>341</v>
      </c>
      <c r="AK3" s="137" t="s">
        <v>344</v>
      </c>
      <c r="AM3" s="137" t="s">
        <v>354</v>
      </c>
      <c r="AP3" s="1196" t="s">
        <v>673</v>
      </c>
      <c r="AQ3" s="979" t="s">
        <v>584</v>
      </c>
      <c r="AS3" s="41" t="s">
        <v>372</v>
      </c>
      <c r="AU3" s="42" t="s">
        <v>375</v>
      </c>
      <c r="AW3" s="386" t="s">
        <v>527</v>
      </c>
      <c r="AX3" s="387" t="s">
        <v>527</v>
      </c>
      <c r="AZ3" s="1081" t="s">
        <v>696</v>
      </c>
      <c r="BA3" s="1089" t="s">
        <v>695</v>
      </c>
      <c r="BC3" s="753" t="s">
        <v>639</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606</v>
      </c>
      <c r="Q4" s="173" t="s">
        <v>22</v>
      </c>
      <c r="R4" s="172" t="s">
        <v>757</v>
      </c>
      <c r="S4" s="174" t="s">
        <v>27</v>
      </c>
      <c r="T4" s="175" t="s">
        <v>31</v>
      </c>
      <c r="U4" s="171" t="s">
        <v>37</v>
      </c>
      <c r="V4" s="983">
        <v>3</v>
      </c>
      <c r="W4" s="428"/>
      <c r="X4" s="429"/>
      <c r="Y4" s="713"/>
      <c r="Z4" s="200"/>
      <c r="AC4" s="41" t="s">
        <v>310</v>
      </c>
      <c r="AD4" s="201" t="s">
        <v>310</v>
      </c>
      <c r="AF4" s="42" t="s">
        <v>37</v>
      </c>
      <c r="AH4" s="42" t="s">
        <v>365</v>
      </c>
      <c r="AK4" s="137" t="s">
        <v>345</v>
      </c>
      <c r="AM4" s="137" t="s">
        <v>355</v>
      </c>
      <c r="AP4" s="1196" t="s">
        <v>672</v>
      </c>
      <c r="AQ4" s="979" t="s">
        <v>587</v>
      </c>
      <c r="AS4" s="41" t="s">
        <v>342</v>
      </c>
      <c r="AU4" s="42" t="s">
        <v>376</v>
      </c>
      <c r="AW4" s="386" t="s">
        <v>528</v>
      </c>
      <c r="AX4" s="387" t="s">
        <v>528</v>
      </c>
      <c r="AZ4" s="1081" t="s">
        <v>708</v>
      </c>
      <c r="BA4" s="1089" t="s">
        <v>707</v>
      </c>
      <c r="BC4" s="753" t="s">
        <v>640</v>
      </c>
    </row>
    <row r="5" spans="1:55" ht="33.75">
      <c r="A5" s="6" t="s">
        <v>102</v>
      </c>
      <c r="B5" s="41">
        <v>2003</v>
      </c>
      <c r="C5" s="41">
        <v>2016</v>
      </c>
      <c r="E5" s="137" t="s">
        <v>187</v>
      </c>
      <c r="F5" s="137" t="s">
        <v>227</v>
      </c>
      <c r="I5" s="137" t="s">
        <v>49</v>
      </c>
      <c r="K5" s="138" t="s">
        <v>245</v>
      </c>
      <c r="L5" s="138" t="s">
        <v>245</v>
      </c>
      <c r="M5" s="138">
        <v>4</v>
      </c>
      <c r="N5" s="625" t="s">
        <v>285</v>
      </c>
      <c r="O5" s="512" t="s">
        <v>607</v>
      </c>
      <c r="Q5" s="173" t="s">
        <v>300</v>
      </c>
      <c r="R5" s="172" t="s">
        <v>302</v>
      </c>
      <c r="T5" s="42" t="s">
        <v>32</v>
      </c>
      <c r="U5" s="171" t="s">
        <v>38</v>
      </c>
      <c r="V5" s="983">
        <v>4</v>
      </c>
      <c r="W5" s="428"/>
      <c r="X5" s="429" t="s">
        <v>581</v>
      </c>
      <c r="Y5" s="713" t="s">
        <v>729</v>
      </c>
      <c r="Z5" s="200">
        <v>1</v>
      </c>
      <c r="AF5" s="42" t="s">
        <v>325</v>
      </c>
      <c r="AH5" s="137" t="s">
        <v>363</v>
      </c>
      <c r="AK5" s="137" t="s">
        <v>346</v>
      </c>
      <c r="AM5" s="137" t="s">
        <v>356</v>
      </c>
      <c r="AP5" s="1196" t="s">
        <v>581</v>
      </c>
      <c r="AQ5" s="979" t="s">
        <v>586</v>
      </c>
      <c r="AU5" s="42" t="s">
        <v>377</v>
      </c>
      <c r="AW5" s="386" t="s">
        <v>529</v>
      </c>
      <c r="AX5" s="387" t="s">
        <v>529</v>
      </c>
      <c r="AZ5" s="1081" t="s">
        <v>723</v>
      </c>
      <c r="BA5" s="1089" t="s">
        <v>722</v>
      </c>
      <c r="BC5" s="753" t="s">
        <v>641</v>
      </c>
    </row>
    <row r="6" spans="1:55" ht="45">
      <c r="A6" s="6" t="s">
        <v>103</v>
      </c>
      <c r="B6" s="41">
        <v>2004</v>
      </c>
      <c r="C6" s="41">
        <v>2017</v>
      </c>
      <c r="E6" s="137" t="s">
        <v>188</v>
      </c>
      <c r="F6" s="140"/>
      <c r="G6" s="141" t="s">
        <v>289</v>
      </c>
      <c r="H6" s="141" t="s">
        <v>256</v>
      </c>
      <c r="I6" s="137" t="s">
        <v>66</v>
      </c>
      <c r="J6" s="141" t="s">
        <v>262</v>
      </c>
      <c r="N6" s="625" t="s">
        <v>286</v>
      </c>
      <c r="O6" s="512" t="s">
        <v>608</v>
      </c>
      <c r="R6" s="172" t="s">
        <v>3</v>
      </c>
      <c r="T6" s="42" t="s">
        <v>33</v>
      </c>
      <c r="U6" s="171" t="s">
        <v>325</v>
      </c>
      <c r="V6" s="983">
        <v>5</v>
      </c>
      <c r="W6" s="428"/>
      <c r="X6" s="713" t="s">
        <v>582</v>
      </c>
      <c r="Y6" s="713" t="s">
        <v>736</v>
      </c>
      <c r="Z6" s="200"/>
      <c r="AA6" s="211"/>
      <c r="AH6" s="137" t="s">
        <v>364</v>
      </c>
      <c r="AK6" s="137" t="s">
        <v>347</v>
      </c>
      <c r="AM6" s="137" t="s">
        <v>357</v>
      </c>
      <c r="AP6" s="1196" t="s">
        <v>582</v>
      </c>
      <c r="AQ6" s="979" t="s">
        <v>585</v>
      </c>
      <c r="AU6" s="212" t="s">
        <v>378</v>
      </c>
      <c r="AW6" s="386" t="s">
        <v>530</v>
      </c>
      <c r="AX6" s="387" t="s">
        <v>530</v>
      </c>
      <c r="AZ6" s="1081" t="s">
        <v>724</v>
      </c>
      <c r="BA6" s="1089" t="s">
        <v>730</v>
      </c>
    </row>
    <row r="7" spans="1:55" ht="112.5">
      <c r="A7" s="6" t="s">
        <v>104</v>
      </c>
      <c r="B7" s="41">
        <v>2005</v>
      </c>
      <c r="E7" s="137" t="s">
        <v>189</v>
      </c>
      <c r="F7" s="140"/>
      <c r="G7" s="137" t="s">
        <v>253</v>
      </c>
      <c r="H7" s="137" t="s">
        <v>255</v>
      </c>
      <c r="I7" s="137" t="s">
        <v>67</v>
      </c>
      <c r="J7" s="137" t="s">
        <v>282</v>
      </c>
      <c r="N7" s="626" t="s">
        <v>287</v>
      </c>
      <c r="O7" s="512" t="s">
        <v>609</v>
      </c>
      <c r="U7" s="171" t="s">
        <v>83</v>
      </c>
      <c r="V7" s="984" t="s">
        <v>67</v>
      </c>
      <c r="W7" s="428"/>
      <c r="X7" s="713" t="s">
        <v>583</v>
      </c>
      <c r="Y7" s="1071" t="s">
        <v>729</v>
      </c>
      <c r="Z7" s="200"/>
      <c r="AA7" s="211"/>
      <c r="AH7" s="137" t="s">
        <v>340</v>
      </c>
      <c r="AK7" s="137" t="s">
        <v>348</v>
      </c>
      <c r="AM7" s="137" t="s">
        <v>358</v>
      </c>
      <c r="AP7" s="1196" t="s">
        <v>583</v>
      </c>
      <c r="AQ7" s="979" t="s">
        <v>580</v>
      </c>
      <c r="AU7" s="212" t="s">
        <v>379</v>
      </c>
      <c r="AW7" s="386" t="s">
        <v>531</v>
      </c>
      <c r="AX7" s="387" t="s">
        <v>531</v>
      </c>
      <c r="AZ7" s="1081" t="s">
        <v>725</v>
      </c>
      <c r="BA7" s="1089" t="s">
        <v>735</v>
      </c>
    </row>
    <row r="8" spans="1:55" ht="56.25">
      <c r="A8" s="6" t="s">
        <v>105</v>
      </c>
      <c r="B8" s="41">
        <v>2006</v>
      </c>
      <c r="E8" s="137" t="s">
        <v>190</v>
      </c>
      <c r="F8" s="140"/>
      <c r="G8" s="137" t="s">
        <v>254</v>
      </c>
      <c r="H8" s="137" t="s">
        <v>261</v>
      </c>
      <c r="I8" s="137" t="s">
        <v>181</v>
      </c>
      <c r="J8" s="137" t="s">
        <v>278</v>
      </c>
      <c r="N8" s="627" t="s">
        <v>288</v>
      </c>
      <c r="O8" s="512" t="s">
        <v>610</v>
      </c>
      <c r="V8" s="984" t="s">
        <v>181</v>
      </c>
      <c r="W8" s="428"/>
      <c r="X8" s="713" t="s">
        <v>584</v>
      </c>
      <c r="Y8" s="1071" t="s">
        <v>729</v>
      </c>
      <c r="Z8" s="200"/>
      <c r="AA8" s="211"/>
      <c r="AK8" s="137" t="s">
        <v>349</v>
      </c>
      <c r="AP8" s="1196" t="s">
        <v>584</v>
      </c>
      <c r="AQ8" s="979" t="s">
        <v>673</v>
      </c>
      <c r="AU8" s="212" t="s">
        <v>380</v>
      </c>
      <c r="AW8" s="386" t="s">
        <v>532</v>
      </c>
      <c r="AX8" s="387" t="s">
        <v>532</v>
      </c>
      <c r="AZ8" s="1081" t="s">
        <v>726</v>
      </c>
      <c r="BA8" s="1089" t="s">
        <v>744</v>
      </c>
    </row>
    <row r="9" spans="1:55" ht="33.75">
      <c r="A9" s="6" t="s">
        <v>106</v>
      </c>
      <c r="B9" s="41">
        <v>2007</v>
      </c>
      <c r="E9" s="137" t="s">
        <v>191</v>
      </c>
      <c r="F9" s="140"/>
      <c r="G9" s="137" t="s">
        <v>261</v>
      </c>
      <c r="I9" s="137" t="s">
        <v>182</v>
      </c>
      <c r="O9" s="512" t="s">
        <v>611</v>
      </c>
      <c r="V9" s="984" t="s">
        <v>182</v>
      </c>
      <c r="W9" s="428"/>
      <c r="X9" s="713" t="s">
        <v>585</v>
      </c>
      <c r="Y9" s="1071" t="s">
        <v>728</v>
      </c>
      <c r="Z9" s="200">
        <v>1</v>
      </c>
      <c r="AA9" s="211"/>
      <c r="AK9" s="137" t="s">
        <v>350</v>
      </c>
      <c r="AP9" s="1196" t="s">
        <v>587</v>
      </c>
      <c r="AQ9" s="979" t="s">
        <v>672</v>
      </c>
      <c r="AW9" s="386" t="s">
        <v>533</v>
      </c>
      <c r="AX9" s="387" t="s">
        <v>533</v>
      </c>
      <c r="AZ9" s="1081" t="s">
        <v>727</v>
      </c>
      <c r="BA9" s="1089" t="s">
        <v>741</v>
      </c>
    </row>
    <row r="10" spans="1:55" ht="45">
      <c r="A10" s="6" t="s">
        <v>107</v>
      </c>
      <c r="B10" s="41">
        <v>2008</v>
      </c>
      <c r="E10" s="137" t="s">
        <v>192</v>
      </c>
      <c r="F10" s="140"/>
      <c r="I10" s="137" t="s">
        <v>206</v>
      </c>
      <c r="O10" s="512" t="s">
        <v>612</v>
      </c>
      <c r="V10" s="985" t="s">
        <v>206</v>
      </c>
      <c r="W10" s="982"/>
      <c r="X10" s="980" t="s">
        <v>586</v>
      </c>
      <c r="Y10" s="981" t="s">
        <v>740</v>
      </c>
      <c r="Z10" s="200"/>
      <c r="AP10" s="1196" t="s">
        <v>586</v>
      </c>
      <c r="AQ10" s="979" t="s">
        <v>581</v>
      </c>
      <c r="AW10" s="386" t="s">
        <v>534</v>
      </c>
      <c r="AX10" s="387" t="s">
        <v>534</v>
      </c>
    </row>
    <row r="11" spans="1:55" ht="22.5">
      <c r="A11" s="6" t="s">
        <v>108</v>
      </c>
      <c r="B11" s="41">
        <v>2009</v>
      </c>
      <c r="E11" s="137" t="s">
        <v>193</v>
      </c>
      <c r="F11" s="140"/>
      <c r="I11" s="137" t="s">
        <v>207</v>
      </c>
      <c r="O11" s="495" t="s">
        <v>613</v>
      </c>
      <c r="V11" s="984" t="s">
        <v>207</v>
      </c>
      <c r="W11" s="430"/>
      <c r="X11" s="429" t="s">
        <v>587</v>
      </c>
      <c r="Y11" s="713" t="s">
        <v>739</v>
      </c>
      <c r="Z11" s="200"/>
      <c r="AP11" s="1196" t="s">
        <v>585</v>
      </c>
      <c r="AQ11" s="702"/>
      <c r="AW11" s="386" t="s">
        <v>535</v>
      </c>
      <c r="AX11" s="387" t="s">
        <v>535</v>
      </c>
    </row>
    <row r="12" spans="1:55" ht="33.75">
      <c r="A12" s="6" t="s">
        <v>63</v>
      </c>
      <c r="B12" s="41">
        <v>2010</v>
      </c>
      <c r="E12" s="137" t="s">
        <v>194</v>
      </c>
      <c r="F12" s="140"/>
      <c r="G12" s="141" t="s">
        <v>290</v>
      </c>
      <c r="H12" s="141" t="s">
        <v>258</v>
      </c>
      <c r="I12" s="137" t="s">
        <v>208</v>
      </c>
      <c r="O12" s="495" t="s">
        <v>3</v>
      </c>
      <c r="V12" s="984" t="s">
        <v>208</v>
      </c>
      <c r="W12" s="513"/>
      <c r="X12" s="429" t="s">
        <v>668</v>
      </c>
      <c r="Y12" s="1071" t="s">
        <v>728</v>
      </c>
      <c r="AP12" s="1037"/>
      <c r="AW12" s="386" t="s">
        <v>207</v>
      </c>
      <c r="AX12" s="387" t="s">
        <v>207</v>
      </c>
    </row>
    <row r="13" spans="1:55" ht="22.5">
      <c r="A13" s="6" t="s">
        <v>109</v>
      </c>
      <c r="B13" s="41">
        <v>2011</v>
      </c>
      <c r="E13" s="137" t="s">
        <v>195</v>
      </c>
      <c r="F13" s="140"/>
      <c r="G13" s="137" t="s">
        <v>259</v>
      </c>
      <c r="H13" s="137" t="s">
        <v>260</v>
      </c>
      <c r="I13" s="137" t="s">
        <v>209</v>
      </c>
      <c r="V13" s="984" t="s">
        <v>209</v>
      </c>
      <c r="W13" s="513"/>
      <c r="X13" s="513"/>
      <c r="Y13" s="513"/>
      <c r="AW13" s="386" t="s">
        <v>208</v>
      </c>
      <c r="AX13" s="387" t="s">
        <v>208</v>
      </c>
    </row>
    <row r="14" spans="1:55" ht="45">
      <c r="A14" s="6" t="s">
        <v>64</v>
      </c>
      <c r="B14" s="41">
        <v>2012</v>
      </c>
      <c r="G14" s="137" t="s">
        <v>261</v>
      </c>
      <c r="H14" s="137" t="s">
        <v>261</v>
      </c>
      <c r="I14" s="137" t="s">
        <v>210</v>
      </c>
      <c r="N14" s="93" t="s">
        <v>314</v>
      </c>
      <c r="V14" s="983">
        <v>13</v>
      </c>
      <c r="W14" s="428"/>
      <c r="X14" s="429" t="s">
        <v>673</v>
      </c>
      <c r="Y14" s="1071" t="s">
        <v>728</v>
      </c>
      <c r="AW14" s="386" t="s">
        <v>209</v>
      </c>
      <c r="AX14" s="387" t="s">
        <v>209</v>
      </c>
    </row>
    <row r="15" spans="1:55" ht="63.75">
      <c r="A15" s="6" t="s">
        <v>437</v>
      </c>
      <c r="B15" s="41">
        <v>2013</v>
      </c>
      <c r="I15" s="137" t="s">
        <v>211</v>
      </c>
      <c r="N15" s="170" t="s">
        <v>322</v>
      </c>
      <c r="V15" s="496"/>
      <c r="W15" s="496"/>
      <c r="X15" s="210"/>
      <c r="Y15" s="496"/>
      <c r="AW15" s="386" t="s">
        <v>210</v>
      </c>
      <c r="AX15" s="387" t="s">
        <v>210</v>
      </c>
    </row>
    <row r="16" spans="1:55" ht="21" customHeight="1">
      <c r="A16" s="6" t="s">
        <v>110</v>
      </c>
      <c r="B16" s="41">
        <v>2014</v>
      </c>
      <c r="I16" s="137" t="s">
        <v>212</v>
      </c>
      <c r="N16" s="170" t="s">
        <v>321</v>
      </c>
      <c r="AW16" s="386" t="s">
        <v>211</v>
      </c>
      <c r="AX16" s="387" t="s">
        <v>211</v>
      </c>
    </row>
    <row r="17" spans="1:50" ht="21" customHeight="1">
      <c r="A17" s="6" t="s">
        <v>111</v>
      </c>
      <c r="B17" s="41">
        <v>2015</v>
      </c>
      <c r="I17" s="137" t="s">
        <v>213</v>
      </c>
      <c r="N17" s="170" t="s">
        <v>320</v>
      </c>
      <c r="X17" s="210"/>
      <c r="AW17" s="386" t="s">
        <v>212</v>
      </c>
      <c r="AX17" s="387" t="s">
        <v>212</v>
      </c>
    </row>
    <row r="18" spans="1:50" ht="21" customHeight="1">
      <c r="A18" s="6" t="s">
        <v>112</v>
      </c>
      <c r="B18" s="41">
        <v>2016</v>
      </c>
      <c r="I18" s="137" t="s">
        <v>214</v>
      </c>
      <c r="N18" s="170" t="s">
        <v>319</v>
      </c>
      <c r="X18" s="210"/>
      <c r="AW18" s="386" t="s">
        <v>213</v>
      </c>
      <c r="AX18" s="387" t="s">
        <v>213</v>
      </c>
    </row>
    <row r="19" spans="1:50" ht="21" customHeight="1">
      <c r="A19" s="6" t="s">
        <v>113</v>
      </c>
      <c r="B19" s="41">
        <v>2017</v>
      </c>
      <c r="I19" s="137" t="s">
        <v>215</v>
      </c>
      <c r="N19" s="170" t="s">
        <v>318</v>
      </c>
      <c r="X19" s="210"/>
      <c r="AW19" s="386" t="s">
        <v>214</v>
      </c>
      <c r="AX19" s="387" t="s">
        <v>214</v>
      </c>
    </row>
    <row r="20" spans="1:50" ht="21" customHeight="1">
      <c r="A20" s="6" t="s">
        <v>114</v>
      </c>
      <c r="B20" s="41">
        <v>2018</v>
      </c>
      <c r="I20" s="137" t="s">
        <v>216</v>
      </c>
      <c r="N20" s="170" t="s">
        <v>317</v>
      </c>
      <c r="AW20" s="386" t="s">
        <v>215</v>
      </c>
      <c r="AX20" s="387" t="s">
        <v>215</v>
      </c>
    </row>
    <row r="21" spans="1:50" ht="21" customHeight="1">
      <c r="A21" s="6" t="s">
        <v>115</v>
      </c>
      <c r="B21" s="41">
        <v>2019</v>
      </c>
      <c r="I21" s="137" t="s">
        <v>217</v>
      </c>
      <c r="N21" s="170" t="s">
        <v>316</v>
      </c>
      <c r="AW21" s="386" t="s">
        <v>216</v>
      </c>
      <c r="AX21" s="387" t="s">
        <v>216</v>
      </c>
    </row>
    <row r="22" spans="1:50" ht="21" customHeight="1">
      <c r="A22" s="6" t="s">
        <v>116</v>
      </c>
      <c r="B22" s="41">
        <v>2020</v>
      </c>
      <c r="N22" s="170" t="s">
        <v>315</v>
      </c>
      <c r="AW22" s="386" t="s">
        <v>217</v>
      </c>
      <c r="AX22" s="387" t="s">
        <v>217</v>
      </c>
    </row>
    <row r="23" spans="1:50" ht="21" customHeight="1">
      <c r="A23" s="6" t="s">
        <v>117</v>
      </c>
      <c r="B23" s="41">
        <v>2021</v>
      </c>
      <c r="AW23" s="386" t="s">
        <v>536</v>
      </c>
      <c r="AX23" s="387" t="s">
        <v>536</v>
      </c>
    </row>
    <row r="24" spans="1:50" ht="21" customHeight="1">
      <c r="A24" s="6" t="s">
        <v>118</v>
      </c>
      <c r="B24" s="41">
        <v>2022</v>
      </c>
      <c r="AW24" s="386" t="s">
        <v>537</v>
      </c>
      <c r="AX24" s="387" t="s">
        <v>537</v>
      </c>
    </row>
    <row r="25" spans="1:50">
      <c r="A25" s="6" t="s">
        <v>119</v>
      </c>
      <c r="B25" s="41">
        <v>2023</v>
      </c>
      <c r="AW25" s="386" t="s">
        <v>538</v>
      </c>
      <c r="AX25" s="387" t="s">
        <v>538</v>
      </c>
    </row>
    <row r="26" spans="1:50">
      <c r="A26" s="6" t="s">
        <v>120</v>
      </c>
      <c r="B26" s="41">
        <v>2024</v>
      </c>
      <c r="AX26" s="387" t="s">
        <v>539</v>
      </c>
    </row>
    <row r="27" spans="1:50">
      <c r="A27" s="6" t="s">
        <v>121</v>
      </c>
      <c r="B27" s="41">
        <v>2025</v>
      </c>
      <c r="AX27" s="387" t="s">
        <v>540</v>
      </c>
    </row>
    <row r="28" spans="1:50">
      <c r="A28" s="6" t="s">
        <v>122</v>
      </c>
      <c r="D28" s="262"/>
      <c r="E28" s="263"/>
      <c r="F28" s="263"/>
      <c r="H28" s="264" t="s">
        <v>405</v>
      </c>
      <c r="AX28" s="387" t="s">
        <v>541</v>
      </c>
    </row>
    <row r="29" spans="1:50">
      <c r="A29" s="6" t="s">
        <v>123</v>
      </c>
      <c r="D29" s="265" t="s">
        <v>406</v>
      </c>
      <c r="E29" s="266" t="str">
        <f>IF(periodStart = "","", periodStart)</f>
        <v>01.01.2023</v>
      </c>
      <c r="F29" s="266" t="str">
        <f>IF(periodEnd = "","", periodEnd)</f>
        <v>31.12.2023</v>
      </c>
      <c r="H29" s="267" t="s">
        <v>2140</v>
      </c>
      <c r="AX29" s="387" t="s">
        <v>542</v>
      </c>
    </row>
    <row r="30" spans="1:50">
      <c r="A30" s="6" t="s">
        <v>124</v>
      </c>
      <c r="D30" s="268"/>
      <c r="E30" s="269"/>
      <c r="F30" s="269"/>
      <c r="AX30" s="387" t="s">
        <v>543</v>
      </c>
    </row>
    <row r="31" spans="1:50" ht="12.75">
      <c r="A31" s="6" t="s">
        <v>125</v>
      </c>
      <c r="D31" s="262"/>
      <c r="E31" s="263"/>
      <c r="F31" s="263"/>
      <c r="H31" s="270"/>
      <c r="AX31" s="387" t="s">
        <v>544</v>
      </c>
    </row>
    <row r="32" spans="1:50">
      <c r="A32" s="6" t="s">
        <v>126</v>
      </c>
      <c r="D32" s="265" t="s">
        <v>407</v>
      </c>
      <c r="E32" s="271"/>
      <c r="F32" s="271"/>
      <c r="H32" s="272" t="s">
        <v>408</v>
      </c>
      <c r="O32" s="496" t="s">
        <v>604</v>
      </c>
      <c r="AX32" s="387" t="s">
        <v>545</v>
      </c>
    </row>
    <row r="33" spans="1:50">
      <c r="A33" s="6" t="s">
        <v>127</v>
      </c>
      <c r="O33" s="496" t="s">
        <v>605</v>
      </c>
      <c r="AX33" s="387" t="s">
        <v>546</v>
      </c>
    </row>
    <row r="34" spans="1:50">
      <c r="A34" s="6" t="s">
        <v>128</v>
      </c>
      <c r="O34" s="496" t="s">
        <v>606</v>
      </c>
      <c r="AX34" s="387" t="s">
        <v>547</v>
      </c>
    </row>
    <row r="35" spans="1:50">
      <c r="A35" s="6" t="s">
        <v>129</v>
      </c>
      <c r="O35" s="496" t="s">
        <v>607</v>
      </c>
      <c r="X35" s="496"/>
      <c r="Y35" s="496"/>
      <c r="AX35" s="387" t="s">
        <v>548</v>
      </c>
    </row>
    <row r="36" spans="1:50">
      <c r="A36" s="6" t="s">
        <v>93</v>
      </c>
      <c r="O36" s="496" t="s">
        <v>608</v>
      </c>
      <c r="AX36" s="387" t="s">
        <v>549</v>
      </c>
    </row>
    <row r="37" spans="1:50">
      <c r="A37" s="6" t="s">
        <v>94</v>
      </c>
      <c r="O37" s="496" t="s">
        <v>609</v>
      </c>
      <c r="AX37" s="387" t="s">
        <v>550</v>
      </c>
    </row>
    <row r="38" spans="1:50">
      <c r="A38" s="6" t="s">
        <v>95</v>
      </c>
      <c r="O38" s="496" t="s">
        <v>610</v>
      </c>
      <c r="AX38" s="387" t="s">
        <v>551</v>
      </c>
    </row>
    <row r="39" spans="1:50">
      <c r="A39" s="6" t="s">
        <v>96</v>
      </c>
      <c r="O39" s="496" t="s">
        <v>611</v>
      </c>
      <c r="AX39" s="387" t="s">
        <v>499</v>
      </c>
    </row>
    <row r="40" spans="1:50">
      <c r="A40" s="6" t="s">
        <v>97</v>
      </c>
      <c r="O40" s="496" t="s">
        <v>612</v>
      </c>
      <c r="AX40" s="387" t="s">
        <v>500</v>
      </c>
    </row>
    <row r="41" spans="1:50">
      <c r="A41" s="6" t="s">
        <v>98</v>
      </c>
      <c r="O41" s="496" t="s">
        <v>613</v>
      </c>
      <c r="AX41" s="387" t="s">
        <v>501</v>
      </c>
    </row>
    <row r="42" spans="1:50">
      <c r="A42" s="6" t="s">
        <v>130</v>
      </c>
      <c r="AX42" s="387" t="s">
        <v>502</v>
      </c>
    </row>
    <row r="43" spans="1:50">
      <c r="A43" s="6" t="s">
        <v>131</v>
      </c>
      <c r="AX43" s="387" t="s">
        <v>503</v>
      </c>
    </row>
    <row r="44" spans="1:50">
      <c r="A44" s="6" t="s">
        <v>132</v>
      </c>
      <c r="AX44" s="387" t="s">
        <v>504</v>
      </c>
    </row>
    <row r="45" spans="1:50">
      <c r="A45" s="6" t="s">
        <v>133</v>
      </c>
      <c r="AX45" s="387" t="s">
        <v>505</v>
      </c>
    </row>
    <row r="46" spans="1:50">
      <c r="A46" s="6" t="s">
        <v>134</v>
      </c>
      <c r="AX46" s="387" t="s">
        <v>506</v>
      </c>
    </row>
    <row r="47" spans="1:50">
      <c r="A47" s="6" t="s">
        <v>155</v>
      </c>
      <c r="AX47" s="387" t="s">
        <v>507</v>
      </c>
    </row>
    <row r="48" spans="1:50">
      <c r="A48" s="6" t="s">
        <v>156</v>
      </c>
      <c r="AX48" s="387" t="s">
        <v>508</v>
      </c>
    </row>
    <row r="49" spans="1:50">
      <c r="A49" s="6" t="s">
        <v>157</v>
      </c>
      <c r="AX49" s="387" t="s">
        <v>509</v>
      </c>
    </row>
    <row r="50" spans="1:50">
      <c r="A50" s="6" t="s">
        <v>135</v>
      </c>
      <c r="AX50" s="387" t="s">
        <v>510</v>
      </c>
    </row>
    <row r="51" spans="1:50">
      <c r="A51" s="6" t="s">
        <v>136</v>
      </c>
      <c r="AX51" s="387" t="s">
        <v>511</v>
      </c>
    </row>
    <row r="52" spans="1:50">
      <c r="A52" s="6" t="s">
        <v>137</v>
      </c>
      <c r="AX52" s="387" t="s">
        <v>512</v>
      </c>
    </row>
    <row r="53" spans="1:50">
      <c r="A53" s="6" t="s">
        <v>138</v>
      </c>
      <c r="X53" s="449"/>
      <c r="AX53" s="387" t="s">
        <v>513</v>
      </c>
    </row>
    <row r="54" spans="1:50">
      <c r="A54" s="6" t="s">
        <v>139</v>
      </c>
      <c r="X54" s="449"/>
      <c r="AX54" s="387" t="s">
        <v>514</v>
      </c>
    </row>
    <row r="55" spans="1:50">
      <c r="A55" s="6" t="s">
        <v>140</v>
      </c>
      <c r="X55" s="449"/>
      <c r="AX55" s="387" t="s">
        <v>515</v>
      </c>
    </row>
    <row r="56" spans="1:50">
      <c r="A56" s="6" t="s">
        <v>141</v>
      </c>
      <c r="X56" s="449"/>
      <c r="AX56" s="387" t="s">
        <v>516</v>
      </c>
    </row>
    <row r="57" spans="1:50">
      <c r="A57" s="6" t="s">
        <v>385</v>
      </c>
      <c r="X57" s="449"/>
      <c r="AX57" s="387" t="s">
        <v>517</v>
      </c>
    </row>
    <row r="58" spans="1:50">
      <c r="A58" s="6" t="s">
        <v>142</v>
      </c>
      <c r="X58" s="449"/>
      <c r="AX58" s="387" t="s">
        <v>518</v>
      </c>
    </row>
    <row r="59" spans="1:50">
      <c r="A59" s="6" t="s">
        <v>143</v>
      </c>
      <c r="X59" s="449"/>
      <c r="AX59" s="387" t="s">
        <v>519</v>
      </c>
    </row>
    <row r="60" spans="1:50">
      <c r="A60" s="6" t="s">
        <v>144</v>
      </c>
      <c r="X60" s="449"/>
      <c r="AX60" s="387" t="s">
        <v>520</v>
      </c>
    </row>
    <row r="61" spans="1:50">
      <c r="A61" s="6" t="s">
        <v>145</v>
      </c>
      <c r="X61" s="449"/>
      <c r="AX61" s="387" t="s">
        <v>521</v>
      </c>
    </row>
    <row r="62" spans="1:50">
      <c r="A62" s="6" t="s">
        <v>88</v>
      </c>
      <c r="X62" s="449"/>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88"/>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65"/>
  </cols>
  <sheetData>
    <row r="1" spans="1:1">
      <c r="A1" s="1066"/>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155"/>
  <sheetViews>
    <sheetView showGridLines="0" workbookViewId="0"/>
  </sheetViews>
  <sheetFormatPr defaultRowHeight="11.25"/>
  <sheetData>
    <row r="1" spans="1:1">
      <c r="A1" s="1169">
        <f>IF('Форма 4.10.2 | Т-ТЭ | &gt;=25МВт'!$O$22="",1,0)</f>
        <v>1</v>
      </c>
    </row>
    <row r="2" spans="1:1">
      <c r="A2" s="1169">
        <f>IF('Форма 4.10.2 | Т-ТЭ | &gt;=25МВт'!$O$23="",1,0)</f>
        <v>1</v>
      </c>
    </row>
    <row r="3" spans="1:1">
      <c r="A3" s="1169">
        <f>IF('Форма 4.10.2 | Т-ТЭ | &gt;=25МВт'!$M$24="",1,0)</f>
        <v>1</v>
      </c>
    </row>
    <row r="4" spans="1:1">
      <c r="A4" s="1169">
        <f>IF('Форма 4.10.2 | Т-ТЭ | &gt;=25МВт'!$R$24="",1,0)</f>
        <v>1</v>
      </c>
    </row>
    <row r="5" spans="1:1">
      <c r="A5" s="1169">
        <f>IF('Форма 4.10.2 | Т-ТЭ | &gt;=25МВт'!$T$24="",1,0)</f>
        <v>1</v>
      </c>
    </row>
    <row r="6" spans="1:1">
      <c r="A6" s="1169">
        <f>IF('Форма 4.10.2 | Т-ТЭ | &gt;=25МВт'!$S$24="",1,0)</f>
        <v>0</v>
      </c>
    </row>
    <row r="7" spans="1:1">
      <c r="A7" s="1169">
        <f>IF('Форма 4.10.2 | Т-ТЭ | &gt;=25МВт'!$U$24="",1,0)</f>
        <v>0</v>
      </c>
    </row>
    <row r="8" spans="1:1">
      <c r="A8" s="1169">
        <f>IF('Форма 4.10.2 | Т-ТЭ | ТСО'!$O$22="",1,0)</f>
        <v>1</v>
      </c>
    </row>
    <row r="9" spans="1:1">
      <c r="A9" s="1169">
        <f>IF('Форма 4.10.2 | Т-ТЭ | ТСО'!$O$23="",1,0)</f>
        <v>1</v>
      </c>
    </row>
    <row r="10" spans="1:1">
      <c r="A10" s="1169">
        <f>IF('Форма 4.10.2 | Т-ТЭ | ТСО'!$M$24="",1,0)</f>
        <v>1</v>
      </c>
    </row>
    <row r="11" spans="1:1">
      <c r="A11" s="1169">
        <f>IF('Форма 4.10.2 | Т-ТЭ | ТСО'!$R$24="",1,0)</f>
        <v>1</v>
      </c>
    </row>
    <row r="12" spans="1:1">
      <c r="A12" s="1169">
        <f>IF('Форма 4.10.2 | Т-ТЭ | ТСО'!$T$24="",1,0)</f>
        <v>1</v>
      </c>
    </row>
    <row r="13" spans="1:1">
      <c r="A13" s="1169">
        <f>IF('Форма 4.10.2 | Т-ТЭ | ТСО'!$S$24="",1,0)</f>
        <v>0</v>
      </c>
    </row>
    <row r="14" spans="1:1">
      <c r="A14" s="1169">
        <f>IF('Форма 4.10.2 | Т-ТЭ | ТСО'!$U$24="",1,0)</f>
        <v>0</v>
      </c>
    </row>
    <row r="15" spans="1:1">
      <c r="A15" s="1169">
        <f>IF('Форма 4.10.2 | Т-ТЭ | потр'!$O$22="",1,0)</f>
        <v>1</v>
      </c>
    </row>
    <row r="16" spans="1:1">
      <c r="A16" s="1169">
        <f>IF('Форма 4.10.2 | Т-ТЭ | потр'!$O$23="",1,0)</f>
        <v>1</v>
      </c>
    </row>
    <row r="17" spans="1:1">
      <c r="A17" s="1169">
        <f>IF('Форма 4.10.2 | Т-ТЭ | потр'!$M$24="",1,0)</f>
        <v>1</v>
      </c>
    </row>
    <row r="18" spans="1:1">
      <c r="A18" s="1169">
        <f>IF('Форма 4.10.2 | Т-ТЭ | потр'!$R$24="",1,0)</f>
        <v>1</v>
      </c>
    </row>
    <row r="19" spans="1:1">
      <c r="A19" s="1169">
        <f>IF('Форма 4.10.2 | Т-ТЭ | потр'!$T$24="",1,0)</f>
        <v>1</v>
      </c>
    </row>
    <row r="20" spans="1:1">
      <c r="A20" s="1169">
        <f>IF('Форма 4.10.2 | Т-ТЭ | потр'!$S$24="",1,0)</f>
        <v>0</v>
      </c>
    </row>
    <row r="21" spans="1:1">
      <c r="A21" s="1169">
        <f>IF('Форма 4.10.2 | Т-ТЭ | потр'!$U$24="",1,0)</f>
        <v>0</v>
      </c>
    </row>
    <row r="22" spans="1:1">
      <c r="A22" s="1169">
        <f>IF('Форма 4.10.2 | Т-ТЭ | предел'!$O$24="",1,0)</f>
        <v>1</v>
      </c>
    </row>
    <row r="23" spans="1:1">
      <c r="A23" s="1169">
        <f>IF('Форма 4.10.2 | Т-ТЭ | предел'!$O$25="",1,0)</f>
        <v>1</v>
      </c>
    </row>
    <row r="24" spans="1:1">
      <c r="A24" s="1169">
        <f>IF('Форма 4.10.2 | Т-ТЭ | предел'!$M$26="",1,0)</f>
        <v>1</v>
      </c>
    </row>
    <row r="25" spans="1:1">
      <c r="A25" s="1169">
        <f>IF('Форма 4.10.2 | Т-ТЭ | предел'!$R$26="",1,0)</f>
        <v>1</v>
      </c>
    </row>
    <row r="26" spans="1:1">
      <c r="A26" s="1169">
        <f>IF('Форма 4.10.2 | Т-ТЭ | предел'!$T$26="",1,0)</f>
        <v>1</v>
      </c>
    </row>
    <row r="27" spans="1:1">
      <c r="A27" s="1169">
        <f>IF('Форма 4.10.2 | Т-ТЭ | предел'!$S$26="",1,0)</f>
        <v>0</v>
      </c>
    </row>
    <row r="28" spans="1:1">
      <c r="A28" s="1169">
        <f>IF('Форма 4.10.2 | Т-ТЭ | предел'!$U$26="",1,0)</f>
        <v>0</v>
      </c>
    </row>
    <row r="29" spans="1:1">
      <c r="A29" s="1169">
        <f>IF('Форма 4.10.2 | Т-ТЭ | индикат'!$O$7="",1,0)</f>
        <v>1</v>
      </c>
    </row>
    <row r="30" spans="1:1">
      <c r="A30" s="1169">
        <f>IF('Форма 4.10.2 | Т-ТЭ | индикат'!$O$24="",1,0)</f>
        <v>1</v>
      </c>
    </row>
    <row r="31" spans="1:1">
      <c r="A31" s="1169">
        <f>IF('Форма 4.10.2 | Т-ТЭ | индикат'!$O$25="",1,0)</f>
        <v>1</v>
      </c>
    </row>
    <row r="32" spans="1:1">
      <c r="A32" s="1169">
        <f>IF('Форма 4.10.2 | Т-ТЭ | индикат'!$M$26="",1,0)</f>
        <v>1</v>
      </c>
    </row>
    <row r="33" spans="1:1">
      <c r="A33" s="1169">
        <f>IF('Форма 4.10.2 | Т-ТЭ | индикат'!$R$26="",1,0)</f>
        <v>1</v>
      </c>
    </row>
    <row r="34" spans="1:1">
      <c r="A34" s="1169">
        <f>IF('Форма 4.10.2 | Т-ТЭ | индикат'!$T$26="",1,0)</f>
        <v>1</v>
      </c>
    </row>
    <row r="35" spans="1:1">
      <c r="A35" s="1169">
        <f>IF('Форма 4.10.2 | Т-ТЭ | индикат'!$S$26="",1,0)</f>
        <v>0</v>
      </c>
    </row>
    <row r="36" spans="1:1">
      <c r="A36" s="1169">
        <f>IF('Форма 4.10.2 | Т-ТЭ | индикат'!$U$26="",1,0)</f>
        <v>0</v>
      </c>
    </row>
    <row r="37" spans="1:1">
      <c r="A37" s="1169">
        <f>IF('Форма 4.10.2 | Резерв мощности'!$O$22="",1,0)</f>
        <v>1</v>
      </c>
    </row>
    <row r="38" spans="1:1">
      <c r="A38" s="1169">
        <f>IF('Форма 4.10.2 | Резерв мощности'!$O$23="",1,0)</f>
        <v>1</v>
      </c>
    </row>
    <row r="39" spans="1:1">
      <c r="A39" s="1169">
        <f>IF('Форма 4.10.2 | Резерв мощности'!$M$24="",1,0)</f>
        <v>1</v>
      </c>
    </row>
    <row r="40" spans="1:1">
      <c r="A40" s="1169">
        <f>IF('Форма 4.10.2 | Резерв мощности'!$O$24="",1,0)</f>
        <v>1</v>
      </c>
    </row>
    <row r="41" spans="1:1">
      <c r="A41" s="1169">
        <f>IF('Форма 4.10.2 | Резерв мощности'!$R$24="",1,0)</f>
        <v>1</v>
      </c>
    </row>
    <row r="42" spans="1:1">
      <c r="A42" s="1169">
        <f>IF('Форма 4.10.2 | Резерв мощности'!$T$24="",1,0)</f>
        <v>1</v>
      </c>
    </row>
    <row r="43" spans="1:1">
      <c r="A43" s="1169">
        <f>IF('Форма 4.10.2 | Резерв мощности'!$S$24="",1,0)</f>
        <v>0</v>
      </c>
    </row>
    <row r="44" spans="1:1">
      <c r="A44" s="1169">
        <f>IF('Форма 4.10.2 | Резерв мощности'!$U$24="",1,0)</f>
        <v>0</v>
      </c>
    </row>
    <row r="45" spans="1:1">
      <c r="A45" s="1169">
        <f>IF('Форма 4.10.3 | Т-ТН'!$O$23="",1,0)</f>
        <v>1</v>
      </c>
    </row>
    <row r="46" spans="1:1">
      <c r="A46" s="1169">
        <f>IF('Форма 4.10.3 | Т-ТН'!$M$24="",1,0)</f>
        <v>1</v>
      </c>
    </row>
    <row r="47" spans="1:1">
      <c r="A47" s="1169">
        <f>IF('Форма 4.10.3 | Т-ТН'!$R$24="",1,0)</f>
        <v>1</v>
      </c>
    </row>
    <row r="48" spans="1:1">
      <c r="A48" s="1169">
        <f>IF('Форма 4.10.3 | Т-ТН'!$T$24="",1,0)</f>
        <v>1</v>
      </c>
    </row>
    <row r="49" spans="1:1">
      <c r="A49" s="1169">
        <f>IF('Форма 4.10.3 | Т-ТН'!$S$24="",1,0)</f>
        <v>0</v>
      </c>
    </row>
    <row r="50" spans="1:1">
      <c r="A50" s="1169">
        <f>IF('Форма 4.10.3 | Т-ТН'!$U$24="",1,0)</f>
        <v>0</v>
      </c>
    </row>
    <row r="51" spans="1:1">
      <c r="A51" s="1169">
        <f>IF('Форма 4.10.3 | Т-передача ТЭ'!$O$23="",1,0)</f>
        <v>1</v>
      </c>
    </row>
    <row r="52" spans="1:1">
      <c r="A52" s="1169">
        <f>IF('Форма 4.10.3 | Т-передача ТЭ'!$M$24="",1,0)</f>
        <v>1</v>
      </c>
    </row>
    <row r="53" spans="1:1">
      <c r="A53" s="1169">
        <f>IF('Форма 4.10.3 | Т-передача ТЭ'!$R$24="",1,0)</f>
        <v>1</v>
      </c>
    </row>
    <row r="54" spans="1:1">
      <c r="A54" s="1169">
        <f>IF('Форма 4.10.3 | Т-передача ТЭ'!$T$24="",1,0)</f>
        <v>1</v>
      </c>
    </row>
    <row r="55" spans="1:1">
      <c r="A55" s="1169">
        <f>IF('Форма 4.10.3 | Т-передача ТЭ'!$S$24="",1,0)</f>
        <v>0</v>
      </c>
    </row>
    <row r="56" spans="1:1">
      <c r="A56" s="1169">
        <f>IF('Форма 4.10.3 | Т-передача ТЭ'!$U$24="",1,0)</f>
        <v>0</v>
      </c>
    </row>
    <row r="57" spans="1:1">
      <c r="A57" s="1169">
        <f>IF('Форма 4.10.3 | Т-передача ТН'!$O$23="",1,0)</f>
        <v>1</v>
      </c>
    </row>
    <row r="58" spans="1:1">
      <c r="A58" s="1169">
        <f>IF('Форма 4.10.3 | Т-передача ТН'!$M$24="",1,0)</f>
        <v>1</v>
      </c>
    </row>
    <row r="59" spans="1:1">
      <c r="A59" s="1169">
        <f>IF('Форма 4.10.3 | Т-передача ТН'!$R$24="",1,0)</f>
        <v>1</v>
      </c>
    </row>
    <row r="60" spans="1:1">
      <c r="A60" s="1169">
        <f>IF('Форма 4.10.3 | Т-передача ТН'!$T$24="",1,0)</f>
        <v>1</v>
      </c>
    </row>
    <row r="61" spans="1:1">
      <c r="A61" s="1169">
        <f>IF('Форма 4.10.3 | Т-передача ТН'!$S$24="",1,0)</f>
        <v>0</v>
      </c>
    </row>
    <row r="62" spans="1:1">
      <c r="A62" s="1169">
        <f>IF('Форма 4.10.3 | Т-передача ТН'!$U$24="",1,0)</f>
        <v>0</v>
      </c>
    </row>
    <row r="63" spans="1:1">
      <c r="A63" s="1169">
        <f>IF('Форма 4.10.4 | Т-гор.вода'!$O$23="",1,0)</f>
        <v>0</v>
      </c>
    </row>
    <row r="64" spans="1:1">
      <c r="A64" s="1169">
        <f>IF('Форма 4.10.4 | Т-гор.вода'!$M$24="",1,0)</f>
        <v>0</v>
      </c>
    </row>
    <row r="65" spans="1:1">
      <c r="A65" s="1169">
        <f>IF('Форма 4.10.4 | Т-гор.вода'!$W$24="",1,0)</f>
        <v>0</v>
      </c>
    </row>
    <row r="66" spans="1:1">
      <c r="A66" s="1169">
        <f>IF('Форма 4.10.4 | Т-гор.вода'!$Y$24="",1,0)</f>
        <v>0</v>
      </c>
    </row>
    <row r="67" spans="1:1">
      <c r="A67" s="1169">
        <f>IF('Форма 4.10.4 | Т-гор.вода'!$X$24="",1,0)</f>
        <v>0</v>
      </c>
    </row>
    <row r="68" spans="1:1">
      <c r="A68" s="1169">
        <f>IF('Форма 4.10.4 | Т-гор.вода'!$Z$24="",1,0)</f>
        <v>0</v>
      </c>
    </row>
    <row r="69" spans="1:1">
      <c r="A69" s="1169">
        <f>IF('Форма 4.10.5 | Т-подкл'!$AB$23="",1,0)</f>
        <v>1</v>
      </c>
    </row>
    <row r="70" spans="1:1">
      <c r="A70" s="1169">
        <f>IF('Форма 4.10.5 | Т-подкл'!$AD$23="",1,0)</f>
        <v>1</v>
      </c>
    </row>
    <row r="71" spans="1:1">
      <c r="A71" s="1169">
        <f>IF('Форма 4.10.5 | Т-подкл'!$N$23="",1,0)</f>
        <v>0</v>
      </c>
    </row>
    <row r="72" spans="1:1">
      <c r="A72" s="1169">
        <f>IF('Форма 4.10.5 | Т-подкл'!$R$23="",1,0)</f>
        <v>0</v>
      </c>
    </row>
    <row r="73" spans="1:1">
      <c r="A73" s="1169">
        <f>IF('Форма 4.10.5 | Т-подкл'!$V$23="",1,0)</f>
        <v>0</v>
      </c>
    </row>
    <row r="74" spans="1:1">
      <c r="A74" s="1169">
        <f>IF('Форма 4.10.5 | Т-подкл'!$AC$23="",1,0)</f>
        <v>0</v>
      </c>
    </row>
    <row r="75" spans="1:1">
      <c r="A75" s="1169">
        <f>IF('Форма 4.10.5 | Т-подкл'!$AE$23="",1,0)</f>
        <v>0</v>
      </c>
    </row>
    <row r="76" spans="1:1">
      <c r="A76" s="1169">
        <f>IF('Форма 4.10.6 | Т-подкл(инд)'!$M$23="",1,0)</f>
        <v>1</v>
      </c>
    </row>
    <row r="77" spans="1:1">
      <c r="A77" s="1169">
        <f>IF('Форма 4.10.6 | Т-подкл(инд)'!$P$23="",1,0)</f>
        <v>1</v>
      </c>
    </row>
    <row r="78" spans="1:1">
      <c r="A78" s="1169">
        <f>IF('Форма 4.10.6 | Т-подкл(инд)'!$S$23="",1,0)</f>
        <v>1</v>
      </c>
    </row>
    <row r="79" spans="1:1">
      <c r="A79" s="1169">
        <f>IF('Форма 4.10.6 | Т-подкл(инд)'!$T$23="",1,0)</f>
        <v>0</v>
      </c>
    </row>
    <row r="80" spans="1:1">
      <c r="A80" s="1169">
        <f>IF('Форма 4.10.6 | Т-подкл(инд)'!$V$23="",1,0)</f>
        <v>0</v>
      </c>
    </row>
    <row r="81" spans="1:1">
      <c r="A81" s="1169">
        <f>IF('Форма 4.9'!$F$10="",1,0)</f>
        <v>1</v>
      </c>
    </row>
    <row r="82" spans="1:1">
      <c r="A82" s="1169">
        <f>IF('Форма 4.9'!$G$10="",1,0)</f>
        <v>1</v>
      </c>
    </row>
    <row r="83" spans="1:1">
      <c r="A83" s="1169">
        <f>IF('Форма 4.9'!$F$11="",1,0)</f>
        <v>1</v>
      </c>
    </row>
    <row r="84" spans="1:1">
      <c r="A84" s="1169">
        <f>IF('Форма 4.9'!$G$11="",1,0)</f>
        <v>1</v>
      </c>
    </row>
    <row r="85" spans="1:1">
      <c r="A85" s="1169">
        <f>IF('Форма 4.9'!$F$12="",1,0)</f>
        <v>1</v>
      </c>
    </row>
    <row r="86" spans="1:1">
      <c r="A86" s="1169">
        <f>IF('Форма 4.9'!$G$12="",1,0)</f>
        <v>1</v>
      </c>
    </row>
    <row r="87" spans="1:1">
      <c r="A87" s="1169">
        <f>IF('Форма 4.9'!$F$13="",1,0)</f>
        <v>1</v>
      </c>
    </row>
    <row r="88" spans="1:1">
      <c r="A88" s="1169">
        <f>IF('Форма 4.9'!$G$13="",1,0)</f>
        <v>1</v>
      </c>
    </row>
    <row r="89" spans="1:1">
      <c r="A89" s="1169">
        <f>IF('Форма 4.10.1'!$J$15="",1,0)</f>
        <v>0</v>
      </c>
    </row>
    <row r="90" spans="1:1">
      <c r="A90" s="1169">
        <f>IF('Форма 4.10.1'!$H$17="",1,0)</f>
        <v>0</v>
      </c>
    </row>
    <row r="91" spans="1:1">
      <c r="A91" s="1169">
        <f>IF('Форма 4.10.1'!$I$17="",1,0)</f>
        <v>0</v>
      </c>
    </row>
    <row r="92" spans="1:1">
      <c r="A92" s="1169">
        <f>IF('Форма 4.10.1'!$J$17="",1,0)</f>
        <v>0</v>
      </c>
    </row>
    <row r="93" spans="1:1">
      <c r="A93" s="1169">
        <f>IF('Форма 4.10.1'!$H$23="",1,0)</f>
        <v>0</v>
      </c>
    </row>
    <row r="94" spans="1:1">
      <c r="A94" s="1169">
        <f>IF('Форма 4.10.1'!$I$23="",1,0)</f>
        <v>0</v>
      </c>
    </row>
    <row r="95" spans="1:1">
      <c r="A95" s="1169">
        <f>IF('Форма 4.10.1'!$J$23="",1,0)</f>
        <v>0</v>
      </c>
    </row>
    <row r="96" spans="1:1">
      <c r="A96" s="1169">
        <f>IF('Форма 4.10.1'!$H$27="",1,0)</f>
        <v>0</v>
      </c>
    </row>
    <row r="97" spans="1:1">
      <c r="A97" s="1169">
        <f>IF('Форма 4.10.1'!$I$27="",1,0)</f>
        <v>0</v>
      </c>
    </row>
    <row r="98" spans="1:1">
      <c r="A98" s="1169">
        <f>IF('Форма 4.10.1'!$J$27="",1,0)</f>
        <v>0</v>
      </c>
    </row>
    <row r="99" spans="1:1">
      <c r="A99" s="1169">
        <f>IF('Форма 4.10.1'!$H$31="",1,0)</f>
        <v>0</v>
      </c>
    </row>
    <row r="100" spans="1:1">
      <c r="A100" s="1169">
        <f>IF('Форма 4.10.1'!$I$31="",1,0)</f>
        <v>0</v>
      </c>
    </row>
    <row r="101" spans="1:1">
      <c r="A101" s="1169">
        <f>IF('Форма 4.10.1'!$J$31="",1,0)</f>
        <v>0</v>
      </c>
    </row>
    <row r="102" spans="1:1">
      <c r="A102" s="1169">
        <f>IF('Форма 4.10.1'!$H$34="",1,0)</f>
        <v>0</v>
      </c>
    </row>
    <row r="103" spans="1:1">
      <c r="A103" s="1169">
        <f>IF('Форма 4.10.1'!$I$34="",1,0)</f>
        <v>0</v>
      </c>
    </row>
    <row r="104" spans="1:1">
      <c r="A104" s="1169">
        <f>IF('Форма 4.10.1'!$J$34="",1,0)</f>
        <v>0</v>
      </c>
    </row>
    <row r="105" spans="1:1">
      <c r="A105" s="1169">
        <f>IF('Форма 1.0.2'!$E$12="",1,0)</f>
        <v>1</v>
      </c>
    </row>
    <row r="106" spans="1:1">
      <c r="A106" s="1169">
        <f>IF('Форма 1.0.2'!$F$12="",1,0)</f>
        <v>1</v>
      </c>
    </row>
    <row r="107" spans="1:1">
      <c r="A107" s="1169">
        <f>IF('Форма 1.0.2'!$G$12="",1,0)</f>
        <v>1</v>
      </c>
    </row>
    <row r="108" spans="1:1">
      <c r="A108" s="1169">
        <f>IF('Форма 1.0.2'!$H$12="",1,0)</f>
        <v>1</v>
      </c>
    </row>
    <row r="109" spans="1:1">
      <c r="A109" s="1169">
        <f>IF('Форма 1.0.2'!$I$12="",1,0)</f>
        <v>1</v>
      </c>
    </row>
    <row r="110" spans="1:1">
      <c r="A110" s="1169">
        <f>IF('Форма 1.0.2'!$J$12="",1,0)</f>
        <v>1</v>
      </c>
    </row>
    <row r="111" spans="1:1">
      <c r="A111" s="1169">
        <f>IF('Сведения об изменении'!$E$12="",1,0)</f>
        <v>1</v>
      </c>
    </row>
    <row r="112" spans="1:1">
      <c r="A112" s="1170">
        <f>IF('Форма 4.10.6 | Т-подкл(инд)'!$U$23="",1,0)</f>
        <v>1</v>
      </c>
    </row>
    <row r="113" spans="1:1">
      <c r="A113" s="1171">
        <f>IF('Форма 4.10.5 | Т-подкл'!$AA$23="",1,0)</f>
        <v>1</v>
      </c>
    </row>
    <row r="114" spans="1:1">
      <c r="A114" s="1171">
        <f>IF('Форма 4.10.5 | Т-подкл'!$Z$23="",1,0)</f>
        <v>1</v>
      </c>
    </row>
    <row r="115" spans="1:1">
      <c r="A115" s="1175">
        <f>IF(Территории!$E$12="",1,0)</f>
        <v>0</v>
      </c>
    </row>
    <row r="116" spans="1:1">
      <c r="A116" s="1175">
        <f>IF('Перечень тарифов'!$E$21="",1,0)</f>
        <v>0</v>
      </c>
    </row>
    <row r="117" spans="1:1">
      <c r="A117" s="1175">
        <f>IF('Перечень тарифов'!$F$21="",1,0)</f>
        <v>0</v>
      </c>
    </row>
    <row r="118" spans="1:1">
      <c r="A118" s="1175">
        <f>IF('Перечень тарифов'!$G$21="",1,0)</f>
        <v>0</v>
      </c>
    </row>
    <row r="119" spans="1:1">
      <c r="A119" s="1175">
        <f>IF('Перечень тарифов'!$K$21="",1,0)</f>
        <v>0</v>
      </c>
    </row>
    <row r="120" spans="1:1">
      <c r="A120" s="1175">
        <f>IF('Перечень тарифов'!$O$21="",1,0)</f>
        <v>0</v>
      </c>
    </row>
    <row r="121" spans="1:1">
      <c r="A121" s="1175">
        <f>IF('Перечень тарифов'!$S$21="",1,0)</f>
        <v>0</v>
      </c>
    </row>
    <row r="122" spans="1:1">
      <c r="A122" s="1175">
        <f>IF('Перечень тарифов'!$G$12="",1,0)</f>
        <v>0</v>
      </c>
    </row>
    <row r="123" spans="1:1">
      <c r="A123" s="1175">
        <f>IF('Перечень тарифов'!$G$11="",1,0)</f>
        <v>0</v>
      </c>
    </row>
    <row r="124" spans="1:1">
      <c r="A124" s="1175">
        <f>IF('Форма 4.10.4 | Т-гор.вода'!$O$24="",1,0)</f>
        <v>0</v>
      </c>
    </row>
    <row r="125" spans="1:1">
      <c r="A125" s="1175">
        <f>IF('Форма 4.10.4 | Т-гор.вода'!$P$24="",1,0)</f>
        <v>0</v>
      </c>
    </row>
    <row r="126" spans="1:1">
      <c r="A126" s="1175">
        <f>IF('Форма 4.10.4 | Т-гор.вода'!$O$28="",1,0)</f>
        <v>0</v>
      </c>
    </row>
    <row r="127" spans="1:1">
      <c r="A127" s="1175">
        <f>IF('Форма 4.10.4 | Т-гор.вода'!$M$29="",1,0)</f>
        <v>0</v>
      </c>
    </row>
    <row r="128" spans="1:1">
      <c r="A128" s="1175">
        <f>IF('Форма 4.10.4 | Т-гор.вода'!$O$29="",1,0)</f>
        <v>0</v>
      </c>
    </row>
    <row r="129" spans="1:1">
      <c r="A129" s="1175">
        <f>IF('Форма 4.10.4 | Т-гор.вода'!$P$29="",1,0)</f>
        <v>0</v>
      </c>
    </row>
    <row r="130" spans="1:1">
      <c r="A130" s="1175">
        <f>IF('Форма 4.10.4 | Т-гор.вода'!$W$29="",1,0)</f>
        <v>0</v>
      </c>
    </row>
    <row r="131" spans="1:1">
      <c r="A131" s="1175">
        <f>IF('Форма 4.10.4 | Т-гор.вода'!$Y$29="",1,0)</f>
        <v>0</v>
      </c>
    </row>
    <row r="132" spans="1:1">
      <c r="A132" s="1175">
        <f>IF('Форма 4.10.4 | Т-гор.вода'!$X$29="",1,0)</f>
        <v>0</v>
      </c>
    </row>
    <row r="133" spans="1:1">
      <c r="A133" s="1175">
        <f>IF('Форма 4.10.4 | Т-гор.вода'!$Z$29="",1,0)</f>
        <v>0</v>
      </c>
    </row>
    <row r="134" spans="1:1">
      <c r="A134" s="1175">
        <f>IF('Форма 4.10.4 | Т-гор.вода'!$AB$24="",1,0)</f>
        <v>0</v>
      </c>
    </row>
    <row r="135" spans="1:1">
      <c r="A135" s="1175">
        <f>IF('Форма 4.10.4 | Т-гор.вода'!$AI$24="",1,0)</f>
        <v>0</v>
      </c>
    </row>
    <row r="136" spans="1:1">
      <c r="A136" s="1175">
        <f>IF('Форма 4.10.4 | Т-гор.вода'!$AK$24="",1,0)</f>
        <v>0</v>
      </c>
    </row>
    <row r="137" spans="1:1">
      <c r="A137" s="1175">
        <f>IF('Форма 4.10.4 | Т-гор.вода'!$AA$24="",1,0)</f>
        <v>0</v>
      </c>
    </row>
    <row r="138" spans="1:1">
      <c r="A138" s="1175">
        <f>IF('Форма 4.10.4 | Т-гор.вода'!$AJ$24="",1,0)</f>
        <v>0</v>
      </c>
    </row>
    <row r="139" spans="1:1">
      <c r="A139" s="1175">
        <f>IF('Форма 4.10.4 | Т-гор.вода'!$AL$24="",1,0)</f>
        <v>0</v>
      </c>
    </row>
    <row r="140" spans="1:1">
      <c r="A140" s="1175">
        <f>IF('Форма 4.10.4 | Т-гор.вода'!$AB$29="",1,0)</f>
        <v>0</v>
      </c>
    </row>
    <row r="141" spans="1:1">
      <c r="A141" s="1175">
        <f>IF('Форма 4.10.4 | Т-гор.вода'!$AI$29="",1,0)</f>
        <v>0</v>
      </c>
    </row>
    <row r="142" spans="1:1">
      <c r="A142" s="1175">
        <f>IF('Форма 4.10.4 | Т-гор.вода'!$AK$29="",1,0)</f>
        <v>0</v>
      </c>
    </row>
    <row r="143" spans="1:1">
      <c r="A143" s="1175">
        <f>IF('Форма 4.10.4 | Т-гор.вода'!$AA$29="",1,0)</f>
        <v>0</v>
      </c>
    </row>
    <row r="144" spans="1:1">
      <c r="A144" s="1175">
        <f>IF('Форма 4.10.4 | Т-гор.вода'!$AJ$29="",1,0)</f>
        <v>0</v>
      </c>
    </row>
    <row r="145" spans="1:1">
      <c r="A145" s="1175">
        <f>IF('Форма 4.10.4 | Т-гор.вода'!$AL$29="",1,0)</f>
        <v>0</v>
      </c>
    </row>
    <row r="146" spans="1:1">
      <c r="A146" s="1175">
        <f>IF('Форма 4.10.1'!$H$18="",1,0)</f>
        <v>0</v>
      </c>
    </row>
    <row r="147" spans="1:1">
      <c r="A147" s="1175">
        <f>IF('Форма 4.10.1'!$I$18="",1,0)</f>
        <v>0</v>
      </c>
    </row>
    <row r="148" spans="1:1">
      <c r="A148" s="1175">
        <f>IF('Форма 4.10.1'!$J$18="",1,0)</f>
        <v>0</v>
      </c>
    </row>
    <row r="149" spans="1:1">
      <c r="A149" s="1175">
        <f>IF('Форма 4.10.1'!$K$21="",1,0)</f>
        <v>0</v>
      </c>
    </row>
    <row r="150" spans="1:1">
      <c r="A150" s="1175">
        <f>IF('Форма 4.10.1'!$H$24="",1,0)</f>
        <v>0</v>
      </c>
    </row>
    <row r="151" spans="1:1">
      <c r="A151" s="1175">
        <f>IF('Форма 4.10.1'!$I$24="",1,0)</f>
        <v>0</v>
      </c>
    </row>
    <row r="152" spans="1:1">
      <c r="A152" s="1175">
        <f>IF('Форма 4.10.1'!$J$24="",1,0)</f>
        <v>0</v>
      </c>
    </row>
    <row r="153" spans="1:1">
      <c r="A153" s="1175">
        <f>IF('Форма 4.10.1'!$H$28="",1,0)</f>
        <v>0</v>
      </c>
    </row>
    <row r="154" spans="1:1">
      <c r="A154" s="1175">
        <f>IF('Форма 4.10.1'!$I$28="",1,0)</f>
        <v>0</v>
      </c>
    </row>
    <row r="155" spans="1:1">
      <c r="A155" s="1175">
        <f>IF('Форма 4.10.1'!$J$28="",1,0)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488</v>
      </c>
      <c r="B1" s="1196" t="s">
        <v>489</v>
      </c>
      <c r="C1" s="1196" t="s">
        <v>65</v>
      </c>
    </row>
    <row r="2" spans="1:3">
      <c r="A2" s="1196">
        <v>4189678</v>
      </c>
      <c r="B2" s="1196" t="s">
        <v>1451</v>
      </c>
      <c r="C2" s="1196" t="s">
        <v>1452</v>
      </c>
    </row>
    <row r="3" spans="1:3">
      <c r="A3" s="1196">
        <v>4190415</v>
      </c>
      <c r="B3" s="1196" t="s">
        <v>1453</v>
      </c>
      <c r="C3" s="1196" t="s">
        <v>1452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2134</v>
      </c>
    </row>
    <row r="4" spans="2:2">
      <c r="B4" s="330" t="s">
        <v>492</v>
      </c>
    </row>
    <row r="5" spans="2:2">
      <c r="B5" s="330" t="s">
        <v>493</v>
      </c>
    </row>
    <row r="6" spans="2:2">
      <c r="B6" s="330" t="s">
        <v>494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491</v>
      </c>
      <c r="L1" s="337" t="s">
        <v>398</v>
      </c>
      <c r="M1" s="372" t="s">
        <v>490</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8" t="s">
        <v>394</v>
      </c>
      <c r="E4" s="1239"/>
      <c r="F4" s="1239"/>
      <c r="G4" s="1239"/>
      <c r="H4" s="1240"/>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1"/>
      <c r="E6" s="1241"/>
      <c r="F6" s="1242" t="s">
        <v>82</v>
      </c>
      <c r="G6" s="1242"/>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9" t="s">
        <v>15</v>
      </c>
      <c r="E8" s="1229"/>
      <c r="F8" s="1229" t="s">
        <v>395</v>
      </c>
      <c r="G8" s="1229"/>
      <c r="H8" s="1229"/>
      <c r="I8" s="1243" t="s">
        <v>396</v>
      </c>
      <c r="J8" s="1243"/>
      <c r="K8" s="1243"/>
      <c r="L8" s="1243"/>
      <c r="M8" s="204"/>
      <c r="N8" s="204"/>
      <c r="O8" s="204"/>
      <c r="P8" s="204"/>
      <c r="Q8" s="336"/>
      <c r="R8" s="204"/>
      <c r="S8" s="333"/>
      <c r="T8" s="333"/>
      <c r="U8" s="333"/>
      <c r="V8" s="333"/>
    </row>
    <row r="9" spans="1:256" s="120" customFormat="1" ht="20.25" customHeight="1">
      <c r="A9" s="119"/>
      <c r="B9" s="35"/>
      <c r="C9" s="222"/>
      <c r="D9" s="232" t="s">
        <v>90</v>
      </c>
      <c r="E9" s="232" t="s">
        <v>397</v>
      </c>
      <c r="F9" s="1234" t="s">
        <v>90</v>
      </c>
      <c r="G9" s="1235"/>
      <c r="H9" s="233" t="s">
        <v>397</v>
      </c>
      <c r="I9" s="1236" t="s">
        <v>90</v>
      </c>
      <c r="J9" s="1236"/>
      <c r="K9" s="233" t="s">
        <v>397</v>
      </c>
      <c r="L9" s="233" t="s">
        <v>398</v>
      </c>
      <c r="M9" s="204"/>
      <c r="N9" s="204"/>
      <c r="O9" s="204"/>
      <c r="P9" s="204"/>
      <c r="Q9" s="336"/>
      <c r="R9" s="204"/>
      <c r="S9" s="333"/>
      <c r="T9" s="333"/>
      <c r="U9" s="333"/>
      <c r="V9" s="333"/>
    </row>
    <row r="10" spans="1:256" ht="12" customHeight="1">
      <c r="C10" s="241"/>
      <c r="D10" s="331" t="s">
        <v>91</v>
      </c>
      <c r="E10" s="331" t="s">
        <v>47</v>
      </c>
      <c r="F10" s="1237" t="s">
        <v>48</v>
      </c>
      <c r="G10" s="1237"/>
      <c r="H10" s="331" t="s">
        <v>49</v>
      </c>
      <c r="I10" s="1237" t="s">
        <v>66</v>
      </c>
      <c r="J10" s="1237"/>
      <c r="K10" s="331" t="s">
        <v>67</v>
      </c>
      <c r="L10" s="331" t="s">
        <v>181</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498</v>
      </c>
      <c r="N11" s="204"/>
      <c r="O11" s="204"/>
      <c r="P11" s="204" t="s">
        <v>496</v>
      </c>
      <c r="Q11" s="336" t="s">
        <v>497</v>
      </c>
      <c r="R11" s="204" t="s">
        <v>561</v>
      </c>
      <c r="S11" s="333"/>
      <c r="T11" s="333"/>
      <c r="U11" s="333"/>
      <c r="V11" s="333"/>
    </row>
    <row r="12" spans="1:256" s="257" customFormat="1" ht="0.95" customHeight="1">
      <c r="A12" s="84"/>
      <c r="B12" s="1090" t="s">
        <v>402</v>
      </c>
      <c r="C12" s="1228"/>
      <c r="D12" s="1229">
        <v>1</v>
      </c>
      <c r="E12" s="1230" t="s">
        <v>2134</v>
      </c>
      <c r="F12" s="1191"/>
      <c r="G12" s="1177">
        <v>0</v>
      </c>
      <c r="H12" s="334"/>
      <c r="I12" s="242"/>
      <c r="J12" s="371" t="s">
        <v>495</v>
      </c>
      <c r="K12" s="1085"/>
      <c r="L12" s="258"/>
      <c r="M12" s="1096">
        <f>mergeValue(H12)</f>
        <v>0</v>
      </c>
      <c r="N12" s="1095"/>
      <c r="O12" s="1095"/>
      <c r="P12" s="1096" t="str">
        <f>IF(ISERROR(MATCH(Q12,MODesc,0)),"n","y")</f>
        <v>n</v>
      </c>
      <c r="Q12" s="1095" t="s">
        <v>2134</v>
      </c>
      <c r="R12" s="1096" t="str">
        <f>K12&amp;"("&amp;L12&amp;")"</f>
        <v>()</v>
      </c>
      <c r="S12" s="1090"/>
      <c r="T12" s="1090"/>
      <c r="U12" s="240"/>
      <c r="V12" s="1090"/>
      <c r="W12" s="1090"/>
      <c r="X12" s="1090"/>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0" t="s">
        <v>402</v>
      </c>
      <c r="C13" s="1228"/>
      <c r="D13" s="1229"/>
      <c r="E13" s="1231"/>
      <c r="F13" s="1232"/>
      <c r="G13" s="1229">
        <v>1</v>
      </c>
      <c r="H13" s="1227" t="s">
        <v>1413</v>
      </c>
      <c r="I13" s="242"/>
      <c r="J13" s="371" t="s">
        <v>495</v>
      </c>
      <c r="K13" s="1085"/>
      <c r="L13" s="258"/>
      <c r="M13" s="1096" t="str">
        <f>mergeValue(H13)</f>
        <v>городской округ Самара</v>
      </c>
      <c r="N13" s="1095"/>
      <c r="O13" s="1095"/>
      <c r="P13" s="1095"/>
      <c r="Q13" s="1095"/>
      <c r="R13" s="1096" t="str">
        <f>K13&amp;"("&amp;L13&amp;")"</f>
        <v>()</v>
      </c>
      <c r="S13" s="1090"/>
      <c r="T13" s="1090"/>
      <c r="U13" s="240"/>
      <c r="V13" s="1090"/>
      <c r="W13" s="1090"/>
      <c r="X13" s="1090"/>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0" t="s">
        <v>402</v>
      </c>
      <c r="C14" s="1228"/>
      <c r="D14" s="1229"/>
      <c r="E14" s="1231"/>
      <c r="F14" s="1233"/>
      <c r="G14" s="1229"/>
      <c r="H14" s="1227"/>
      <c r="I14" s="1199"/>
      <c r="J14" s="1177">
        <v>1</v>
      </c>
      <c r="K14" s="1190" t="s">
        <v>1413</v>
      </c>
      <c r="L14" s="239" t="s">
        <v>1414</v>
      </c>
      <c r="M14" s="1096" t="str">
        <f>mergeValue(H14)</f>
        <v>городской округ Самара</v>
      </c>
      <c r="N14" s="1095"/>
      <c r="O14" s="1095"/>
      <c r="P14" s="1095"/>
      <c r="Q14" s="1095"/>
      <c r="R14" s="1096" t="str">
        <f>K14&amp;" ("&amp;L14&amp;")"</f>
        <v>городской округ Самара (36701000)</v>
      </c>
      <c r="S14" s="1090"/>
      <c r="T14" s="1090"/>
      <c r="U14" s="240"/>
      <c r="V14" s="1090"/>
      <c r="W14" s="1090"/>
      <c r="X14" s="1090"/>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399</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Ie6AMNdmuImsvHdjhyA00jlv7esFdKi/kULKej3K9NpInZrhGvpvGoZ+jXz0VsVw5/1tpbyfj9/uMg47ibFk8g==" saltValue="zBkbaWKsIylDzoRe0C1Qm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327</v>
      </c>
      <c r="B1" s="1196" t="s">
        <v>328</v>
      </c>
    </row>
    <row r="2" spans="1:2">
      <c r="A2" s="1196">
        <v>4213775</v>
      </c>
      <c r="B2" s="1196" t="s">
        <v>580</v>
      </c>
    </row>
    <row r="3" spans="1:2">
      <c r="A3" s="1196">
        <v>4213784</v>
      </c>
      <c r="B3" s="1196" t="s">
        <v>673</v>
      </c>
    </row>
    <row r="4" spans="1:2">
      <c r="A4" s="1196">
        <v>4213781</v>
      </c>
      <c r="B4" s="1196" t="s">
        <v>672</v>
      </c>
    </row>
    <row r="5" spans="1:2">
      <c r="A5" s="1196">
        <v>4213776</v>
      </c>
      <c r="B5" s="1196" t="s">
        <v>581</v>
      </c>
    </row>
    <row r="6" spans="1:2">
      <c r="A6" s="1196">
        <v>4213777</v>
      </c>
      <c r="B6" s="1196" t="s">
        <v>582</v>
      </c>
    </row>
    <row r="7" spans="1:2">
      <c r="A7" s="1196">
        <v>4213778</v>
      </c>
      <c r="B7" s="1196" t="s">
        <v>583</v>
      </c>
    </row>
    <row r="8" spans="1:2">
      <c r="A8" s="1196">
        <v>4213780</v>
      </c>
      <c r="B8" s="1196" t="s">
        <v>584</v>
      </c>
    </row>
    <row r="9" spans="1:2">
      <c r="A9" s="1196">
        <v>4213779</v>
      </c>
      <c r="B9" s="1196" t="s">
        <v>587</v>
      </c>
    </row>
    <row r="10" spans="1:2">
      <c r="A10" s="1196">
        <v>4213783</v>
      </c>
      <c r="B10" s="1196" t="s">
        <v>586</v>
      </c>
    </row>
    <row r="11" spans="1:2">
      <c r="A11" s="1196">
        <v>4213782</v>
      </c>
      <c r="B11" s="1196" t="s">
        <v>585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327</v>
      </c>
      <c r="B1" s="1196" t="s">
        <v>329</v>
      </c>
    </row>
    <row r="2" spans="1:2">
      <c r="A2" s="1196">
        <v>4190064</v>
      </c>
      <c r="B2" s="1196" t="s">
        <v>1441</v>
      </c>
    </row>
    <row r="3" spans="1:2">
      <c r="A3" s="1196">
        <v>4190065</v>
      </c>
      <c r="B3" s="1196" t="s">
        <v>1442</v>
      </c>
    </row>
    <row r="4" spans="1:2">
      <c r="A4" s="1196">
        <v>4190066</v>
      </c>
      <c r="B4" s="1196" t="s">
        <v>1443</v>
      </c>
    </row>
    <row r="5" spans="1:2">
      <c r="A5" s="1196">
        <v>4190067</v>
      </c>
      <c r="B5" s="1196" t="s">
        <v>1444</v>
      </c>
    </row>
    <row r="6" spans="1:2">
      <c r="A6" s="1196">
        <v>4190068</v>
      </c>
      <c r="B6" s="1196" t="s">
        <v>1445</v>
      </c>
    </row>
    <row r="7" spans="1:2">
      <c r="A7" s="1196">
        <v>4190069</v>
      </c>
      <c r="B7" s="1196" t="s">
        <v>1446</v>
      </c>
    </row>
    <row r="8" spans="1:2">
      <c r="A8" s="1196">
        <v>4190070</v>
      </c>
      <c r="B8" s="1196" t="s">
        <v>1447</v>
      </c>
    </row>
    <row r="9" spans="1:2">
      <c r="A9" s="1196">
        <v>4190071</v>
      </c>
      <c r="B9" s="1196" t="s">
        <v>1448</v>
      </c>
    </row>
    <row r="10" spans="1:2">
      <c r="A10" s="1196">
        <v>4190072</v>
      </c>
      <c r="B10" s="1196" t="s">
        <v>1449</v>
      </c>
    </row>
    <row r="11" spans="1:2">
      <c r="A11" s="1196">
        <v>4190073</v>
      </c>
      <c r="B11" s="1196" t="s">
        <v>1450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750</v>
      </c>
    </row>
    <row r="6" spans="1:2">
      <c r="A6" t="s">
        <v>413</v>
      </c>
      <c r="B6" t="s">
        <v>751</v>
      </c>
    </row>
    <row r="7" spans="1:2">
      <c r="A7" t="s">
        <v>652</v>
      </c>
      <c r="B7" t="s">
        <v>553</v>
      </c>
    </row>
    <row r="8" spans="1:2">
      <c r="A8" t="s">
        <v>653</v>
      </c>
      <c r="B8" t="s">
        <v>466</v>
      </c>
    </row>
    <row r="9" spans="1:2">
      <c r="A9" t="s">
        <v>484</v>
      </c>
      <c r="B9" t="s">
        <v>422</v>
      </c>
    </row>
    <row r="10" spans="1:2">
      <c r="A10" t="s">
        <v>415</v>
      </c>
      <c r="B10" t="s">
        <v>423</v>
      </c>
    </row>
    <row r="11" spans="1:2">
      <c r="A11" t="s">
        <v>666</v>
      </c>
      <c r="B11" t="s">
        <v>424</v>
      </c>
    </row>
    <row r="12" spans="1:2">
      <c r="A12" t="s">
        <v>667</v>
      </c>
      <c r="B12" t="s">
        <v>467</v>
      </c>
    </row>
    <row r="13" spans="1:2">
      <c r="A13" t="s">
        <v>654</v>
      </c>
      <c r="B13" t="s">
        <v>425</v>
      </c>
    </row>
    <row r="14" spans="1:2">
      <c r="A14" t="s">
        <v>655</v>
      </c>
      <c r="B14" t="s">
        <v>426</v>
      </c>
    </row>
    <row r="15" spans="1:2">
      <c r="A15" t="s">
        <v>656</v>
      </c>
      <c r="B15" t="s">
        <v>427</v>
      </c>
    </row>
    <row r="16" spans="1:2">
      <c r="A16" t="s">
        <v>657</v>
      </c>
      <c r="B16" t="s">
        <v>332</v>
      </c>
    </row>
    <row r="17" spans="1:2">
      <c r="A17" t="s">
        <v>658</v>
      </c>
      <c r="B17" t="s">
        <v>59</v>
      </c>
    </row>
    <row r="18" spans="1:2">
      <c r="A18" t="s">
        <v>659</v>
      </c>
      <c r="B18" t="s">
        <v>384</v>
      </c>
    </row>
    <row r="19" spans="1:2">
      <c r="A19" t="s">
        <v>660</v>
      </c>
      <c r="B19" t="s">
        <v>436</v>
      </c>
    </row>
    <row r="20" spans="1:2">
      <c r="A20" t="s">
        <v>661</v>
      </c>
      <c r="B20" t="s">
        <v>248</v>
      </c>
    </row>
    <row r="21" spans="1:2">
      <c r="A21" t="s">
        <v>662</v>
      </c>
      <c r="B21" t="s">
        <v>72</v>
      </c>
    </row>
    <row r="22" spans="1:2">
      <c r="A22" t="s">
        <v>663</v>
      </c>
      <c r="B22" t="s">
        <v>61</v>
      </c>
    </row>
    <row r="23" spans="1:2">
      <c r="A23" t="s">
        <v>664</v>
      </c>
      <c r="B23" t="s">
        <v>73</v>
      </c>
    </row>
    <row r="24" spans="1:2">
      <c r="A24" t="s">
        <v>665</v>
      </c>
      <c r="B24" t="s">
        <v>428</v>
      </c>
    </row>
    <row r="25" spans="1:2">
      <c r="A25" t="s">
        <v>573</v>
      </c>
      <c r="B25" t="s">
        <v>71</v>
      </c>
    </row>
    <row r="26" spans="1:2">
      <c r="A26" t="s">
        <v>574</v>
      </c>
      <c r="B26" t="s">
        <v>60</v>
      </c>
    </row>
    <row r="27" spans="1:2">
      <c r="A27" t="s">
        <v>486</v>
      </c>
      <c r="B27" t="s">
        <v>62</v>
      </c>
    </row>
    <row r="28" spans="1:2">
      <c r="A28" t="s">
        <v>417</v>
      </c>
      <c r="B28" t="s">
        <v>382</v>
      </c>
    </row>
    <row r="29" spans="1:2">
      <c r="A29" t="s">
        <v>485</v>
      </c>
      <c r="B29" t="s">
        <v>13</v>
      </c>
    </row>
    <row r="30" spans="1:2">
      <c r="A30" t="s">
        <v>416</v>
      </c>
      <c r="B30" t="s">
        <v>80</v>
      </c>
    </row>
    <row r="31" spans="1:2">
      <c r="A31" t="s">
        <v>562</v>
      </c>
      <c r="B31" t="s">
        <v>14</v>
      </c>
    </row>
    <row r="32" spans="1:2">
      <c r="A32" t="s">
        <v>748</v>
      </c>
      <c r="B32" t="s">
        <v>554</v>
      </c>
    </row>
    <row r="33" spans="1:2">
      <c r="A33" t="s">
        <v>749</v>
      </c>
      <c r="B33" t="s">
        <v>429</v>
      </c>
    </row>
    <row r="34" spans="1:2">
      <c r="A34" t="s">
        <v>418</v>
      </c>
      <c r="B34" t="s">
        <v>178</v>
      </c>
    </row>
    <row r="35" spans="1:2">
      <c r="A35" t="s">
        <v>419</v>
      </c>
      <c r="B35" t="s">
        <v>487</v>
      </c>
    </row>
    <row r="36" spans="1:2">
      <c r="A36" t="s">
        <v>420</v>
      </c>
      <c r="B36" t="s">
        <v>468</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J25" sqref="J2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8" t="s">
        <v>625</v>
      </c>
      <c r="E5" s="1239"/>
      <c r="F5" s="1239"/>
      <c r="G5" s="1239"/>
      <c r="H5" s="1239"/>
      <c r="I5" s="1239"/>
      <c r="J5" s="1240"/>
      <c r="K5" s="408"/>
      <c r="L5" s="169"/>
      <c r="M5" s="169"/>
      <c r="N5" s="169"/>
      <c r="O5" s="169"/>
      <c r="P5" s="169"/>
      <c r="Q5" s="169"/>
      <c r="R5" s="169"/>
      <c r="S5" s="536"/>
      <c r="T5" s="536"/>
      <c r="U5" s="536"/>
      <c r="V5" s="536"/>
      <c r="W5" s="169"/>
    </row>
    <row r="6" spans="1:24" s="438" customFormat="1" ht="3" customHeight="1">
      <c r="A6" s="292"/>
      <c r="B6" s="292"/>
      <c r="D6" s="1260"/>
      <c r="E6" s="1261"/>
      <c r="F6" s="1261"/>
      <c r="G6" s="1261"/>
      <c r="H6" s="1261"/>
      <c r="I6" s="1261"/>
      <c r="J6" s="1262"/>
      <c r="S6" s="613"/>
      <c r="T6" s="613"/>
      <c r="U6" s="613"/>
      <c r="V6" s="613"/>
    </row>
    <row r="7" spans="1:24" s="438" customFormat="1" ht="5.25" hidden="1" customHeight="1">
      <c r="A7" s="292"/>
      <c r="B7" s="292"/>
      <c r="E7" s="1263"/>
      <c r="F7" s="1263"/>
      <c r="G7" s="1259"/>
      <c r="H7" s="1259"/>
      <c r="I7" s="1259"/>
      <c r="J7" s="1259"/>
      <c r="S7" s="613"/>
      <c r="T7" s="613"/>
      <c r="U7" s="613"/>
      <c r="V7" s="613"/>
    </row>
    <row r="8" spans="1:24" s="438" customFormat="1" ht="5.25" hidden="1" customHeight="1">
      <c r="A8" s="292"/>
      <c r="B8" s="292"/>
      <c r="E8" s="1263"/>
      <c r="F8" s="1263"/>
      <c r="G8" s="1259"/>
      <c r="H8" s="1259"/>
      <c r="I8" s="1259"/>
      <c r="J8" s="1259"/>
      <c r="S8" s="613"/>
      <c r="T8" s="613"/>
      <c r="U8" s="613"/>
      <c r="V8" s="613"/>
    </row>
    <row r="9" spans="1:24" s="438" customFormat="1" ht="5.25" hidden="1" customHeight="1">
      <c r="A9" s="292"/>
      <c r="B9" s="292"/>
      <c r="E9" s="1263"/>
      <c r="F9" s="1263"/>
      <c r="G9" s="1259"/>
      <c r="H9" s="1259"/>
      <c r="I9" s="1259"/>
      <c r="J9" s="1259"/>
      <c r="S9" s="613"/>
      <c r="T9" s="613"/>
      <c r="U9" s="613"/>
      <c r="V9" s="613"/>
    </row>
    <row r="10" spans="1:24" s="613" customFormat="1" ht="5.25" hidden="1">
      <c r="A10" s="292"/>
      <c r="B10" s="292"/>
      <c r="E10" s="1264"/>
      <c r="F10" s="1264"/>
      <c r="G10" s="787"/>
      <c r="H10" s="434"/>
      <c r="I10" s="745"/>
      <c r="J10" s="745"/>
    </row>
    <row r="11" spans="1:24" s="152" customFormat="1" ht="18.75" customHeight="1">
      <c r="A11" s="292"/>
      <c r="B11" s="292"/>
      <c r="D11" s="145"/>
      <c r="E11" s="1265" t="s">
        <v>632</v>
      </c>
      <c r="F11" s="1265"/>
      <c r="G11" s="1200" t="s">
        <v>83</v>
      </c>
      <c r="H11" s="436"/>
      <c r="I11" s="159"/>
      <c r="J11" s="145"/>
      <c r="K11" s="146"/>
      <c r="L11" s="145"/>
      <c r="M11" s="145"/>
      <c r="N11" s="146"/>
      <c r="O11" s="146"/>
      <c r="P11" s="145"/>
      <c r="Q11" s="145"/>
      <c r="R11" s="146"/>
      <c r="S11" s="522"/>
      <c r="T11" s="521"/>
      <c r="U11" s="521"/>
      <c r="V11" s="522"/>
    </row>
    <row r="12" spans="1:24" s="438" customFormat="1" ht="18.75">
      <c r="A12" s="292"/>
      <c r="B12" s="292"/>
      <c r="E12" s="1265" t="s">
        <v>633</v>
      </c>
      <c r="F12" s="1265"/>
      <c r="G12" s="1200" t="s">
        <v>83</v>
      </c>
      <c r="H12" s="436"/>
      <c r="I12" s="434"/>
      <c r="J12" s="437"/>
      <c r="K12" s="433"/>
      <c r="L12" s="433"/>
      <c r="M12" s="433"/>
      <c r="N12" s="432"/>
      <c r="O12" s="433"/>
      <c r="P12" s="433"/>
      <c r="Q12" s="433"/>
      <c r="R12" s="432"/>
      <c r="S12" s="612"/>
      <c r="T12" s="612"/>
      <c r="U12" s="612"/>
      <c r="V12" s="611"/>
    </row>
    <row r="13" spans="1:24" s="438" customFormat="1" ht="5.25" hidden="1" customHeight="1">
      <c r="A13" s="292"/>
      <c r="B13" s="292"/>
      <c r="E13" s="1258"/>
      <c r="F13" s="1258"/>
      <c r="G13" s="435"/>
      <c r="H13" s="434"/>
      <c r="I13" s="433"/>
      <c r="J13" s="433"/>
      <c r="K13" s="433"/>
      <c r="L13" s="433"/>
      <c r="M13" s="433"/>
      <c r="N13" s="432"/>
      <c r="O13" s="433"/>
      <c r="P13" s="433"/>
      <c r="Q13" s="433"/>
      <c r="R13" s="432"/>
      <c r="S13" s="612"/>
      <c r="T13" s="612"/>
      <c r="U13" s="612"/>
      <c r="V13" s="611"/>
    </row>
    <row r="14" spans="1:24" s="438" customFormat="1" ht="5.25" hidden="1" customHeight="1">
      <c r="A14" s="292"/>
      <c r="B14" s="292"/>
      <c r="S14" s="613"/>
      <c r="T14" s="613"/>
      <c r="U14" s="613"/>
      <c r="V14" s="613"/>
    </row>
    <row r="15" spans="1:24" s="431" customFormat="1" ht="5.25" hidden="1" customHeight="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7" t="s">
        <v>90</v>
      </c>
      <c r="E17" s="1257" t="s">
        <v>295</v>
      </c>
      <c r="F17" s="1257" t="s">
        <v>78</v>
      </c>
      <c r="G17" s="1257" t="s">
        <v>435</v>
      </c>
      <c r="H17" s="1257" t="s">
        <v>90</v>
      </c>
      <c r="I17" s="1257"/>
      <c r="J17" s="1257" t="s">
        <v>19</v>
      </c>
      <c r="K17" s="1269" t="s">
        <v>460</v>
      </c>
      <c r="L17" s="1269"/>
      <c r="M17" s="1269"/>
      <c r="N17" s="1269"/>
      <c r="O17" s="1269" t="s">
        <v>623</v>
      </c>
      <c r="P17" s="1269"/>
      <c r="Q17" s="1269"/>
      <c r="R17" s="1269"/>
      <c r="S17" s="1269" t="s">
        <v>624</v>
      </c>
      <c r="T17" s="1269"/>
      <c r="U17" s="1269"/>
      <c r="V17" s="1269"/>
      <c r="W17" s="1257" t="s">
        <v>242</v>
      </c>
    </row>
    <row r="18" spans="1:24" ht="30.75" customHeight="1">
      <c r="D18" s="1257"/>
      <c r="E18" s="1257"/>
      <c r="F18" s="1257"/>
      <c r="G18" s="1257"/>
      <c r="H18" s="1257"/>
      <c r="I18" s="1257"/>
      <c r="J18" s="1257"/>
      <c r="K18" s="109" t="s">
        <v>298</v>
      </c>
      <c r="L18" s="1257" t="s">
        <v>90</v>
      </c>
      <c r="M18" s="1257"/>
      <c r="N18" s="109" t="s">
        <v>228</v>
      </c>
      <c r="O18" s="109" t="s">
        <v>298</v>
      </c>
      <c r="P18" s="1257" t="s">
        <v>90</v>
      </c>
      <c r="Q18" s="1257"/>
      <c r="R18" s="109" t="s">
        <v>228</v>
      </c>
      <c r="S18" s="509" t="s">
        <v>298</v>
      </c>
      <c r="T18" s="1257" t="s">
        <v>90</v>
      </c>
      <c r="U18" s="1257"/>
      <c r="V18" s="509" t="s">
        <v>397</v>
      </c>
      <c r="W18" s="1257"/>
    </row>
    <row r="19" spans="1:24" s="382" customFormat="1" ht="12" customHeight="1">
      <c r="A19" s="381"/>
      <c r="B19" s="381"/>
      <c r="D19" s="39" t="s">
        <v>91</v>
      </c>
      <c r="E19" s="39" t="s">
        <v>47</v>
      </c>
      <c r="F19" s="39" t="s">
        <v>48</v>
      </c>
      <c r="G19" s="39" t="s">
        <v>49</v>
      </c>
      <c r="H19" s="1266" t="s">
        <v>66</v>
      </c>
      <c r="I19" s="1266"/>
      <c r="J19" s="39" t="s">
        <v>67</v>
      </c>
      <c r="K19" s="39" t="s">
        <v>181</v>
      </c>
      <c r="L19" s="1266" t="s">
        <v>182</v>
      </c>
      <c r="M19" s="1266"/>
      <c r="N19" s="39" t="s">
        <v>206</v>
      </c>
      <c r="O19" s="39" t="s">
        <v>207</v>
      </c>
      <c r="P19" s="1266" t="s">
        <v>208</v>
      </c>
      <c r="Q19" s="1266"/>
      <c r="R19" s="39" t="s">
        <v>209</v>
      </c>
      <c r="S19" s="494" t="s">
        <v>208</v>
      </c>
      <c r="T19" s="1266" t="s">
        <v>209</v>
      </c>
      <c r="U19" s="1266"/>
      <c r="V19" s="494" t="s">
        <v>210</v>
      </c>
      <c r="W19" s="39" t="s">
        <v>211</v>
      </c>
    </row>
    <row r="20" spans="1:24" ht="14.25" hidden="1" customHeight="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4" s="1176" customFormat="1" ht="17.100000000000001" customHeight="1">
      <c r="A21" s="710">
        <v>5</v>
      </c>
      <c r="C21" s="290"/>
      <c r="D21" s="1250">
        <v>1</v>
      </c>
      <c r="E21" s="1251" t="s">
        <v>582</v>
      </c>
      <c r="F21" s="1253" t="s">
        <v>2135</v>
      </c>
      <c r="G21" s="1256" t="s">
        <v>83</v>
      </c>
      <c r="H21" s="1250"/>
      <c r="I21" s="1250">
        <v>1</v>
      </c>
      <c r="J21" s="1270" t="s">
        <v>2136</v>
      </c>
      <c r="K21" s="1246" t="s">
        <v>83</v>
      </c>
      <c r="L21" s="1244"/>
      <c r="M21" s="1244" t="s">
        <v>91</v>
      </c>
      <c r="N21" s="1249"/>
      <c r="O21" s="1246" t="s">
        <v>83</v>
      </c>
      <c r="P21" s="1244"/>
      <c r="Q21" s="1244" t="s">
        <v>91</v>
      </c>
      <c r="R21" s="1245"/>
      <c r="S21" s="1246" t="s">
        <v>83</v>
      </c>
      <c r="T21" s="1028"/>
      <c r="U21" s="1028" t="s">
        <v>91</v>
      </c>
      <c r="V21" s="1201"/>
      <c r="W21" s="288"/>
    </row>
    <row r="22" spans="1:24" s="1176" customFormat="1" ht="17.100000000000001" customHeight="1">
      <c r="A22" s="710"/>
      <c r="C22" s="709"/>
      <c r="D22" s="1250"/>
      <c r="E22" s="1251"/>
      <c r="F22" s="1254"/>
      <c r="G22" s="1256"/>
      <c r="H22" s="1250"/>
      <c r="I22" s="1250"/>
      <c r="J22" s="1271"/>
      <c r="K22" s="1246"/>
      <c r="L22" s="1244"/>
      <c r="M22" s="1244"/>
      <c r="N22" s="1249"/>
      <c r="O22" s="1246"/>
      <c r="P22" s="1244"/>
      <c r="Q22" s="1244"/>
      <c r="R22" s="1245"/>
      <c r="S22" s="1246"/>
      <c r="T22" s="1030"/>
      <c r="U22" s="706"/>
      <c r="V22" s="707"/>
      <c r="W22" s="708"/>
    </row>
    <row r="23" spans="1:24" s="1176" customFormat="1" ht="17.100000000000001" customHeight="1">
      <c r="A23" s="710"/>
      <c r="C23" s="709"/>
      <c r="D23" s="1248"/>
      <c r="E23" s="1252"/>
      <c r="F23" s="1254"/>
      <c r="G23" s="1247"/>
      <c r="H23" s="1248"/>
      <c r="I23" s="1248"/>
      <c r="J23" s="1271"/>
      <c r="K23" s="1247"/>
      <c r="L23" s="1248"/>
      <c r="M23" s="1248"/>
      <c r="N23" s="1245"/>
      <c r="O23" s="1247"/>
      <c r="P23" s="1192"/>
      <c r="Q23" s="706"/>
      <c r="R23" s="707"/>
      <c r="S23" s="703"/>
      <c r="T23" s="703"/>
      <c r="U23" s="703"/>
      <c r="V23" s="703"/>
      <c r="W23" s="708"/>
    </row>
    <row r="24" spans="1:24" s="1176" customFormat="1" ht="15" customHeight="1">
      <c r="A24" s="710"/>
      <c r="C24" s="709"/>
      <c r="D24" s="1248"/>
      <c r="E24" s="1252"/>
      <c r="F24" s="1254"/>
      <c r="G24" s="1247"/>
      <c r="H24" s="1248"/>
      <c r="I24" s="1248"/>
      <c r="J24" s="1272"/>
      <c r="K24" s="1247"/>
      <c r="L24" s="706"/>
      <c r="M24" s="707"/>
      <c r="N24" s="707"/>
      <c r="O24" s="707"/>
      <c r="P24" s="707"/>
      <c r="Q24" s="707"/>
      <c r="R24" s="707"/>
      <c r="S24" s="703"/>
      <c r="T24" s="703"/>
      <c r="U24" s="703"/>
      <c r="V24" s="703"/>
      <c r="W24" s="708"/>
    </row>
    <row r="25" spans="1:24" s="1176" customFormat="1" ht="15" customHeight="1">
      <c r="A25" s="710"/>
      <c r="C25" s="709"/>
      <c r="D25" s="1248"/>
      <c r="E25" s="1252"/>
      <c r="F25" s="1255"/>
      <c r="G25" s="1247"/>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73" t="s">
        <v>642</v>
      </c>
      <c r="F32" s="1273"/>
      <c r="G32" s="1273"/>
      <c r="H32" s="1273"/>
      <c r="I32" s="1273"/>
      <c r="J32" s="1273"/>
      <c r="K32" s="1273"/>
      <c r="L32" s="1273"/>
      <c r="M32" s="1273"/>
      <c r="N32" s="1273"/>
      <c r="O32" s="1273"/>
      <c r="P32" s="1273"/>
      <c r="Q32" s="1273"/>
      <c r="R32" s="1273"/>
      <c r="S32" s="1273"/>
      <c r="T32" s="1273"/>
      <c r="U32" s="1273"/>
      <c r="V32" s="1273"/>
      <c r="W32" s="1273"/>
    </row>
    <row r="33" spans="5:23" ht="36.950000000000003" customHeight="1">
      <c r="E33" s="1267" t="s">
        <v>644</v>
      </c>
      <c r="F33" s="1268"/>
      <c r="G33" s="1268"/>
      <c r="H33" s="1268"/>
      <c r="I33" s="1268"/>
      <c r="J33" s="1268"/>
      <c r="K33" s="1268"/>
      <c r="L33" s="1268"/>
      <c r="M33" s="1268"/>
      <c r="N33" s="1268"/>
      <c r="O33" s="1268"/>
      <c r="P33" s="1268"/>
      <c r="Q33" s="1268"/>
      <c r="R33" s="1268"/>
      <c r="S33" s="1268"/>
      <c r="T33" s="1268"/>
      <c r="U33" s="1268"/>
      <c r="V33" s="1268"/>
      <c r="W33" s="1268"/>
    </row>
    <row r="34" spans="5:23" ht="17.100000000000001" customHeight="1">
      <c r="E34" s="1267" t="s">
        <v>645</v>
      </c>
      <c r="F34" s="1268"/>
      <c r="G34" s="1268"/>
      <c r="H34" s="1268"/>
      <c r="I34" s="1268"/>
      <c r="J34" s="1268"/>
      <c r="K34" s="1268"/>
      <c r="L34" s="1268"/>
      <c r="M34" s="1268"/>
      <c r="N34" s="1268"/>
      <c r="O34" s="1268"/>
      <c r="P34" s="1268"/>
      <c r="Q34" s="1268"/>
      <c r="R34" s="1268"/>
      <c r="S34" s="1268"/>
      <c r="T34" s="1268"/>
      <c r="U34" s="1268"/>
      <c r="V34" s="1268"/>
      <c r="W34" s="1268"/>
    </row>
    <row r="35" spans="5:23" ht="27" customHeight="1">
      <c r="E35" s="1267" t="s">
        <v>646</v>
      </c>
      <c r="F35" s="1268"/>
      <c r="G35" s="1268"/>
      <c r="H35" s="1268"/>
      <c r="I35" s="1268"/>
      <c r="J35" s="1268"/>
      <c r="K35" s="1268"/>
      <c r="L35" s="1268"/>
      <c r="M35" s="1268"/>
      <c r="N35" s="1268"/>
      <c r="O35" s="1268"/>
      <c r="P35" s="1268"/>
      <c r="Q35" s="1268"/>
      <c r="R35" s="1268"/>
      <c r="S35" s="1268"/>
      <c r="T35" s="1268"/>
      <c r="U35" s="1268"/>
      <c r="V35" s="1268"/>
      <c r="W35" s="1268"/>
    </row>
    <row r="36" spans="5:23" ht="17.100000000000001" customHeight="1">
      <c r="E36" s="1267" t="s">
        <v>647</v>
      </c>
      <c r="F36" s="1268"/>
      <c r="G36" s="1268"/>
      <c r="H36" s="1268"/>
      <c r="I36" s="1268"/>
      <c r="J36" s="1268"/>
      <c r="K36" s="1268"/>
      <c r="L36" s="1268"/>
      <c r="M36" s="1268"/>
      <c r="N36" s="1268"/>
      <c r="O36" s="1268"/>
      <c r="P36" s="1268"/>
      <c r="Q36" s="1268"/>
      <c r="R36" s="1268"/>
      <c r="S36" s="1268"/>
      <c r="T36" s="1268"/>
      <c r="U36" s="1268"/>
      <c r="V36" s="1268"/>
      <c r="W36" s="1268"/>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73" t="s">
        <v>643</v>
      </c>
      <c r="F38" s="1273"/>
      <c r="G38" s="1273"/>
      <c r="H38" s="1273"/>
      <c r="I38" s="1273"/>
      <c r="J38" s="1273"/>
      <c r="K38" s="1273"/>
      <c r="L38" s="1273"/>
      <c r="M38" s="1273"/>
      <c r="N38" s="1273"/>
      <c r="O38" s="1273"/>
      <c r="P38" s="1273"/>
      <c r="Q38" s="1273"/>
      <c r="R38" s="1273"/>
      <c r="S38" s="1273"/>
      <c r="T38" s="1273"/>
      <c r="U38" s="1273"/>
      <c r="V38" s="1273"/>
      <c r="W38" s="1273"/>
    </row>
    <row r="39" spans="5:23" ht="17.100000000000001" customHeight="1">
      <c r="E39" s="1267" t="s">
        <v>648</v>
      </c>
      <c r="F39" s="1268"/>
      <c r="G39" s="1268"/>
      <c r="H39" s="1268"/>
      <c r="I39" s="1268"/>
      <c r="J39" s="1268"/>
      <c r="K39" s="1268"/>
      <c r="L39" s="1268"/>
      <c r="M39" s="1268"/>
      <c r="N39" s="1268"/>
      <c r="O39" s="1268"/>
      <c r="P39" s="1268"/>
      <c r="Q39" s="1268"/>
      <c r="R39" s="1268"/>
      <c r="S39" s="1268"/>
      <c r="T39" s="1268"/>
      <c r="U39" s="1268"/>
      <c r="V39" s="1268"/>
      <c r="W39" s="1268"/>
    </row>
    <row r="40" spans="5:23" ht="17.100000000000001" customHeight="1">
      <c r="E40" s="1267" t="s">
        <v>649</v>
      </c>
      <c r="F40" s="1268"/>
      <c r="G40" s="1268"/>
      <c r="H40" s="1268"/>
      <c r="I40" s="1268"/>
      <c r="J40" s="1268"/>
      <c r="K40" s="1268"/>
      <c r="L40" s="1268"/>
      <c r="M40" s="1268"/>
      <c r="N40" s="1268"/>
      <c r="O40" s="1268"/>
      <c r="P40" s="1268"/>
      <c r="Q40" s="1268"/>
      <c r="R40" s="1268"/>
      <c r="S40" s="1268"/>
      <c r="T40" s="1268"/>
      <c r="U40" s="1268"/>
      <c r="V40" s="1268"/>
      <c r="W40" s="1268"/>
    </row>
  </sheetData>
  <sheetProtection algorithmName="SHA-512" hashValue="sgFl3NiGtCGdhK1TGONs9JdaXBRObflzddA0LO6NVyULrh1os4qrSDG9Pu2HrcAA9gdhcn1uUblS/ep/fnkPdw==" saltValue="fiOsEYI72W/suv+n5mVAzw=="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J21" xr:uid="{00000000-0002-0000-0500-000003000000}">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19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1440</v>
      </c>
      <c r="B1" s="5" t="s">
        <v>1456</v>
      </c>
      <c r="C1" s="5" t="s">
        <v>1457</v>
      </c>
      <c r="D1" s="5" t="s">
        <v>1458</v>
      </c>
      <c r="E1" s="5" t="s">
        <v>1459</v>
      </c>
      <c r="F1" s="5" t="s">
        <v>1460</v>
      </c>
      <c r="G1" s="5" t="s">
        <v>1461</v>
      </c>
      <c r="H1" s="5" t="s">
        <v>1462</v>
      </c>
      <c r="I1" s="5" t="s">
        <v>1463</v>
      </c>
    </row>
    <row r="2" spans="1:10">
      <c r="A2" s="5">
        <v>1</v>
      </c>
      <c r="B2" s="5" t="s">
        <v>1464</v>
      </c>
      <c r="C2" s="5" t="s">
        <v>150</v>
      </c>
      <c r="D2" s="5" t="s">
        <v>1465</v>
      </c>
      <c r="E2" s="5" t="s">
        <v>1466</v>
      </c>
      <c r="F2" s="5" t="s">
        <v>1467</v>
      </c>
      <c r="G2" s="5" t="s">
        <v>1468</v>
      </c>
      <c r="H2" s="5" t="s">
        <v>1469</v>
      </c>
      <c r="J2" s="5" t="s">
        <v>2124</v>
      </c>
    </row>
    <row r="3" spans="1:10">
      <c r="A3" s="5">
        <v>2</v>
      </c>
      <c r="B3" s="5" t="s">
        <v>1464</v>
      </c>
      <c r="C3" s="5" t="s">
        <v>150</v>
      </c>
      <c r="D3" s="5" t="s">
        <v>1470</v>
      </c>
      <c r="E3" s="5" t="s">
        <v>1471</v>
      </c>
      <c r="F3" s="5" t="s">
        <v>1472</v>
      </c>
      <c r="G3" s="5" t="s">
        <v>1473</v>
      </c>
      <c r="H3" s="5" t="s">
        <v>1474</v>
      </c>
      <c r="J3" s="5" t="s">
        <v>2124</v>
      </c>
    </row>
    <row r="4" spans="1:10">
      <c r="A4" s="5">
        <v>3</v>
      </c>
      <c r="B4" s="5" t="s">
        <v>1464</v>
      </c>
      <c r="C4" s="5" t="s">
        <v>150</v>
      </c>
      <c r="D4" s="5" t="s">
        <v>1475</v>
      </c>
      <c r="E4" s="5" t="s">
        <v>1476</v>
      </c>
      <c r="F4" s="5" t="s">
        <v>1477</v>
      </c>
      <c r="G4" s="5" t="s">
        <v>1478</v>
      </c>
      <c r="J4" s="5" t="s">
        <v>2124</v>
      </c>
    </row>
    <row r="5" spans="1:10">
      <c r="A5" s="5">
        <v>4</v>
      </c>
      <c r="B5" s="5" t="s">
        <v>1464</v>
      </c>
      <c r="C5" s="5" t="s">
        <v>150</v>
      </c>
      <c r="D5" s="5" t="s">
        <v>1479</v>
      </c>
      <c r="E5" s="5" t="s">
        <v>1480</v>
      </c>
      <c r="F5" s="5" t="s">
        <v>1481</v>
      </c>
      <c r="G5" s="5" t="s">
        <v>1482</v>
      </c>
      <c r="J5" s="5" t="s">
        <v>2124</v>
      </c>
    </row>
    <row r="6" spans="1:10">
      <c r="A6" s="5">
        <v>5</v>
      </c>
      <c r="B6" s="5" t="s">
        <v>1464</v>
      </c>
      <c r="C6" s="5" t="s">
        <v>150</v>
      </c>
      <c r="D6" s="5" t="s">
        <v>1483</v>
      </c>
      <c r="E6" s="5" t="s">
        <v>1484</v>
      </c>
      <c r="F6" s="5" t="s">
        <v>1485</v>
      </c>
      <c r="G6" s="5" t="s">
        <v>1486</v>
      </c>
      <c r="J6" s="5" t="s">
        <v>2124</v>
      </c>
    </row>
    <row r="7" spans="1:10">
      <c r="A7" s="5">
        <v>6</v>
      </c>
      <c r="B7" s="5" t="s">
        <v>1464</v>
      </c>
      <c r="C7" s="5" t="s">
        <v>150</v>
      </c>
      <c r="D7" s="5" t="s">
        <v>1487</v>
      </c>
      <c r="E7" s="5" t="s">
        <v>1488</v>
      </c>
      <c r="F7" s="5" t="s">
        <v>1489</v>
      </c>
      <c r="G7" s="5" t="s">
        <v>1490</v>
      </c>
      <c r="J7" s="5" t="s">
        <v>2124</v>
      </c>
    </row>
    <row r="8" spans="1:10">
      <c r="A8" s="5">
        <v>7</v>
      </c>
      <c r="B8" s="5" t="s">
        <v>1464</v>
      </c>
      <c r="C8" s="5" t="s">
        <v>150</v>
      </c>
      <c r="D8" s="5" t="s">
        <v>1491</v>
      </c>
      <c r="E8" s="5" t="s">
        <v>1492</v>
      </c>
      <c r="F8" s="5" t="s">
        <v>1493</v>
      </c>
      <c r="G8" s="5" t="s">
        <v>1473</v>
      </c>
      <c r="H8" s="5" t="s">
        <v>1494</v>
      </c>
      <c r="J8" s="5" t="s">
        <v>2124</v>
      </c>
    </row>
    <row r="9" spans="1:10">
      <c r="A9" s="5">
        <v>8</v>
      </c>
      <c r="B9" s="5" t="s">
        <v>1464</v>
      </c>
      <c r="C9" s="5" t="s">
        <v>150</v>
      </c>
      <c r="D9" s="5" t="s">
        <v>1495</v>
      </c>
      <c r="E9" s="5" t="s">
        <v>1496</v>
      </c>
      <c r="F9" s="5" t="s">
        <v>1497</v>
      </c>
      <c r="G9" s="5" t="s">
        <v>1498</v>
      </c>
      <c r="J9" s="5" t="s">
        <v>2124</v>
      </c>
    </row>
    <row r="10" spans="1:10">
      <c r="A10" s="5">
        <v>9</v>
      </c>
      <c r="B10" s="5" t="s">
        <v>1464</v>
      </c>
      <c r="C10" s="5" t="s">
        <v>150</v>
      </c>
      <c r="D10" s="5" t="s">
        <v>1499</v>
      </c>
      <c r="E10" s="5" t="s">
        <v>1500</v>
      </c>
      <c r="F10" s="5" t="s">
        <v>1501</v>
      </c>
      <c r="G10" s="5" t="s">
        <v>1498</v>
      </c>
      <c r="J10" s="5" t="s">
        <v>2124</v>
      </c>
    </row>
    <row r="11" spans="1:10">
      <c r="A11" s="5">
        <v>10</v>
      </c>
      <c r="B11" s="5" t="s">
        <v>1464</v>
      </c>
      <c r="C11" s="5" t="s">
        <v>150</v>
      </c>
      <c r="D11" s="5" t="s">
        <v>1502</v>
      </c>
      <c r="E11" s="5" t="s">
        <v>1503</v>
      </c>
      <c r="F11" s="5" t="s">
        <v>1504</v>
      </c>
      <c r="G11" s="5" t="s">
        <v>1505</v>
      </c>
      <c r="J11" s="5" t="s">
        <v>2124</v>
      </c>
    </row>
    <row r="12" spans="1:10">
      <c r="A12" s="5">
        <v>11</v>
      </c>
      <c r="B12" s="5" t="s">
        <v>1464</v>
      </c>
      <c r="C12" s="5" t="s">
        <v>150</v>
      </c>
      <c r="D12" s="5" t="s">
        <v>1506</v>
      </c>
      <c r="E12" s="5" t="s">
        <v>1507</v>
      </c>
      <c r="F12" s="5" t="s">
        <v>1508</v>
      </c>
      <c r="G12" s="5" t="s">
        <v>1509</v>
      </c>
      <c r="J12" s="5" t="s">
        <v>2124</v>
      </c>
    </row>
    <row r="13" spans="1:10">
      <c r="A13" s="5">
        <v>12</v>
      </c>
      <c r="B13" s="5" t="s">
        <v>1464</v>
      </c>
      <c r="C13" s="5" t="s">
        <v>150</v>
      </c>
      <c r="D13" s="5" t="s">
        <v>1510</v>
      </c>
      <c r="E13" s="5" t="s">
        <v>1511</v>
      </c>
      <c r="F13" s="5" t="s">
        <v>1512</v>
      </c>
      <c r="G13" s="5" t="s">
        <v>1513</v>
      </c>
      <c r="J13" s="5" t="s">
        <v>2124</v>
      </c>
    </row>
    <row r="14" spans="1:10">
      <c r="A14" s="5">
        <v>13</v>
      </c>
      <c r="B14" s="5" t="s">
        <v>1464</v>
      </c>
      <c r="C14" s="5" t="s">
        <v>150</v>
      </c>
      <c r="D14" s="5" t="s">
        <v>1514</v>
      </c>
      <c r="E14" s="5" t="s">
        <v>1515</v>
      </c>
      <c r="F14" s="5" t="s">
        <v>1516</v>
      </c>
      <c r="G14" s="5" t="s">
        <v>1473</v>
      </c>
      <c r="J14" s="5" t="s">
        <v>2124</v>
      </c>
    </row>
    <row r="15" spans="1:10">
      <c r="A15" s="5">
        <v>14</v>
      </c>
      <c r="B15" s="5" t="s">
        <v>1464</v>
      </c>
      <c r="C15" s="5" t="s">
        <v>150</v>
      </c>
      <c r="D15" s="5" t="s">
        <v>1517</v>
      </c>
      <c r="E15" s="5" t="s">
        <v>1518</v>
      </c>
      <c r="F15" s="5" t="s">
        <v>1519</v>
      </c>
      <c r="G15" s="5" t="s">
        <v>1520</v>
      </c>
      <c r="H15" s="5" t="s">
        <v>1521</v>
      </c>
      <c r="J15" s="5" t="s">
        <v>2124</v>
      </c>
    </row>
    <row r="16" spans="1:10">
      <c r="A16" s="5">
        <v>15</v>
      </c>
      <c r="B16" s="5" t="s">
        <v>1464</v>
      </c>
      <c r="C16" s="5" t="s">
        <v>150</v>
      </c>
      <c r="D16" s="5" t="s">
        <v>1522</v>
      </c>
      <c r="E16" s="5" t="s">
        <v>1523</v>
      </c>
      <c r="F16" s="5" t="s">
        <v>1524</v>
      </c>
      <c r="G16" s="5" t="s">
        <v>1525</v>
      </c>
      <c r="J16" s="5" t="s">
        <v>2124</v>
      </c>
    </row>
    <row r="17" spans="1:10">
      <c r="A17" s="5">
        <v>16</v>
      </c>
      <c r="B17" s="5" t="s">
        <v>1464</v>
      </c>
      <c r="C17" s="5" t="s">
        <v>150</v>
      </c>
      <c r="D17" s="5" t="s">
        <v>1526</v>
      </c>
      <c r="E17" s="5" t="s">
        <v>1527</v>
      </c>
      <c r="F17" s="5" t="s">
        <v>1528</v>
      </c>
      <c r="G17" s="5" t="s">
        <v>1529</v>
      </c>
      <c r="J17" s="5" t="s">
        <v>2124</v>
      </c>
    </row>
    <row r="18" spans="1:10">
      <c r="A18" s="5">
        <v>17</v>
      </c>
      <c r="B18" s="5" t="s">
        <v>1464</v>
      </c>
      <c r="C18" s="5" t="s">
        <v>150</v>
      </c>
      <c r="D18" s="5" t="s">
        <v>1530</v>
      </c>
      <c r="E18" s="5" t="s">
        <v>1531</v>
      </c>
      <c r="F18" s="5" t="s">
        <v>1519</v>
      </c>
      <c r="G18" s="5" t="s">
        <v>1532</v>
      </c>
      <c r="J18" s="5" t="s">
        <v>2124</v>
      </c>
    </row>
    <row r="19" spans="1:10">
      <c r="A19" s="5">
        <v>18</v>
      </c>
      <c r="B19" s="5" t="s">
        <v>1464</v>
      </c>
      <c r="C19" s="5" t="s">
        <v>150</v>
      </c>
      <c r="D19" s="5" t="s">
        <v>1533</v>
      </c>
      <c r="E19" s="5" t="s">
        <v>1534</v>
      </c>
      <c r="F19" s="5" t="s">
        <v>1535</v>
      </c>
      <c r="G19" s="5" t="s">
        <v>1536</v>
      </c>
      <c r="J19" s="5" t="s">
        <v>2124</v>
      </c>
    </row>
    <row r="20" spans="1:10">
      <c r="A20" s="5">
        <v>19</v>
      </c>
      <c r="B20" s="5" t="s">
        <v>1464</v>
      </c>
      <c r="C20" s="5" t="s">
        <v>150</v>
      </c>
      <c r="D20" s="5" t="s">
        <v>1537</v>
      </c>
      <c r="E20" s="5" t="s">
        <v>1538</v>
      </c>
      <c r="F20" s="5" t="s">
        <v>1539</v>
      </c>
      <c r="G20" s="5" t="s">
        <v>1540</v>
      </c>
      <c r="J20" s="5" t="s">
        <v>2124</v>
      </c>
    </row>
    <row r="21" spans="1:10">
      <c r="A21" s="5">
        <v>20</v>
      </c>
      <c r="B21" s="5" t="s">
        <v>1464</v>
      </c>
      <c r="C21" s="5" t="s">
        <v>150</v>
      </c>
      <c r="D21" s="5" t="s">
        <v>1541</v>
      </c>
      <c r="E21" s="5" t="s">
        <v>1542</v>
      </c>
      <c r="F21" s="5" t="s">
        <v>1543</v>
      </c>
      <c r="G21" s="5" t="s">
        <v>1544</v>
      </c>
      <c r="J21" s="5" t="s">
        <v>2124</v>
      </c>
    </row>
    <row r="22" spans="1:10">
      <c r="A22" s="5">
        <v>21</v>
      </c>
      <c r="B22" s="5" t="s">
        <v>1464</v>
      </c>
      <c r="C22" s="5" t="s">
        <v>150</v>
      </c>
      <c r="D22" s="5" t="s">
        <v>1545</v>
      </c>
      <c r="E22" s="5" t="s">
        <v>1546</v>
      </c>
      <c r="F22" s="5" t="s">
        <v>1547</v>
      </c>
      <c r="G22" s="5" t="s">
        <v>1548</v>
      </c>
      <c r="J22" s="5" t="s">
        <v>2124</v>
      </c>
    </row>
    <row r="23" spans="1:10">
      <c r="A23" s="5">
        <v>22</v>
      </c>
      <c r="B23" s="5" t="s">
        <v>1464</v>
      </c>
      <c r="C23" s="5" t="s">
        <v>150</v>
      </c>
      <c r="D23" s="5" t="s">
        <v>1549</v>
      </c>
      <c r="E23" s="5" t="s">
        <v>1550</v>
      </c>
      <c r="F23" s="5" t="s">
        <v>1551</v>
      </c>
      <c r="G23" s="5" t="s">
        <v>1552</v>
      </c>
      <c r="H23" s="5" t="s">
        <v>1494</v>
      </c>
      <c r="J23" s="5" t="s">
        <v>2124</v>
      </c>
    </row>
    <row r="24" spans="1:10">
      <c r="A24" s="5">
        <v>23</v>
      </c>
      <c r="B24" s="5" t="s">
        <v>1464</v>
      </c>
      <c r="C24" s="5" t="s">
        <v>150</v>
      </c>
      <c r="D24" s="5" t="s">
        <v>1553</v>
      </c>
      <c r="E24" s="5" t="s">
        <v>1554</v>
      </c>
      <c r="F24" s="5" t="s">
        <v>1555</v>
      </c>
      <c r="G24" s="5" t="s">
        <v>1525</v>
      </c>
      <c r="J24" s="5" t="s">
        <v>2124</v>
      </c>
    </row>
    <row r="25" spans="1:10">
      <c r="A25" s="5">
        <v>24</v>
      </c>
      <c r="B25" s="5" t="s">
        <v>1464</v>
      </c>
      <c r="C25" s="5" t="s">
        <v>150</v>
      </c>
      <c r="D25" s="5" t="s">
        <v>1556</v>
      </c>
      <c r="E25" s="5" t="s">
        <v>1557</v>
      </c>
      <c r="F25" s="5" t="s">
        <v>1558</v>
      </c>
      <c r="G25" s="5" t="s">
        <v>1559</v>
      </c>
      <c r="J25" s="5" t="s">
        <v>2124</v>
      </c>
    </row>
    <row r="26" spans="1:10">
      <c r="A26" s="5">
        <v>25</v>
      </c>
      <c r="B26" s="5" t="s">
        <v>1464</v>
      </c>
      <c r="C26" s="5" t="s">
        <v>150</v>
      </c>
      <c r="D26" s="5" t="s">
        <v>1560</v>
      </c>
      <c r="E26" s="5" t="s">
        <v>1561</v>
      </c>
      <c r="F26" s="5" t="s">
        <v>1562</v>
      </c>
      <c r="G26" s="5" t="s">
        <v>1563</v>
      </c>
      <c r="J26" s="5" t="s">
        <v>2124</v>
      </c>
    </row>
    <row r="27" spans="1:10">
      <c r="A27" s="5">
        <v>26</v>
      </c>
      <c r="B27" s="5" t="s">
        <v>1464</v>
      </c>
      <c r="C27" s="5" t="s">
        <v>150</v>
      </c>
      <c r="D27" s="5" t="s">
        <v>1564</v>
      </c>
      <c r="E27" s="5" t="s">
        <v>1565</v>
      </c>
      <c r="F27" s="5" t="s">
        <v>1566</v>
      </c>
      <c r="G27" s="5" t="s">
        <v>1498</v>
      </c>
      <c r="J27" s="5" t="s">
        <v>2124</v>
      </c>
    </row>
    <row r="28" spans="1:10">
      <c r="A28" s="5">
        <v>27</v>
      </c>
      <c r="B28" s="5" t="s">
        <v>1464</v>
      </c>
      <c r="C28" s="5" t="s">
        <v>150</v>
      </c>
      <c r="D28" s="5" t="s">
        <v>1567</v>
      </c>
      <c r="E28" s="5" t="s">
        <v>1568</v>
      </c>
      <c r="F28" s="5" t="s">
        <v>1569</v>
      </c>
      <c r="G28" s="5" t="s">
        <v>1570</v>
      </c>
      <c r="J28" s="5" t="s">
        <v>2124</v>
      </c>
    </row>
    <row r="29" spans="1:10">
      <c r="A29" s="5">
        <v>28</v>
      </c>
      <c r="B29" s="5" t="s">
        <v>1464</v>
      </c>
      <c r="C29" s="5" t="s">
        <v>150</v>
      </c>
      <c r="D29" s="5" t="s">
        <v>1571</v>
      </c>
      <c r="E29" s="5" t="s">
        <v>1572</v>
      </c>
      <c r="F29" s="5" t="s">
        <v>1569</v>
      </c>
      <c r="G29" s="5" t="s">
        <v>1573</v>
      </c>
      <c r="J29" s="5" t="s">
        <v>2124</v>
      </c>
    </row>
    <row r="30" spans="1:10">
      <c r="A30" s="5">
        <v>29</v>
      </c>
      <c r="B30" s="5" t="s">
        <v>1464</v>
      </c>
      <c r="C30" s="5" t="s">
        <v>150</v>
      </c>
      <c r="D30" s="5" t="s">
        <v>1574</v>
      </c>
      <c r="E30" s="5" t="s">
        <v>1575</v>
      </c>
      <c r="F30" s="5" t="s">
        <v>1576</v>
      </c>
      <c r="G30" s="5" t="s">
        <v>1544</v>
      </c>
      <c r="J30" s="5" t="s">
        <v>2124</v>
      </c>
    </row>
    <row r="31" spans="1:10">
      <c r="A31" s="5">
        <v>30</v>
      </c>
      <c r="B31" s="5" t="s">
        <v>1464</v>
      </c>
      <c r="C31" s="5" t="s">
        <v>150</v>
      </c>
      <c r="D31" s="5" t="s">
        <v>1577</v>
      </c>
      <c r="E31" s="5" t="s">
        <v>1578</v>
      </c>
      <c r="F31" s="5" t="s">
        <v>1579</v>
      </c>
      <c r="G31" s="5" t="s">
        <v>1505</v>
      </c>
      <c r="J31" s="5" t="s">
        <v>2124</v>
      </c>
    </row>
    <row r="32" spans="1:10">
      <c r="A32" s="5">
        <v>31</v>
      </c>
      <c r="B32" s="5" t="s">
        <v>1464</v>
      </c>
      <c r="C32" s="5" t="s">
        <v>150</v>
      </c>
      <c r="D32" s="5" t="s">
        <v>1580</v>
      </c>
      <c r="E32" s="5" t="s">
        <v>1581</v>
      </c>
      <c r="F32" s="5" t="s">
        <v>1582</v>
      </c>
      <c r="G32" s="5" t="s">
        <v>1513</v>
      </c>
      <c r="J32" s="5" t="s">
        <v>2124</v>
      </c>
    </row>
    <row r="33" spans="1:10">
      <c r="A33" s="5">
        <v>32</v>
      </c>
      <c r="B33" s="5" t="s">
        <v>1464</v>
      </c>
      <c r="C33" s="5" t="s">
        <v>150</v>
      </c>
      <c r="D33" s="5" t="s">
        <v>1583</v>
      </c>
      <c r="E33" s="5" t="s">
        <v>1584</v>
      </c>
      <c r="F33" s="5" t="s">
        <v>1585</v>
      </c>
      <c r="G33" s="5" t="s">
        <v>1540</v>
      </c>
      <c r="J33" s="5" t="s">
        <v>2124</v>
      </c>
    </row>
    <row r="34" spans="1:10">
      <c r="A34" s="5">
        <v>33</v>
      </c>
      <c r="B34" s="5" t="s">
        <v>1464</v>
      </c>
      <c r="C34" s="5" t="s">
        <v>150</v>
      </c>
      <c r="D34" s="5" t="s">
        <v>1586</v>
      </c>
      <c r="E34" s="5" t="s">
        <v>1587</v>
      </c>
      <c r="F34" s="5" t="s">
        <v>1588</v>
      </c>
      <c r="G34" s="5" t="s">
        <v>1589</v>
      </c>
      <c r="J34" s="5" t="s">
        <v>2124</v>
      </c>
    </row>
    <row r="35" spans="1:10">
      <c r="A35" s="5">
        <v>34</v>
      </c>
      <c r="B35" s="5" t="s">
        <v>1464</v>
      </c>
      <c r="C35" s="5" t="s">
        <v>150</v>
      </c>
      <c r="D35" s="5" t="s">
        <v>1590</v>
      </c>
      <c r="E35" s="5" t="s">
        <v>1591</v>
      </c>
      <c r="F35" s="5" t="s">
        <v>1592</v>
      </c>
      <c r="G35" s="5" t="s">
        <v>1593</v>
      </c>
      <c r="J35" s="5" t="s">
        <v>2124</v>
      </c>
    </row>
    <row r="36" spans="1:10">
      <c r="A36" s="5">
        <v>35</v>
      </c>
      <c r="B36" s="5" t="s">
        <v>1464</v>
      </c>
      <c r="C36" s="5" t="s">
        <v>150</v>
      </c>
      <c r="D36" s="5" t="s">
        <v>1594</v>
      </c>
      <c r="E36" s="5" t="s">
        <v>1595</v>
      </c>
      <c r="F36" s="5" t="s">
        <v>1596</v>
      </c>
      <c r="G36" s="5" t="s">
        <v>1597</v>
      </c>
      <c r="J36" s="5" t="s">
        <v>2124</v>
      </c>
    </row>
    <row r="37" spans="1:10">
      <c r="A37" s="5">
        <v>36</v>
      </c>
      <c r="B37" s="5" t="s">
        <v>1464</v>
      </c>
      <c r="C37" s="5" t="s">
        <v>150</v>
      </c>
      <c r="D37" s="5" t="s">
        <v>1598</v>
      </c>
      <c r="E37" s="5" t="s">
        <v>1599</v>
      </c>
      <c r="F37" s="5" t="s">
        <v>1600</v>
      </c>
      <c r="G37" s="5" t="s">
        <v>1601</v>
      </c>
      <c r="J37" s="5" t="s">
        <v>2124</v>
      </c>
    </row>
    <row r="38" spans="1:10">
      <c r="A38" s="5">
        <v>37</v>
      </c>
      <c r="B38" s="5" t="s">
        <v>1464</v>
      </c>
      <c r="C38" s="5" t="s">
        <v>150</v>
      </c>
      <c r="D38" s="5" t="s">
        <v>1602</v>
      </c>
      <c r="E38" s="5" t="s">
        <v>1603</v>
      </c>
      <c r="F38" s="5" t="s">
        <v>1604</v>
      </c>
      <c r="G38" s="5" t="s">
        <v>1529</v>
      </c>
      <c r="H38" s="5" t="s">
        <v>1605</v>
      </c>
      <c r="J38" s="5" t="s">
        <v>2124</v>
      </c>
    </row>
    <row r="39" spans="1:10">
      <c r="A39" s="5">
        <v>38</v>
      </c>
      <c r="B39" s="5" t="s">
        <v>1464</v>
      </c>
      <c r="C39" s="5" t="s">
        <v>150</v>
      </c>
      <c r="D39" s="5" t="s">
        <v>1606</v>
      </c>
      <c r="E39" s="5" t="s">
        <v>1607</v>
      </c>
      <c r="F39" s="5" t="s">
        <v>1608</v>
      </c>
      <c r="G39" s="5" t="s">
        <v>1540</v>
      </c>
      <c r="J39" s="5" t="s">
        <v>2124</v>
      </c>
    </row>
    <row r="40" spans="1:10">
      <c r="A40" s="5">
        <v>39</v>
      </c>
      <c r="B40" s="5" t="s">
        <v>1464</v>
      </c>
      <c r="C40" s="5" t="s">
        <v>150</v>
      </c>
      <c r="D40" s="5" t="s">
        <v>1609</v>
      </c>
      <c r="E40" s="5" t="s">
        <v>1610</v>
      </c>
      <c r="F40" s="5" t="s">
        <v>1611</v>
      </c>
      <c r="G40" s="5" t="s">
        <v>1612</v>
      </c>
      <c r="J40" s="5" t="s">
        <v>2124</v>
      </c>
    </row>
    <row r="41" spans="1:10">
      <c r="A41" s="5">
        <v>40</v>
      </c>
      <c r="B41" s="5" t="s">
        <v>1464</v>
      </c>
      <c r="C41" s="5" t="s">
        <v>150</v>
      </c>
      <c r="D41" s="5" t="s">
        <v>1613</v>
      </c>
      <c r="E41" s="5" t="s">
        <v>1614</v>
      </c>
      <c r="F41" s="5" t="s">
        <v>1615</v>
      </c>
      <c r="G41" s="5" t="s">
        <v>1536</v>
      </c>
      <c r="J41" s="5" t="s">
        <v>2124</v>
      </c>
    </row>
    <row r="42" spans="1:10">
      <c r="A42" s="5">
        <v>41</v>
      </c>
      <c r="B42" s="5" t="s">
        <v>1464</v>
      </c>
      <c r="C42" s="5" t="s">
        <v>150</v>
      </c>
      <c r="D42" s="5" t="s">
        <v>1616</v>
      </c>
      <c r="E42" s="5" t="s">
        <v>1617</v>
      </c>
      <c r="F42" s="5" t="s">
        <v>1618</v>
      </c>
      <c r="G42" s="5" t="s">
        <v>1619</v>
      </c>
      <c r="J42" s="5" t="s">
        <v>2124</v>
      </c>
    </row>
    <row r="43" spans="1:10">
      <c r="A43" s="5">
        <v>42</v>
      </c>
      <c r="B43" s="5" t="s">
        <v>1464</v>
      </c>
      <c r="C43" s="5" t="s">
        <v>150</v>
      </c>
      <c r="D43" s="5" t="s">
        <v>1620</v>
      </c>
      <c r="E43" s="5" t="s">
        <v>1621</v>
      </c>
      <c r="F43" s="5" t="s">
        <v>1622</v>
      </c>
      <c r="G43" s="5" t="s">
        <v>1619</v>
      </c>
      <c r="J43" s="5" t="s">
        <v>2124</v>
      </c>
    </row>
    <row r="44" spans="1:10">
      <c r="A44" s="5">
        <v>43</v>
      </c>
      <c r="B44" s="5" t="s">
        <v>1464</v>
      </c>
      <c r="C44" s="5" t="s">
        <v>150</v>
      </c>
      <c r="D44" s="5" t="s">
        <v>1623</v>
      </c>
      <c r="E44" s="5" t="s">
        <v>1624</v>
      </c>
      <c r="F44" s="5" t="s">
        <v>1625</v>
      </c>
      <c r="G44" s="5" t="s">
        <v>1619</v>
      </c>
      <c r="H44" s="5" t="s">
        <v>1626</v>
      </c>
      <c r="J44" s="5" t="s">
        <v>2124</v>
      </c>
    </row>
    <row r="45" spans="1:10">
      <c r="A45" s="5">
        <v>44</v>
      </c>
      <c r="B45" s="5" t="s">
        <v>1464</v>
      </c>
      <c r="C45" s="5" t="s">
        <v>150</v>
      </c>
      <c r="D45" s="5" t="s">
        <v>1627</v>
      </c>
      <c r="E45" s="5" t="s">
        <v>1628</v>
      </c>
      <c r="F45" s="5" t="s">
        <v>1629</v>
      </c>
      <c r="G45" s="5" t="s">
        <v>1619</v>
      </c>
      <c r="J45" s="5" t="s">
        <v>2124</v>
      </c>
    </row>
    <row r="46" spans="1:10">
      <c r="A46" s="5">
        <v>45</v>
      </c>
      <c r="B46" s="5" t="s">
        <v>1464</v>
      </c>
      <c r="C46" s="5" t="s">
        <v>150</v>
      </c>
      <c r="D46" s="5" t="s">
        <v>1630</v>
      </c>
      <c r="E46" s="5" t="s">
        <v>1631</v>
      </c>
      <c r="F46" s="5" t="s">
        <v>1632</v>
      </c>
      <c r="G46" s="5" t="s">
        <v>1633</v>
      </c>
      <c r="H46" s="5" t="s">
        <v>1634</v>
      </c>
      <c r="J46" s="5" t="s">
        <v>2124</v>
      </c>
    </row>
    <row r="47" spans="1:10">
      <c r="A47" s="5">
        <v>46</v>
      </c>
      <c r="B47" s="5" t="s">
        <v>1464</v>
      </c>
      <c r="C47" s="5" t="s">
        <v>150</v>
      </c>
      <c r="D47" s="5" t="s">
        <v>1635</v>
      </c>
      <c r="E47" s="5" t="s">
        <v>1636</v>
      </c>
      <c r="F47" s="5" t="s">
        <v>1637</v>
      </c>
      <c r="G47" s="5" t="s">
        <v>1638</v>
      </c>
      <c r="J47" s="5" t="s">
        <v>2124</v>
      </c>
    </row>
    <row r="48" spans="1:10">
      <c r="A48" s="5">
        <v>47</v>
      </c>
      <c r="B48" s="5" t="s">
        <v>1464</v>
      </c>
      <c r="C48" s="5" t="s">
        <v>150</v>
      </c>
      <c r="D48" s="5" t="s">
        <v>1639</v>
      </c>
      <c r="E48" s="5" t="s">
        <v>1640</v>
      </c>
      <c r="F48" s="5" t="s">
        <v>1592</v>
      </c>
      <c r="G48" s="5" t="s">
        <v>1641</v>
      </c>
      <c r="J48" s="5" t="s">
        <v>2124</v>
      </c>
    </row>
    <row r="49" spans="1:10">
      <c r="A49" s="5">
        <v>48</v>
      </c>
      <c r="B49" s="5" t="s">
        <v>1464</v>
      </c>
      <c r="C49" s="5" t="s">
        <v>150</v>
      </c>
      <c r="D49" s="5" t="s">
        <v>1642</v>
      </c>
      <c r="E49" s="5" t="s">
        <v>1643</v>
      </c>
      <c r="F49" s="5" t="s">
        <v>1644</v>
      </c>
      <c r="G49" s="5" t="s">
        <v>1645</v>
      </c>
      <c r="H49" s="5" t="s">
        <v>1646</v>
      </c>
      <c r="J49" s="5" t="s">
        <v>2124</v>
      </c>
    </row>
    <row r="50" spans="1:10">
      <c r="A50" s="5">
        <v>49</v>
      </c>
      <c r="B50" s="5" t="s">
        <v>1464</v>
      </c>
      <c r="C50" s="5" t="s">
        <v>150</v>
      </c>
      <c r="D50" s="5" t="s">
        <v>1647</v>
      </c>
      <c r="E50" s="5" t="s">
        <v>1648</v>
      </c>
      <c r="F50" s="5" t="s">
        <v>1649</v>
      </c>
      <c r="G50" s="5" t="s">
        <v>1650</v>
      </c>
      <c r="J50" s="5" t="s">
        <v>2124</v>
      </c>
    </row>
    <row r="51" spans="1:10">
      <c r="A51" s="5">
        <v>50</v>
      </c>
      <c r="B51" s="5" t="s">
        <v>1464</v>
      </c>
      <c r="C51" s="5" t="s">
        <v>150</v>
      </c>
      <c r="D51" s="5" t="s">
        <v>1651</v>
      </c>
      <c r="E51" s="5" t="s">
        <v>1652</v>
      </c>
      <c r="F51" s="5" t="s">
        <v>1653</v>
      </c>
      <c r="G51" s="5" t="s">
        <v>1601</v>
      </c>
      <c r="J51" s="5" t="s">
        <v>2124</v>
      </c>
    </row>
    <row r="52" spans="1:10">
      <c r="A52" s="5">
        <v>51</v>
      </c>
      <c r="B52" s="5" t="s">
        <v>1464</v>
      </c>
      <c r="C52" s="5" t="s">
        <v>150</v>
      </c>
      <c r="D52" s="5" t="s">
        <v>1654</v>
      </c>
      <c r="E52" s="5" t="s">
        <v>1655</v>
      </c>
      <c r="F52" s="5" t="s">
        <v>1656</v>
      </c>
      <c r="G52" s="5" t="s">
        <v>1650</v>
      </c>
      <c r="H52" s="5" t="s">
        <v>1657</v>
      </c>
      <c r="J52" s="5" t="s">
        <v>2124</v>
      </c>
    </row>
    <row r="53" spans="1:10">
      <c r="A53" s="5">
        <v>52</v>
      </c>
      <c r="B53" s="5" t="s">
        <v>1464</v>
      </c>
      <c r="C53" s="5" t="s">
        <v>150</v>
      </c>
      <c r="D53" s="5" t="s">
        <v>1658</v>
      </c>
      <c r="E53" s="5" t="s">
        <v>1659</v>
      </c>
      <c r="F53" s="5" t="s">
        <v>1660</v>
      </c>
      <c r="G53" s="5" t="s">
        <v>1650</v>
      </c>
      <c r="H53" s="5" t="s">
        <v>1661</v>
      </c>
      <c r="J53" s="5" t="s">
        <v>2124</v>
      </c>
    </row>
    <row r="54" spans="1:10">
      <c r="A54" s="5">
        <v>53</v>
      </c>
      <c r="B54" s="5" t="s">
        <v>1464</v>
      </c>
      <c r="C54" s="5" t="s">
        <v>150</v>
      </c>
      <c r="D54" s="5" t="s">
        <v>1662</v>
      </c>
      <c r="E54" s="5" t="s">
        <v>1663</v>
      </c>
      <c r="F54" s="5" t="s">
        <v>1664</v>
      </c>
      <c r="G54" s="5" t="s">
        <v>1601</v>
      </c>
      <c r="J54" s="5" t="s">
        <v>2124</v>
      </c>
    </row>
    <row r="55" spans="1:10">
      <c r="A55" s="5">
        <v>54</v>
      </c>
      <c r="B55" s="5" t="s">
        <v>1464</v>
      </c>
      <c r="C55" s="5" t="s">
        <v>150</v>
      </c>
      <c r="D55" s="5" t="s">
        <v>1665</v>
      </c>
      <c r="E55" s="5" t="s">
        <v>1666</v>
      </c>
      <c r="F55" s="5" t="s">
        <v>1667</v>
      </c>
      <c r="G55" s="5" t="s">
        <v>1650</v>
      </c>
      <c r="J55" s="5" t="s">
        <v>2124</v>
      </c>
    </row>
    <row r="56" spans="1:10">
      <c r="A56" s="5">
        <v>55</v>
      </c>
      <c r="B56" s="5" t="s">
        <v>1464</v>
      </c>
      <c r="C56" s="5" t="s">
        <v>150</v>
      </c>
      <c r="D56" s="5" t="s">
        <v>1668</v>
      </c>
      <c r="E56" s="5" t="s">
        <v>1669</v>
      </c>
      <c r="F56" s="5" t="s">
        <v>1670</v>
      </c>
      <c r="G56" s="5" t="s">
        <v>1671</v>
      </c>
      <c r="J56" s="5" t="s">
        <v>2124</v>
      </c>
    </row>
    <row r="57" spans="1:10">
      <c r="A57" s="5">
        <v>56</v>
      </c>
      <c r="B57" s="5" t="s">
        <v>1464</v>
      </c>
      <c r="C57" s="5" t="s">
        <v>150</v>
      </c>
      <c r="D57" s="5" t="s">
        <v>1672</v>
      </c>
      <c r="E57" s="5" t="s">
        <v>1673</v>
      </c>
      <c r="F57" s="5" t="s">
        <v>1674</v>
      </c>
      <c r="G57" s="5" t="s">
        <v>1675</v>
      </c>
      <c r="J57" s="5" t="s">
        <v>2124</v>
      </c>
    </row>
    <row r="58" spans="1:10">
      <c r="A58" s="5">
        <v>57</v>
      </c>
      <c r="B58" s="5" t="s">
        <v>1464</v>
      </c>
      <c r="C58" s="5" t="s">
        <v>150</v>
      </c>
      <c r="D58" s="5" t="s">
        <v>1676</v>
      </c>
      <c r="E58" s="5" t="s">
        <v>1677</v>
      </c>
      <c r="F58" s="5" t="s">
        <v>1678</v>
      </c>
      <c r="G58" s="5" t="s">
        <v>1482</v>
      </c>
      <c r="J58" s="5" t="s">
        <v>2124</v>
      </c>
    </row>
    <row r="59" spans="1:10">
      <c r="A59" s="5">
        <v>58</v>
      </c>
      <c r="B59" s="5" t="s">
        <v>1464</v>
      </c>
      <c r="C59" s="5" t="s">
        <v>150</v>
      </c>
      <c r="D59" s="5" t="s">
        <v>1679</v>
      </c>
      <c r="E59" s="5" t="s">
        <v>1680</v>
      </c>
      <c r="F59" s="5" t="s">
        <v>1681</v>
      </c>
      <c r="G59" s="5" t="s">
        <v>1486</v>
      </c>
      <c r="H59" s="5" t="s">
        <v>1682</v>
      </c>
      <c r="J59" s="5" t="s">
        <v>2124</v>
      </c>
    </row>
    <row r="60" spans="1:10">
      <c r="A60" s="5">
        <v>59</v>
      </c>
      <c r="B60" s="5" t="s">
        <v>1464</v>
      </c>
      <c r="C60" s="5" t="s">
        <v>150</v>
      </c>
      <c r="D60" s="5" t="s">
        <v>1683</v>
      </c>
      <c r="E60" s="5" t="s">
        <v>1684</v>
      </c>
      <c r="F60" s="5" t="s">
        <v>1685</v>
      </c>
      <c r="G60" s="5" t="s">
        <v>1650</v>
      </c>
      <c r="J60" s="5" t="s">
        <v>2124</v>
      </c>
    </row>
    <row r="61" spans="1:10">
      <c r="A61" s="5">
        <v>60</v>
      </c>
      <c r="B61" s="5" t="s">
        <v>1464</v>
      </c>
      <c r="C61" s="5" t="s">
        <v>150</v>
      </c>
      <c r="D61" s="5" t="s">
        <v>1686</v>
      </c>
      <c r="E61" s="5" t="s">
        <v>1687</v>
      </c>
      <c r="F61" s="5" t="s">
        <v>1688</v>
      </c>
      <c r="G61" s="5" t="s">
        <v>1525</v>
      </c>
      <c r="J61" s="5" t="s">
        <v>2124</v>
      </c>
    </row>
    <row r="62" spans="1:10">
      <c r="A62" s="5">
        <v>61</v>
      </c>
      <c r="B62" s="5" t="s">
        <v>1464</v>
      </c>
      <c r="C62" s="5" t="s">
        <v>150</v>
      </c>
      <c r="D62" s="5" t="s">
        <v>1689</v>
      </c>
      <c r="E62" s="5" t="s">
        <v>1690</v>
      </c>
      <c r="F62" s="5" t="s">
        <v>1691</v>
      </c>
      <c r="G62" s="5" t="s">
        <v>1692</v>
      </c>
      <c r="J62" s="5" t="s">
        <v>2124</v>
      </c>
    </row>
    <row r="63" spans="1:10">
      <c r="A63" s="5">
        <v>62</v>
      </c>
      <c r="B63" s="5" t="s">
        <v>1464</v>
      </c>
      <c r="C63" s="5" t="s">
        <v>150</v>
      </c>
      <c r="D63" s="5" t="s">
        <v>1693</v>
      </c>
      <c r="E63" s="5" t="s">
        <v>1694</v>
      </c>
      <c r="F63" s="5" t="s">
        <v>1695</v>
      </c>
      <c r="G63" s="5" t="s">
        <v>1505</v>
      </c>
      <c r="H63" s="5" t="s">
        <v>1696</v>
      </c>
      <c r="J63" s="5" t="s">
        <v>2124</v>
      </c>
    </row>
    <row r="64" spans="1:10">
      <c r="A64" s="5">
        <v>63</v>
      </c>
      <c r="B64" s="5" t="s">
        <v>1464</v>
      </c>
      <c r="C64" s="5" t="s">
        <v>150</v>
      </c>
      <c r="D64" s="5" t="s">
        <v>1697</v>
      </c>
      <c r="E64" s="5" t="s">
        <v>1698</v>
      </c>
      <c r="F64" s="5" t="s">
        <v>1699</v>
      </c>
      <c r="G64" s="5" t="s">
        <v>1525</v>
      </c>
      <c r="H64" s="5" t="s">
        <v>1700</v>
      </c>
      <c r="J64" s="5" t="s">
        <v>2124</v>
      </c>
    </row>
    <row r="65" spans="1:10">
      <c r="A65" s="5">
        <v>64</v>
      </c>
      <c r="B65" s="5" t="s">
        <v>1464</v>
      </c>
      <c r="C65" s="5" t="s">
        <v>150</v>
      </c>
      <c r="D65" s="5" t="s">
        <v>1701</v>
      </c>
      <c r="E65" s="5" t="s">
        <v>1702</v>
      </c>
      <c r="F65" s="5" t="s">
        <v>1703</v>
      </c>
      <c r="G65" s="5" t="s">
        <v>1525</v>
      </c>
      <c r="J65" s="5" t="s">
        <v>2124</v>
      </c>
    </row>
    <row r="66" spans="1:10">
      <c r="A66" s="5">
        <v>65</v>
      </c>
      <c r="B66" s="5" t="s">
        <v>1464</v>
      </c>
      <c r="C66" s="5" t="s">
        <v>150</v>
      </c>
      <c r="D66" s="5" t="s">
        <v>1704</v>
      </c>
      <c r="E66" s="5" t="s">
        <v>1705</v>
      </c>
      <c r="F66" s="5" t="s">
        <v>1706</v>
      </c>
      <c r="G66" s="5" t="s">
        <v>1707</v>
      </c>
      <c r="J66" s="5" t="s">
        <v>2124</v>
      </c>
    </row>
    <row r="67" spans="1:10">
      <c r="A67" s="5">
        <v>66</v>
      </c>
      <c r="B67" s="5" t="s">
        <v>1464</v>
      </c>
      <c r="C67" s="5" t="s">
        <v>150</v>
      </c>
      <c r="D67" s="5" t="s">
        <v>1708</v>
      </c>
      <c r="E67" s="5" t="s">
        <v>1709</v>
      </c>
      <c r="F67" s="5" t="s">
        <v>1710</v>
      </c>
      <c r="G67" s="5" t="s">
        <v>1707</v>
      </c>
      <c r="J67" s="5" t="s">
        <v>2124</v>
      </c>
    </row>
    <row r="68" spans="1:10">
      <c r="A68" s="5">
        <v>67</v>
      </c>
      <c r="B68" s="5" t="s">
        <v>1464</v>
      </c>
      <c r="C68" s="5" t="s">
        <v>150</v>
      </c>
      <c r="D68" s="5" t="s">
        <v>1711</v>
      </c>
      <c r="E68" s="5" t="s">
        <v>1712</v>
      </c>
      <c r="F68" s="5" t="s">
        <v>1713</v>
      </c>
      <c r="G68" s="5" t="s">
        <v>1525</v>
      </c>
      <c r="J68" s="5" t="s">
        <v>2124</v>
      </c>
    </row>
    <row r="69" spans="1:10">
      <c r="A69" s="5">
        <v>68</v>
      </c>
      <c r="B69" s="5" t="s">
        <v>1464</v>
      </c>
      <c r="C69" s="5" t="s">
        <v>150</v>
      </c>
      <c r="D69" s="5" t="s">
        <v>1714</v>
      </c>
      <c r="E69" s="5" t="s">
        <v>1715</v>
      </c>
      <c r="F69" s="5" t="s">
        <v>1716</v>
      </c>
      <c r="G69" s="5" t="s">
        <v>1717</v>
      </c>
      <c r="J69" s="5" t="s">
        <v>2124</v>
      </c>
    </row>
    <row r="70" spans="1:10">
      <c r="A70" s="5">
        <v>69</v>
      </c>
      <c r="B70" s="5" t="s">
        <v>1464</v>
      </c>
      <c r="C70" s="5" t="s">
        <v>150</v>
      </c>
      <c r="D70" s="5" t="s">
        <v>1718</v>
      </c>
      <c r="E70" s="5" t="s">
        <v>1719</v>
      </c>
      <c r="F70" s="5" t="s">
        <v>1720</v>
      </c>
      <c r="G70" s="5" t="s">
        <v>1717</v>
      </c>
      <c r="J70" s="5" t="s">
        <v>2124</v>
      </c>
    </row>
    <row r="71" spans="1:10">
      <c r="A71" s="5">
        <v>70</v>
      </c>
      <c r="B71" s="5" t="s">
        <v>1464</v>
      </c>
      <c r="C71" s="5" t="s">
        <v>150</v>
      </c>
      <c r="D71" s="5" t="s">
        <v>1721</v>
      </c>
      <c r="E71" s="5" t="s">
        <v>1722</v>
      </c>
      <c r="F71" s="5" t="s">
        <v>1723</v>
      </c>
      <c r="G71" s="5" t="s">
        <v>1692</v>
      </c>
      <c r="J71" s="5" t="s">
        <v>2124</v>
      </c>
    </row>
    <row r="72" spans="1:10">
      <c r="A72" s="5">
        <v>71</v>
      </c>
      <c r="B72" s="5" t="s">
        <v>1464</v>
      </c>
      <c r="C72" s="5" t="s">
        <v>150</v>
      </c>
      <c r="D72" s="5" t="s">
        <v>1724</v>
      </c>
      <c r="E72" s="5" t="s">
        <v>1725</v>
      </c>
      <c r="F72" s="5" t="s">
        <v>1726</v>
      </c>
      <c r="G72" s="5" t="s">
        <v>1707</v>
      </c>
      <c r="J72" s="5" t="s">
        <v>2124</v>
      </c>
    </row>
    <row r="73" spans="1:10">
      <c r="A73" s="5">
        <v>72</v>
      </c>
      <c r="B73" s="5" t="s">
        <v>1464</v>
      </c>
      <c r="C73" s="5" t="s">
        <v>150</v>
      </c>
      <c r="D73" s="5" t="s">
        <v>1727</v>
      </c>
      <c r="E73" s="5" t="s">
        <v>1728</v>
      </c>
      <c r="F73" s="5" t="s">
        <v>1729</v>
      </c>
      <c r="G73" s="5" t="s">
        <v>1650</v>
      </c>
      <c r="J73" s="5" t="s">
        <v>2124</v>
      </c>
    </row>
    <row r="74" spans="1:10">
      <c r="A74" s="5">
        <v>73</v>
      </c>
      <c r="B74" s="5" t="s">
        <v>1464</v>
      </c>
      <c r="C74" s="5" t="s">
        <v>150</v>
      </c>
      <c r="D74" s="5" t="s">
        <v>1730</v>
      </c>
      <c r="E74" s="5" t="s">
        <v>1731</v>
      </c>
      <c r="F74" s="5" t="s">
        <v>1732</v>
      </c>
      <c r="G74" s="5" t="s">
        <v>1717</v>
      </c>
      <c r="J74" s="5" t="s">
        <v>2124</v>
      </c>
    </row>
    <row r="75" spans="1:10">
      <c r="A75" s="5">
        <v>74</v>
      </c>
      <c r="B75" s="5" t="s">
        <v>1464</v>
      </c>
      <c r="C75" s="5" t="s">
        <v>150</v>
      </c>
      <c r="D75" s="5" t="s">
        <v>1733</v>
      </c>
      <c r="E75" s="5" t="s">
        <v>1734</v>
      </c>
      <c r="F75" s="5" t="s">
        <v>1735</v>
      </c>
      <c r="G75" s="5" t="s">
        <v>1736</v>
      </c>
      <c r="J75" s="5" t="s">
        <v>2124</v>
      </c>
    </row>
    <row r="76" spans="1:10">
      <c r="A76" s="5">
        <v>75</v>
      </c>
      <c r="B76" s="5" t="s">
        <v>1464</v>
      </c>
      <c r="C76" s="5" t="s">
        <v>150</v>
      </c>
      <c r="D76" s="5" t="s">
        <v>1737</v>
      </c>
      <c r="E76" s="5" t="s">
        <v>1738</v>
      </c>
      <c r="F76" s="5" t="s">
        <v>1739</v>
      </c>
      <c r="G76" s="5" t="s">
        <v>1717</v>
      </c>
      <c r="J76" s="5" t="s">
        <v>2124</v>
      </c>
    </row>
    <row r="77" spans="1:10">
      <c r="A77" s="5">
        <v>76</v>
      </c>
      <c r="B77" s="5" t="s">
        <v>1464</v>
      </c>
      <c r="C77" s="5" t="s">
        <v>150</v>
      </c>
      <c r="D77" s="5" t="s">
        <v>1740</v>
      </c>
      <c r="E77" s="5" t="s">
        <v>1741</v>
      </c>
      <c r="F77" s="5" t="s">
        <v>1742</v>
      </c>
      <c r="G77" s="5" t="s">
        <v>1650</v>
      </c>
      <c r="H77" s="5" t="s">
        <v>1743</v>
      </c>
      <c r="J77" s="5" t="s">
        <v>2124</v>
      </c>
    </row>
    <row r="78" spans="1:10">
      <c r="A78" s="5">
        <v>77</v>
      </c>
      <c r="B78" s="5" t="s">
        <v>1464</v>
      </c>
      <c r="C78" s="5" t="s">
        <v>150</v>
      </c>
      <c r="D78" s="5" t="s">
        <v>1744</v>
      </c>
      <c r="E78" s="5" t="s">
        <v>1745</v>
      </c>
      <c r="F78" s="5" t="s">
        <v>1746</v>
      </c>
      <c r="G78" s="5" t="s">
        <v>1692</v>
      </c>
      <c r="J78" s="5" t="s">
        <v>2124</v>
      </c>
    </row>
    <row r="79" spans="1:10">
      <c r="A79" s="5">
        <v>78</v>
      </c>
      <c r="B79" s="5" t="s">
        <v>1464</v>
      </c>
      <c r="C79" s="5" t="s">
        <v>150</v>
      </c>
      <c r="D79" s="5" t="s">
        <v>1747</v>
      </c>
      <c r="E79" s="5" t="s">
        <v>1748</v>
      </c>
      <c r="F79" s="5" t="s">
        <v>1749</v>
      </c>
      <c r="G79" s="5" t="s">
        <v>1750</v>
      </c>
      <c r="J79" s="5" t="s">
        <v>2124</v>
      </c>
    </row>
    <row r="80" spans="1:10">
      <c r="A80" s="5">
        <v>79</v>
      </c>
      <c r="B80" s="5" t="s">
        <v>1464</v>
      </c>
      <c r="C80" s="5" t="s">
        <v>150</v>
      </c>
      <c r="D80" s="5" t="s">
        <v>1751</v>
      </c>
      <c r="E80" s="5" t="s">
        <v>1752</v>
      </c>
      <c r="F80" s="5" t="s">
        <v>1753</v>
      </c>
      <c r="G80" s="5" t="s">
        <v>1645</v>
      </c>
      <c r="J80" s="5" t="s">
        <v>2124</v>
      </c>
    </row>
    <row r="81" spans="1:10">
      <c r="A81" s="5">
        <v>80</v>
      </c>
      <c r="B81" s="5" t="s">
        <v>1464</v>
      </c>
      <c r="C81" s="5" t="s">
        <v>150</v>
      </c>
      <c r="D81" s="5" t="s">
        <v>1754</v>
      </c>
      <c r="E81" s="5" t="s">
        <v>1755</v>
      </c>
      <c r="F81" s="5" t="s">
        <v>1756</v>
      </c>
      <c r="G81" s="5" t="s">
        <v>1525</v>
      </c>
      <c r="J81" s="5" t="s">
        <v>2124</v>
      </c>
    </row>
    <row r="82" spans="1:10">
      <c r="A82" s="5">
        <v>81</v>
      </c>
      <c r="B82" s="5" t="s">
        <v>1464</v>
      </c>
      <c r="C82" s="5" t="s">
        <v>150</v>
      </c>
      <c r="D82" s="5" t="s">
        <v>1757</v>
      </c>
      <c r="E82" s="5" t="s">
        <v>1758</v>
      </c>
      <c r="F82" s="5" t="s">
        <v>1759</v>
      </c>
      <c r="G82" s="5" t="s">
        <v>1601</v>
      </c>
      <c r="J82" s="5" t="s">
        <v>2124</v>
      </c>
    </row>
    <row r="83" spans="1:10">
      <c r="A83" s="5">
        <v>82</v>
      </c>
      <c r="B83" s="5" t="s">
        <v>1464</v>
      </c>
      <c r="C83" s="5" t="s">
        <v>150</v>
      </c>
      <c r="D83" s="5" t="s">
        <v>1760</v>
      </c>
      <c r="E83" s="5" t="s">
        <v>1761</v>
      </c>
      <c r="F83" s="5" t="s">
        <v>1762</v>
      </c>
      <c r="G83" s="5" t="s">
        <v>1763</v>
      </c>
      <c r="J83" s="5" t="s">
        <v>2124</v>
      </c>
    </row>
    <row r="84" spans="1:10">
      <c r="A84" s="5">
        <v>83</v>
      </c>
      <c r="B84" s="5" t="s">
        <v>1464</v>
      </c>
      <c r="C84" s="5" t="s">
        <v>150</v>
      </c>
      <c r="D84" s="5" t="s">
        <v>1764</v>
      </c>
      <c r="E84" s="5" t="s">
        <v>1765</v>
      </c>
      <c r="F84" s="5" t="s">
        <v>1766</v>
      </c>
      <c r="G84" s="5" t="s">
        <v>1717</v>
      </c>
      <c r="J84" s="5" t="s">
        <v>2124</v>
      </c>
    </row>
    <row r="85" spans="1:10">
      <c r="A85" s="5">
        <v>84</v>
      </c>
      <c r="B85" s="5" t="s">
        <v>1464</v>
      </c>
      <c r="C85" s="5" t="s">
        <v>150</v>
      </c>
      <c r="D85" s="5" t="s">
        <v>1767</v>
      </c>
      <c r="E85" s="5" t="s">
        <v>1768</v>
      </c>
      <c r="F85" s="5" t="s">
        <v>1769</v>
      </c>
      <c r="G85" s="5" t="s">
        <v>1770</v>
      </c>
      <c r="J85" s="5" t="s">
        <v>2124</v>
      </c>
    </row>
    <row r="86" spans="1:10">
      <c r="A86" s="5">
        <v>85</v>
      </c>
      <c r="B86" s="5" t="s">
        <v>1464</v>
      </c>
      <c r="C86" s="5" t="s">
        <v>150</v>
      </c>
      <c r="D86" s="5" t="s">
        <v>1771</v>
      </c>
      <c r="E86" s="5" t="s">
        <v>1772</v>
      </c>
      <c r="F86" s="5" t="s">
        <v>1773</v>
      </c>
      <c r="G86" s="5" t="s">
        <v>1612</v>
      </c>
      <c r="J86" s="5" t="s">
        <v>2124</v>
      </c>
    </row>
    <row r="87" spans="1:10">
      <c r="A87" s="5">
        <v>86</v>
      </c>
      <c r="B87" s="5" t="s">
        <v>1464</v>
      </c>
      <c r="C87" s="5" t="s">
        <v>150</v>
      </c>
      <c r="D87" s="5" t="s">
        <v>1774</v>
      </c>
      <c r="E87" s="5" t="s">
        <v>1775</v>
      </c>
      <c r="F87" s="5" t="s">
        <v>1776</v>
      </c>
      <c r="G87" s="5" t="s">
        <v>1650</v>
      </c>
      <c r="J87" s="5" t="s">
        <v>2124</v>
      </c>
    </row>
    <row r="88" spans="1:10">
      <c r="A88" s="5">
        <v>87</v>
      </c>
      <c r="B88" s="5" t="s">
        <v>1464</v>
      </c>
      <c r="C88" s="5" t="s">
        <v>150</v>
      </c>
      <c r="D88" s="5" t="s">
        <v>1777</v>
      </c>
      <c r="E88" s="5" t="s">
        <v>1778</v>
      </c>
      <c r="F88" s="5" t="s">
        <v>1779</v>
      </c>
      <c r="G88" s="5" t="s">
        <v>1525</v>
      </c>
      <c r="J88" s="5" t="s">
        <v>2124</v>
      </c>
    </row>
    <row r="89" spans="1:10">
      <c r="A89" s="5">
        <v>88</v>
      </c>
      <c r="B89" s="5" t="s">
        <v>1464</v>
      </c>
      <c r="C89" s="5" t="s">
        <v>150</v>
      </c>
      <c r="D89" s="5" t="s">
        <v>1780</v>
      </c>
      <c r="E89" s="5" t="s">
        <v>1781</v>
      </c>
      <c r="F89" s="5" t="s">
        <v>1782</v>
      </c>
      <c r="G89" s="5" t="s">
        <v>1783</v>
      </c>
      <c r="J89" s="5" t="s">
        <v>2124</v>
      </c>
    </row>
    <row r="90" spans="1:10">
      <c r="A90" s="5">
        <v>89</v>
      </c>
      <c r="B90" s="5" t="s">
        <v>1464</v>
      </c>
      <c r="C90" s="5" t="s">
        <v>150</v>
      </c>
      <c r="D90" s="5" t="s">
        <v>1784</v>
      </c>
      <c r="E90" s="5" t="s">
        <v>1785</v>
      </c>
      <c r="F90" s="5" t="s">
        <v>1786</v>
      </c>
      <c r="G90" s="5" t="s">
        <v>1513</v>
      </c>
      <c r="J90" s="5" t="s">
        <v>2124</v>
      </c>
    </row>
    <row r="91" spans="1:10">
      <c r="A91" s="5">
        <v>90</v>
      </c>
      <c r="B91" s="5" t="s">
        <v>1464</v>
      </c>
      <c r="C91" s="5" t="s">
        <v>150</v>
      </c>
      <c r="D91" s="5" t="s">
        <v>1787</v>
      </c>
      <c r="E91" s="5" t="s">
        <v>1788</v>
      </c>
      <c r="F91" s="5" t="s">
        <v>1789</v>
      </c>
      <c r="G91" s="5" t="s">
        <v>1790</v>
      </c>
      <c r="J91" s="5" t="s">
        <v>2124</v>
      </c>
    </row>
    <row r="92" spans="1:10">
      <c r="A92" s="5">
        <v>91</v>
      </c>
      <c r="B92" s="5" t="s">
        <v>1464</v>
      </c>
      <c r="C92" s="5" t="s">
        <v>150</v>
      </c>
      <c r="D92" s="5" t="s">
        <v>1791</v>
      </c>
      <c r="E92" s="5" t="s">
        <v>1792</v>
      </c>
      <c r="F92" s="5" t="s">
        <v>1793</v>
      </c>
      <c r="G92" s="5" t="s">
        <v>1536</v>
      </c>
      <c r="J92" s="5" t="s">
        <v>2124</v>
      </c>
    </row>
    <row r="93" spans="1:10">
      <c r="A93" s="5">
        <v>92</v>
      </c>
      <c r="B93" s="5" t="s">
        <v>1464</v>
      </c>
      <c r="C93" s="5" t="s">
        <v>150</v>
      </c>
      <c r="D93" s="5" t="s">
        <v>1794</v>
      </c>
      <c r="E93" s="5" t="s">
        <v>1795</v>
      </c>
      <c r="F93" s="5" t="s">
        <v>1796</v>
      </c>
      <c r="G93" s="5" t="s">
        <v>1797</v>
      </c>
      <c r="J93" s="5" t="s">
        <v>2124</v>
      </c>
    </row>
    <row r="94" spans="1:10">
      <c r="A94" s="5">
        <v>93</v>
      </c>
      <c r="B94" s="5" t="s">
        <v>1464</v>
      </c>
      <c r="C94" s="5" t="s">
        <v>150</v>
      </c>
      <c r="D94" s="5" t="s">
        <v>1798</v>
      </c>
      <c r="E94" s="5" t="s">
        <v>1799</v>
      </c>
      <c r="F94" s="5" t="s">
        <v>1800</v>
      </c>
      <c r="G94" s="5" t="s">
        <v>1468</v>
      </c>
      <c r="J94" s="5" t="s">
        <v>2124</v>
      </c>
    </row>
    <row r="95" spans="1:10">
      <c r="A95" s="5">
        <v>94</v>
      </c>
      <c r="B95" s="5" t="s">
        <v>1464</v>
      </c>
      <c r="C95" s="5" t="s">
        <v>150</v>
      </c>
      <c r="D95" s="5" t="s">
        <v>1801</v>
      </c>
      <c r="E95" s="5" t="s">
        <v>1802</v>
      </c>
      <c r="F95" s="5" t="s">
        <v>1803</v>
      </c>
      <c r="G95" s="5" t="s">
        <v>1750</v>
      </c>
      <c r="J95" s="5" t="s">
        <v>2124</v>
      </c>
    </row>
    <row r="96" spans="1:10">
      <c r="A96" s="5">
        <v>95</v>
      </c>
      <c r="B96" s="5" t="s">
        <v>1464</v>
      </c>
      <c r="C96" s="5" t="s">
        <v>150</v>
      </c>
      <c r="D96" s="5" t="s">
        <v>1804</v>
      </c>
      <c r="E96" s="5" t="s">
        <v>1805</v>
      </c>
      <c r="F96" s="5" t="s">
        <v>1806</v>
      </c>
      <c r="G96" s="5" t="s">
        <v>1589</v>
      </c>
      <c r="J96" s="5" t="s">
        <v>2124</v>
      </c>
    </row>
    <row r="97" spans="1:10">
      <c r="A97" s="5">
        <v>96</v>
      </c>
      <c r="B97" s="5" t="s">
        <v>1464</v>
      </c>
      <c r="C97" s="5" t="s">
        <v>150</v>
      </c>
      <c r="D97" s="5" t="s">
        <v>1807</v>
      </c>
      <c r="E97" s="5" t="s">
        <v>1808</v>
      </c>
      <c r="F97" s="5" t="s">
        <v>1809</v>
      </c>
      <c r="G97" s="5" t="s">
        <v>1589</v>
      </c>
      <c r="J97" s="5" t="s">
        <v>2124</v>
      </c>
    </row>
    <row r="98" spans="1:10">
      <c r="A98" s="5">
        <v>97</v>
      </c>
      <c r="B98" s="5" t="s">
        <v>1464</v>
      </c>
      <c r="C98" s="5" t="s">
        <v>150</v>
      </c>
      <c r="D98" s="5" t="s">
        <v>1810</v>
      </c>
      <c r="E98" s="5" t="s">
        <v>1811</v>
      </c>
      <c r="F98" s="5" t="s">
        <v>1812</v>
      </c>
      <c r="G98" s="5" t="s">
        <v>1813</v>
      </c>
      <c r="J98" s="5" t="s">
        <v>2124</v>
      </c>
    </row>
    <row r="99" spans="1:10">
      <c r="A99" s="5">
        <v>98</v>
      </c>
      <c r="B99" s="5" t="s">
        <v>1464</v>
      </c>
      <c r="C99" s="5" t="s">
        <v>150</v>
      </c>
      <c r="D99" s="5" t="s">
        <v>1814</v>
      </c>
      <c r="E99" s="5" t="s">
        <v>1815</v>
      </c>
      <c r="F99" s="5" t="s">
        <v>1812</v>
      </c>
      <c r="G99" s="5" t="s">
        <v>1816</v>
      </c>
      <c r="J99" s="5" t="s">
        <v>2124</v>
      </c>
    </row>
    <row r="100" spans="1:10">
      <c r="A100" s="5">
        <v>99</v>
      </c>
      <c r="B100" s="5" t="s">
        <v>1464</v>
      </c>
      <c r="C100" s="5" t="s">
        <v>150</v>
      </c>
      <c r="D100" s="5" t="s">
        <v>1817</v>
      </c>
      <c r="E100" s="5" t="s">
        <v>1818</v>
      </c>
      <c r="F100" s="5" t="s">
        <v>1819</v>
      </c>
      <c r="G100" s="5" t="s">
        <v>1544</v>
      </c>
      <c r="J100" s="5" t="s">
        <v>2124</v>
      </c>
    </row>
    <row r="101" spans="1:10">
      <c r="A101" s="5">
        <v>100</v>
      </c>
      <c r="B101" s="5" t="s">
        <v>1464</v>
      </c>
      <c r="C101" s="5" t="s">
        <v>150</v>
      </c>
      <c r="D101" s="5" t="s">
        <v>1820</v>
      </c>
      <c r="E101" s="5" t="s">
        <v>1821</v>
      </c>
      <c r="F101" s="5" t="s">
        <v>1822</v>
      </c>
      <c r="G101" s="5" t="s">
        <v>1536</v>
      </c>
      <c r="J101" s="5" t="s">
        <v>2124</v>
      </c>
    </row>
    <row r="102" spans="1:10">
      <c r="A102" s="5">
        <v>101</v>
      </c>
      <c r="B102" s="5" t="s">
        <v>1464</v>
      </c>
      <c r="C102" s="5" t="s">
        <v>150</v>
      </c>
      <c r="D102" s="5" t="s">
        <v>1823</v>
      </c>
      <c r="E102" s="5" t="s">
        <v>1824</v>
      </c>
      <c r="F102" s="5" t="s">
        <v>1825</v>
      </c>
      <c r="G102" s="5" t="s">
        <v>1536</v>
      </c>
      <c r="J102" s="5" t="s">
        <v>2124</v>
      </c>
    </row>
    <row r="103" spans="1:10">
      <c r="A103" s="5">
        <v>102</v>
      </c>
      <c r="B103" s="5" t="s">
        <v>1464</v>
      </c>
      <c r="C103" s="5" t="s">
        <v>150</v>
      </c>
      <c r="D103" s="5" t="s">
        <v>1826</v>
      </c>
      <c r="E103" s="5" t="s">
        <v>1827</v>
      </c>
      <c r="F103" s="5" t="s">
        <v>1828</v>
      </c>
      <c r="G103" s="5" t="s">
        <v>1536</v>
      </c>
      <c r="H103" s="5" t="s">
        <v>1829</v>
      </c>
      <c r="J103" s="5" t="s">
        <v>2124</v>
      </c>
    </row>
    <row r="104" spans="1:10">
      <c r="A104" s="5">
        <v>103</v>
      </c>
      <c r="B104" s="5" t="s">
        <v>1464</v>
      </c>
      <c r="C104" s="5" t="s">
        <v>150</v>
      </c>
      <c r="D104" s="5" t="s">
        <v>1830</v>
      </c>
      <c r="E104" s="5" t="s">
        <v>1831</v>
      </c>
      <c r="F104" s="5" t="s">
        <v>1832</v>
      </c>
      <c r="G104" s="5" t="s">
        <v>1529</v>
      </c>
      <c r="J104" s="5" t="s">
        <v>2124</v>
      </c>
    </row>
    <row r="105" spans="1:10">
      <c r="A105" s="5">
        <v>104</v>
      </c>
      <c r="B105" s="5" t="s">
        <v>1464</v>
      </c>
      <c r="C105" s="5" t="s">
        <v>150</v>
      </c>
      <c r="D105" s="5" t="s">
        <v>1833</v>
      </c>
      <c r="E105" s="5" t="s">
        <v>1834</v>
      </c>
      <c r="F105" s="5" t="s">
        <v>1835</v>
      </c>
      <c r="G105" s="5" t="s">
        <v>1717</v>
      </c>
      <c r="H105" s="5" t="s">
        <v>1836</v>
      </c>
      <c r="J105" s="5" t="s">
        <v>2124</v>
      </c>
    </row>
    <row r="106" spans="1:10">
      <c r="A106" s="5">
        <v>105</v>
      </c>
      <c r="B106" s="5" t="s">
        <v>1464</v>
      </c>
      <c r="C106" s="5" t="s">
        <v>150</v>
      </c>
      <c r="D106" s="5" t="s">
        <v>1837</v>
      </c>
      <c r="E106" s="5" t="s">
        <v>1838</v>
      </c>
      <c r="F106" s="5" t="s">
        <v>1839</v>
      </c>
      <c r="G106" s="5" t="s">
        <v>1650</v>
      </c>
      <c r="H106" s="5" t="s">
        <v>1840</v>
      </c>
      <c r="J106" s="5" t="s">
        <v>2124</v>
      </c>
    </row>
    <row r="107" spans="1:10">
      <c r="A107" s="5">
        <v>106</v>
      </c>
      <c r="B107" s="5" t="s">
        <v>1464</v>
      </c>
      <c r="C107" s="5" t="s">
        <v>150</v>
      </c>
      <c r="D107" s="5" t="s">
        <v>1841</v>
      </c>
      <c r="E107" s="5" t="s">
        <v>1842</v>
      </c>
      <c r="F107" s="5" t="s">
        <v>1843</v>
      </c>
      <c r="G107" s="5" t="s">
        <v>1790</v>
      </c>
      <c r="H107" s="5" t="s">
        <v>1844</v>
      </c>
      <c r="J107" s="5" t="s">
        <v>2124</v>
      </c>
    </row>
    <row r="108" spans="1:10">
      <c r="A108" s="5">
        <v>107</v>
      </c>
      <c r="B108" s="5" t="s">
        <v>1464</v>
      </c>
      <c r="C108" s="5" t="s">
        <v>150</v>
      </c>
      <c r="D108" s="5" t="s">
        <v>1845</v>
      </c>
      <c r="E108" s="5" t="s">
        <v>1846</v>
      </c>
      <c r="F108" s="5" t="s">
        <v>1847</v>
      </c>
      <c r="G108" s="5" t="s">
        <v>1597</v>
      </c>
      <c r="J108" s="5" t="s">
        <v>2124</v>
      </c>
    </row>
    <row r="109" spans="1:10">
      <c r="A109" s="5">
        <v>108</v>
      </c>
      <c r="B109" s="5" t="s">
        <v>1464</v>
      </c>
      <c r="C109" s="5" t="s">
        <v>150</v>
      </c>
      <c r="D109" s="5" t="s">
        <v>1848</v>
      </c>
      <c r="E109" s="5" t="s">
        <v>1849</v>
      </c>
      <c r="F109" s="5" t="s">
        <v>1850</v>
      </c>
      <c r="G109" s="5" t="s">
        <v>1589</v>
      </c>
      <c r="J109" s="5" t="s">
        <v>2124</v>
      </c>
    </row>
    <row r="110" spans="1:10">
      <c r="A110" s="5">
        <v>109</v>
      </c>
      <c r="B110" s="5" t="s">
        <v>1464</v>
      </c>
      <c r="C110" s="5" t="s">
        <v>150</v>
      </c>
      <c r="D110" s="5" t="s">
        <v>1851</v>
      </c>
      <c r="E110" s="5" t="s">
        <v>1852</v>
      </c>
      <c r="F110" s="5" t="s">
        <v>1853</v>
      </c>
      <c r="G110" s="5" t="s">
        <v>1544</v>
      </c>
      <c r="J110" s="5" t="s">
        <v>2124</v>
      </c>
    </row>
    <row r="111" spans="1:10">
      <c r="A111" s="5">
        <v>110</v>
      </c>
      <c r="B111" s="5" t="s">
        <v>1464</v>
      </c>
      <c r="C111" s="5" t="s">
        <v>150</v>
      </c>
      <c r="D111" s="5" t="s">
        <v>1854</v>
      </c>
      <c r="E111" s="5" t="s">
        <v>1855</v>
      </c>
      <c r="F111" s="5" t="s">
        <v>1856</v>
      </c>
      <c r="G111" s="5" t="s">
        <v>1525</v>
      </c>
      <c r="H111" s="5" t="s">
        <v>1857</v>
      </c>
      <c r="J111" s="5" t="s">
        <v>2124</v>
      </c>
    </row>
    <row r="112" spans="1:10">
      <c r="A112" s="5">
        <v>111</v>
      </c>
      <c r="B112" s="5" t="s">
        <v>1464</v>
      </c>
      <c r="C112" s="5" t="s">
        <v>150</v>
      </c>
      <c r="D112" s="5" t="s">
        <v>1858</v>
      </c>
      <c r="E112" s="5" t="s">
        <v>1859</v>
      </c>
      <c r="F112" s="5" t="s">
        <v>1860</v>
      </c>
      <c r="G112" s="5" t="s">
        <v>1529</v>
      </c>
      <c r="J112" s="5" t="s">
        <v>2124</v>
      </c>
    </row>
    <row r="113" spans="1:10">
      <c r="A113" s="5">
        <v>112</v>
      </c>
      <c r="B113" s="5" t="s">
        <v>1464</v>
      </c>
      <c r="C113" s="5" t="s">
        <v>150</v>
      </c>
      <c r="D113" s="5" t="s">
        <v>1861</v>
      </c>
      <c r="E113" s="5" t="s">
        <v>1862</v>
      </c>
      <c r="F113" s="5" t="s">
        <v>1863</v>
      </c>
      <c r="G113" s="5" t="s">
        <v>1589</v>
      </c>
      <c r="J113" s="5" t="s">
        <v>2124</v>
      </c>
    </row>
    <row r="114" spans="1:10">
      <c r="A114" s="5">
        <v>113</v>
      </c>
      <c r="B114" s="5" t="s">
        <v>1464</v>
      </c>
      <c r="C114" s="5" t="s">
        <v>150</v>
      </c>
      <c r="D114" s="5" t="s">
        <v>1864</v>
      </c>
      <c r="E114" s="5" t="s">
        <v>1865</v>
      </c>
      <c r="F114" s="5" t="s">
        <v>1866</v>
      </c>
      <c r="G114" s="5" t="s">
        <v>1597</v>
      </c>
      <c r="J114" s="5" t="s">
        <v>2124</v>
      </c>
    </row>
    <row r="115" spans="1:10">
      <c r="A115" s="5">
        <v>114</v>
      </c>
      <c r="B115" s="5" t="s">
        <v>1464</v>
      </c>
      <c r="C115" s="5" t="s">
        <v>150</v>
      </c>
      <c r="D115" s="5" t="s">
        <v>1867</v>
      </c>
      <c r="E115" s="5" t="s">
        <v>1868</v>
      </c>
      <c r="F115" s="5" t="s">
        <v>1869</v>
      </c>
      <c r="G115" s="5" t="s">
        <v>1536</v>
      </c>
      <c r="H115" s="5" t="s">
        <v>1870</v>
      </c>
      <c r="J115" s="5" t="s">
        <v>2124</v>
      </c>
    </row>
    <row r="116" spans="1:10">
      <c r="A116" s="5">
        <v>115</v>
      </c>
      <c r="B116" s="5" t="s">
        <v>1464</v>
      </c>
      <c r="C116" s="5" t="s">
        <v>150</v>
      </c>
      <c r="D116" s="5" t="s">
        <v>1871</v>
      </c>
      <c r="E116" s="5" t="s">
        <v>1872</v>
      </c>
      <c r="F116" s="5" t="s">
        <v>1873</v>
      </c>
      <c r="G116" s="5" t="s">
        <v>1692</v>
      </c>
      <c r="H116" s="5" t="s">
        <v>1874</v>
      </c>
      <c r="J116" s="5" t="s">
        <v>2124</v>
      </c>
    </row>
    <row r="117" spans="1:10">
      <c r="A117" s="5">
        <v>116</v>
      </c>
      <c r="B117" s="5" t="s">
        <v>1464</v>
      </c>
      <c r="C117" s="5" t="s">
        <v>150</v>
      </c>
      <c r="D117" s="5" t="s">
        <v>1875</v>
      </c>
      <c r="E117" s="5" t="s">
        <v>1876</v>
      </c>
      <c r="F117" s="5" t="s">
        <v>1877</v>
      </c>
      <c r="G117" s="5" t="s">
        <v>1486</v>
      </c>
      <c r="H117" s="5" t="s">
        <v>1878</v>
      </c>
      <c r="J117" s="5" t="s">
        <v>2124</v>
      </c>
    </row>
    <row r="118" spans="1:10">
      <c r="A118" s="5">
        <v>117</v>
      </c>
      <c r="B118" s="5" t="s">
        <v>1464</v>
      </c>
      <c r="C118" s="5" t="s">
        <v>150</v>
      </c>
      <c r="D118" s="5" t="s">
        <v>1879</v>
      </c>
      <c r="E118" s="5" t="s">
        <v>1880</v>
      </c>
      <c r="F118" s="5" t="s">
        <v>1881</v>
      </c>
      <c r="G118" s="5" t="s">
        <v>1536</v>
      </c>
      <c r="J118" s="5" t="s">
        <v>2124</v>
      </c>
    </row>
    <row r="119" spans="1:10">
      <c r="A119" s="5">
        <v>118</v>
      </c>
      <c r="B119" s="5" t="s">
        <v>1464</v>
      </c>
      <c r="C119" s="5" t="s">
        <v>150</v>
      </c>
      <c r="D119" s="5" t="s">
        <v>1882</v>
      </c>
      <c r="E119" s="5" t="s">
        <v>1883</v>
      </c>
      <c r="F119" s="5" t="s">
        <v>1884</v>
      </c>
      <c r="G119" s="5" t="s">
        <v>1589</v>
      </c>
      <c r="H119" s="5" t="s">
        <v>1885</v>
      </c>
      <c r="J119" s="5" t="s">
        <v>2124</v>
      </c>
    </row>
    <row r="120" spans="1:10">
      <c r="A120" s="5">
        <v>119</v>
      </c>
      <c r="B120" s="5" t="s">
        <v>1464</v>
      </c>
      <c r="C120" s="5" t="s">
        <v>150</v>
      </c>
      <c r="D120" s="5" t="s">
        <v>1886</v>
      </c>
      <c r="E120" s="5" t="s">
        <v>1887</v>
      </c>
      <c r="F120" s="5" t="s">
        <v>1888</v>
      </c>
      <c r="G120" s="5" t="s">
        <v>1505</v>
      </c>
      <c r="J120" s="5" t="s">
        <v>2124</v>
      </c>
    </row>
    <row r="121" spans="1:10">
      <c r="A121" s="5">
        <v>120</v>
      </c>
      <c r="B121" s="5" t="s">
        <v>1464</v>
      </c>
      <c r="C121" s="5" t="s">
        <v>150</v>
      </c>
      <c r="D121" s="5" t="s">
        <v>1889</v>
      </c>
      <c r="E121" s="5" t="s">
        <v>1890</v>
      </c>
      <c r="F121" s="5" t="s">
        <v>1891</v>
      </c>
      <c r="G121" s="5" t="s">
        <v>1536</v>
      </c>
      <c r="H121" s="5" t="s">
        <v>1892</v>
      </c>
      <c r="J121" s="5" t="s">
        <v>2124</v>
      </c>
    </row>
    <row r="122" spans="1:10">
      <c r="A122" s="5">
        <v>121</v>
      </c>
      <c r="B122" s="5" t="s">
        <v>1464</v>
      </c>
      <c r="C122" s="5" t="s">
        <v>150</v>
      </c>
      <c r="D122" s="5" t="s">
        <v>1893</v>
      </c>
      <c r="E122" s="5" t="s">
        <v>1894</v>
      </c>
      <c r="F122" s="5" t="s">
        <v>1895</v>
      </c>
      <c r="G122" s="5" t="s">
        <v>1645</v>
      </c>
      <c r="H122" s="5" t="s">
        <v>1896</v>
      </c>
      <c r="J122" s="5" t="s">
        <v>2124</v>
      </c>
    </row>
    <row r="123" spans="1:10">
      <c r="A123" s="5">
        <v>122</v>
      </c>
      <c r="B123" s="5" t="s">
        <v>1464</v>
      </c>
      <c r="C123" s="5" t="s">
        <v>150</v>
      </c>
      <c r="D123" s="5" t="s">
        <v>1897</v>
      </c>
      <c r="E123" s="5" t="s">
        <v>1898</v>
      </c>
      <c r="F123" s="5" t="s">
        <v>1899</v>
      </c>
      <c r="G123" s="5" t="s">
        <v>1707</v>
      </c>
      <c r="J123" s="5" t="s">
        <v>2124</v>
      </c>
    </row>
    <row r="124" spans="1:10">
      <c r="A124" s="5">
        <v>123</v>
      </c>
      <c r="B124" s="5" t="s">
        <v>1464</v>
      </c>
      <c r="C124" s="5" t="s">
        <v>150</v>
      </c>
      <c r="D124" s="5" t="s">
        <v>1900</v>
      </c>
      <c r="E124" s="5" t="s">
        <v>1901</v>
      </c>
      <c r="F124" s="5" t="s">
        <v>1902</v>
      </c>
      <c r="G124" s="5" t="s">
        <v>1903</v>
      </c>
      <c r="H124" s="5" t="s">
        <v>1904</v>
      </c>
      <c r="J124" s="5" t="s">
        <v>2124</v>
      </c>
    </row>
    <row r="125" spans="1:10">
      <c r="A125" s="5">
        <v>124</v>
      </c>
      <c r="B125" s="5" t="s">
        <v>1464</v>
      </c>
      <c r="C125" s="5" t="s">
        <v>150</v>
      </c>
      <c r="D125" s="5" t="s">
        <v>1905</v>
      </c>
      <c r="E125" s="5" t="s">
        <v>1906</v>
      </c>
      <c r="F125" s="5" t="s">
        <v>1907</v>
      </c>
      <c r="G125" s="5" t="s">
        <v>1482</v>
      </c>
      <c r="J125" s="5" t="s">
        <v>2124</v>
      </c>
    </row>
    <row r="126" spans="1:10">
      <c r="A126" s="5">
        <v>125</v>
      </c>
      <c r="B126" s="5" t="s">
        <v>1464</v>
      </c>
      <c r="C126" s="5" t="s">
        <v>150</v>
      </c>
      <c r="D126" s="5" t="s">
        <v>1908</v>
      </c>
      <c r="E126" s="5" t="s">
        <v>1909</v>
      </c>
      <c r="F126" s="5" t="s">
        <v>1910</v>
      </c>
      <c r="G126" s="5" t="s">
        <v>1563</v>
      </c>
      <c r="H126" s="5" t="s">
        <v>1911</v>
      </c>
      <c r="J126" s="5" t="s">
        <v>2124</v>
      </c>
    </row>
    <row r="127" spans="1:10">
      <c r="A127" s="5">
        <v>126</v>
      </c>
      <c r="B127" s="5" t="s">
        <v>1464</v>
      </c>
      <c r="C127" s="5" t="s">
        <v>150</v>
      </c>
      <c r="D127" s="5" t="s">
        <v>1912</v>
      </c>
      <c r="E127" s="5" t="s">
        <v>1913</v>
      </c>
      <c r="F127" s="5" t="s">
        <v>1914</v>
      </c>
      <c r="G127" s="5" t="s">
        <v>1540</v>
      </c>
      <c r="J127" s="5" t="s">
        <v>2124</v>
      </c>
    </row>
    <row r="128" spans="1:10">
      <c r="A128" s="5">
        <v>127</v>
      </c>
      <c r="B128" s="5" t="s">
        <v>1464</v>
      </c>
      <c r="C128" s="5" t="s">
        <v>150</v>
      </c>
      <c r="D128" s="5" t="s">
        <v>1915</v>
      </c>
      <c r="E128" s="5" t="s">
        <v>1916</v>
      </c>
      <c r="F128" s="5" t="s">
        <v>1917</v>
      </c>
      <c r="G128" s="5" t="s">
        <v>1918</v>
      </c>
      <c r="H128" s="5" t="s">
        <v>1919</v>
      </c>
      <c r="J128" s="5" t="s">
        <v>2124</v>
      </c>
    </row>
    <row r="129" spans="1:10">
      <c r="A129" s="5">
        <v>128</v>
      </c>
      <c r="B129" s="5" t="s">
        <v>1464</v>
      </c>
      <c r="C129" s="5" t="s">
        <v>150</v>
      </c>
      <c r="D129" s="5" t="s">
        <v>1920</v>
      </c>
      <c r="E129" s="5" t="s">
        <v>1921</v>
      </c>
      <c r="F129" s="5" t="s">
        <v>1922</v>
      </c>
      <c r="G129" s="5" t="s">
        <v>1536</v>
      </c>
      <c r="H129" s="5" t="s">
        <v>1923</v>
      </c>
      <c r="J129" s="5" t="s">
        <v>2124</v>
      </c>
    </row>
    <row r="130" spans="1:10">
      <c r="A130" s="5">
        <v>129</v>
      </c>
      <c r="B130" s="5" t="s">
        <v>1464</v>
      </c>
      <c r="C130" s="5" t="s">
        <v>150</v>
      </c>
      <c r="D130" s="5" t="s">
        <v>1924</v>
      </c>
      <c r="E130" s="5" t="s">
        <v>1925</v>
      </c>
      <c r="F130" s="5" t="s">
        <v>1926</v>
      </c>
      <c r="G130" s="5" t="s">
        <v>1650</v>
      </c>
      <c r="J130" s="5" t="s">
        <v>2124</v>
      </c>
    </row>
    <row r="131" spans="1:10">
      <c r="A131" s="5">
        <v>130</v>
      </c>
      <c r="B131" s="5" t="s">
        <v>1464</v>
      </c>
      <c r="C131" s="5" t="s">
        <v>150</v>
      </c>
      <c r="D131" s="5" t="s">
        <v>1927</v>
      </c>
      <c r="E131" s="5" t="s">
        <v>1928</v>
      </c>
      <c r="F131" s="5" t="s">
        <v>1929</v>
      </c>
      <c r="G131" s="5" t="s">
        <v>1601</v>
      </c>
      <c r="H131" s="5" t="s">
        <v>1930</v>
      </c>
      <c r="J131" s="5" t="s">
        <v>2124</v>
      </c>
    </row>
    <row r="132" spans="1:10">
      <c r="A132" s="5">
        <v>131</v>
      </c>
      <c r="B132" s="5" t="s">
        <v>1464</v>
      </c>
      <c r="C132" s="5" t="s">
        <v>150</v>
      </c>
      <c r="D132" s="5" t="s">
        <v>1931</v>
      </c>
      <c r="E132" s="5" t="s">
        <v>1932</v>
      </c>
      <c r="F132" s="5" t="s">
        <v>1933</v>
      </c>
      <c r="G132" s="5" t="s">
        <v>1513</v>
      </c>
      <c r="J132" s="5" t="s">
        <v>2124</v>
      </c>
    </row>
    <row r="133" spans="1:10">
      <c r="A133" s="5">
        <v>132</v>
      </c>
      <c r="B133" s="5" t="s">
        <v>1464</v>
      </c>
      <c r="C133" s="5" t="s">
        <v>150</v>
      </c>
      <c r="D133" s="5" t="s">
        <v>1934</v>
      </c>
      <c r="E133" s="5" t="s">
        <v>1935</v>
      </c>
      <c r="F133" s="5" t="s">
        <v>1936</v>
      </c>
      <c r="G133" s="5" t="s">
        <v>1937</v>
      </c>
      <c r="J133" s="5" t="s">
        <v>2124</v>
      </c>
    </row>
    <row r="134" spans="1:10">
      <c r="A134" s="5">
        <v>133</v>
      </c>
      <c r="B134" s="5" t="s">
        <v>1464</v>
      </c>
      <c r="C134" s="5" t="s">
        <v>150</v>
      </c>
      <c r="D134" s="5" t="s">
        <v>1938</v>
      </c>
      <c r="E134" s="5" t="s">
        <v>1939</v>
      </c>
      <c r="F134" s="5" t="s">
        <v>1940</v>
      </c>
      <c r="G134" s="5" t="s">
        <v>1650</v>
      </c>
      <c r="J134" s="5" t="s">
        <v>2124</v>
      </c>
    </row>
    <row r="135" spans="1:10">
      <c r="A135" s="5">
        <v>134</v>
      </c>
      <c r="B135" s="5" t="s">
        <v>1464</v>
      </c>
      <c r="C135" s="5" t="s">
        <v>150</v>
      </c>
      <c r="D135" s="5" t="s">
        <v>1941</v>
      </c>
      <c r="E135" s="5" t="s">
        <v>1942</v>
      </c>
      <c r="F135" s="5" t="s">
        <v>1943</v>
      </c>
      <c r="G135" s="5" t="s">
        <v>1650</v>
      </c>
      <c r="J135" s="5" t="s">
        <v>2124</v>
      </c>
    </row>
    <row r="136" spans="1:10">
      <c r="A136" s="5">
        <v>135</v>
      </c>
      <c r="B136" s="5" t="s">
        <v>1464</v>
      </c>
      <c r="C136" s="5" t="s">
        <v>150</v>
      </c>
      <c r="D136" s="5" t="s">
        <v>1944</v>
      </c>
      <c r="E136" s="5" t="s">
        <v>1945</v>
      </c>
      <c r="F136" s="5" t="s">
        <v>1946</v>
      </c>
      <c r="G136" s="5" t="s">
        <v>1482</v>
      </c>
      <c r="J136" s="5" t="s">
        <v>2124</v>
      </c>
    </row>
    <row r="137" spans="1:10">
      <c r="A137" s="5">
        <v>136</v>
      </c>
      <c r="B137" s="5" t="s">
        <v>1464</v>
      </c>
      <c r="C137" s="5" t="s">
        <v>150</v>
      </c>
      <c r="D137" s="5" t="s">
        <v>1947</v>
      </c>
      <c r="E137" s="5" t="s">
        <v>1948</v>
      </c>
      <c r="F137" s="5" t="s">
        <v>1949</v>
      </c>
      <c r="G137" s="5" t="s">
        <v>1790</v>
      </c>
      <c r="J137" s="5" t="s">
        <v>2124</v>
      </c>
    </row>
    <row r="138" spans="1:10">
      <c r="A138" s="5">
        <v>137</v>
      </c>
      <c r="B138" s="5" t="s">
        <v>1464</v>
      </c>
      <c r="C138" s="5" t="s">
        <v>150</v>
      </c>
      <c r="D138" s="5" t="s">
        <v>1950</v>
      </c>
      <c r="E138" s="5" t="s">
        <v>1951</v>
      </c>
      <c r="F138" s="5" t="s">
        <v>1952</v>
      </c>
      <c r="G138" s="5" t="s">
        <v>1707</v>
      </c>
      <c r="J138" s="5" t="s">
        <v>2124</v>
      </c>
    </row>
    <row r="139" spans="1:10">
      <c r="A139" s="5">
        <v>138</v>
      </c>
      <c r="B139" s="5" t="s">
        <v>1464</v>
      </c>
      <c r="C139" s="5" t="s">
        <v>150</v>
      </c>
      <c r="D139" s="5" t="s">
        <v>1953</v>
      </c>
      <c r="E139" s="5" t="s">
        <v>1954</v>
      </c>
      <c r="F139" s="5" t="s">
        <v>1955</v>
      </c>
      <c r="G139" s="5" t="s">
        <v>1589</v>
      </c>
      <c r="J139" s="5" t="s">
        <v>2124</v>
      </c>
    </row>
    <row r="140" spans="1:10">
      <c r="A140" s="5">
        <v>139</v>
      </c>
      <c r="B140" s="5" t="s">
        <v>1464</v>
      </c>
      <c r="C140" s="5" t="s">
        <v>150</v>
      </c>
      <c r="D140" s="5" t="s">
        <v>1956</v>
      </c>
      <c r="E140" s="5" t="s">
        <v>1957</v>
      </c>
      <c r="F140" s="5" t="s">
        <v>1958</v>
      </c>
      <c r="G140" s="5" t="s">
        <v>1707</v>
      </c>
      <c r="J140" s="5" t="s">
        <v>2124</v>
      </c>
    </row>
    <row r="141" spans="1:10">
      <c r="A141" s="5">
        <v>140</v>
      </c>
      <c r="B141" s="5" t="s">
        <v>1464</v>
      </c>
      <c r="C141" s="5" t="s">
        <v>150</v>
      </c>
      <c r="D141" s="5" t="s">
        <v>1959</v>
      </c>
      <c r="E141" s="5" t="s">
        <v>1960</v>
      </c>
      <c r="F141" s="5" t="s">
        <v>1961</v>
      </c>
      <c r="G141" s="5" t="s">
        <v>1597</v>
      </c>
      <c r="J141" s="5" t="s">
        <v>2124</v>
      </c>
    </row>
    <row r="142" spans="1:10">
      <c r="A142" s="5">
        <v>141</v>
      </c>
      <c r="B142" s="5" t="s">
        <v>1464</v>
      </c>
      <c r="C142" s="5" t="s">
        <v>150</v>
      </c>
      <c r="D142" s="5" t="s">
        <v>1962</v>
      </c>
      <c r="E142" s="5" t="s">
        <v>1963</v>
      </c>
      <c r="F142" s="5" t="s">
        <v>1964</v>
      </c>
      <c r="G142" s="5" t="s">
        <v>1505</v>
      </c>
      <c r="H142" s="5" t="s">
        <v>1661</v>
      </c>
      <c r="J142" s="5" t="s">
        <v>2124</v>
      </c>
    </row>
    <row r="143" spans="1:10">
      <c r="A143" s="5">
        <v>142</v>
      </c>
      <c r="B143" s="5" t="s">
        <v>1464</v>
      </c>
      <c r="C143" s="5" t="s">
        <v>150</v>
      </c>
      <c r="D143" s="5" t="s">
        <v>1965</v>
      </c>
      <c r="E143" s="5" t="s">
        <v>1966</v>
      </c>
      <c r="F143" s="5" t="s">
        <v>1967</v>
      </c>
      <c r="G143" s="5" t="s">
        <v>1968</v>
      </c>
      <c r="J143" s="5" t="s">
        <v>2124</v>
      </c>
    </row>
    <row r="144" spans="1:10">
      <c r="A144" s="5">
        <v>143</v>
      </c>
      <c r="B144" s="5" t="s">
        <v>1464</v>
      </c>
      <c r="C144" s="5" t="s">
        <v>150</v>
      </c>
      <c r="D144" s="5" t="s">
        <v>1969</v>
      </c>
      <c r="E144" s="5" t="s">
        <v>1970</v>
      </c>
      <c r="F144" s="5" t="s">
        <v>1812</v>
      </c>
      <c r="G144" s="5" t="s">
        <v>1971</v>
      </c>
      <c r="J144" s="5" t="s">
        <v>2124</v>
      </c>
    </row>
    <row r="145" spans="1:10">
      <c r="A145" s="5">
        <v>144</v>
      </c>
      <c r="B145" s="5" t="s">
        <v>1464</v>
      </c>
      <c r="C145" s="5" t="s">
        <v>150</v>
      </c>
      <c r="D145" s="5" t="s">
        <v>1972</v>
      </c>
      <c r="E145" s="5" t="s">
        <v>1973</v>
      </c>
      <c r="F145" s="5" t="s">
        <v>1812</v>
      </c>
      <c r="G145" s="5" t="s">
        <v>1974</v>
      </c>
      <c r="J145" s="5" t="s">
        <v>2124</v>
      </c>
    </row>
    <row r="146" spans="1:10">
      <c r="A146" s="5">
        <v>145</v>
      </c>
      <c r="B146" s="5" t="s">
        <v>1464</v>
      </c>
      <c r="C146" s="5" t="s">
        <v>150</v>
      </c>
      <c r="D146" s="5" t="s">
        <v>1975</v>
      </c>
      <c r="E146" s="5" t="s">
        <v>1976</v>
      </c>
      <c r="F146" s="5" t="s">
        <v>1812</v>
      </c>
      <c r="G146" s="5" t="s">
        <v>1977</v>
      </c>
      <c r="J146" s="5" t="s">
        <v>2124</v>
      </c>
    </row>
    <row r="147" spans="1:10">
      <c r="A147" s="5">
        <v>146</v>
      </c>
      <c r="B147" s="5" t="s">
        <v>1464</v>
      </c>
      <c r="C147" s="5" t="s">
        <v>150</v>
      </c>
      <c r="D147" s="5" t="s">
        <v>1978</v>
      </c>
      <c r="E147" s="5" t="s">
        <v>1979</v>
      </c>
      <c r="F147" s="5" t="s">
        <v>1980</v>
      </c>
      <c r="G147" s="5" t="s">
        <v>1589</v>
      </c>
      <c r="J147" s="5" t="s">
        <v>2124</v>
      </c>
    </row>
    <row r="148" spans="1:10">
      <c r="A148" s="5">
        <v>147</v>
      </c>
      <c r="B148" s="5" t="s">
        <v>1464</v>
      </c>
      <c r="C148" s="5" t="s">
        <v>150</v>
      </c>
      <c r="D148" s="5" t="s">
        <v>1981</v>
      </c>
      <c r="E148" s="5" t="s">
        <v>1982</v>
      </c>
      <c r="F148" s="5" t="s">
        <v>1983</v>
      </c>
      <c r="G148" s="5" t="s">
        <v>1536</v>
      </c>
      <c r="J148" s="5" t="s">
        <v>2124</v>
      </c>
    </row>
    <row r="149" spans="1:10">
      <c r="A149" s="5">
        <v>148</v>
      </c>
      <c r="B149" s="5" t="s">
        <v>1464</v>
      </c>
      <c r="C149" s="5" t="s">
        <v>150</v>
      </c>
      <c r="D149" s="5" t="s">
        <v>1984</v>
      </c>
      <c r="E149" s="5" t="s">
        <v>1985</v>
      </c>
      <c r="F149" s="5" t="s">
        <v>1986</v>
      </c>
      <c r="G149" s="5" t="s">
        <v>1505</v>
      </c>
      <c r="J149" s="5" t="s">
        <v>2124</v>
      </c>
    </row>
    <row r="150" spans="1:10">
      <c r="A150" s="5">
        <v>149</v>
      </c>
      <c r="B150" s="5" t="s">
        <v>1464</v>
      </c>
      <c r="C150" s="5" t="s">
        <v>150</v>
      </c>
      <c r="D150" s="5" t="s">
        <v>1987</v>
      </c>
      <c r="E150" s="5" t="s">
        <v>1988</v>
      </c>
      <c r="F150" s="5" t="s">
        <v>1989</v>
      </c>
      <c r="G150" s="5" t="s">
        <v>1717</v>
      </c>
      <c r="J150" s="5" t="s">
        <v>2124</v>
      </c>
    </row>
    <row r="151" spans="1:10">
      <c r="A151" s="5">
        <v>150</v>
      </c>
      <c r="B151" s="5" t="s">
        <v>1464</v>
      </c>
      <c r="C151" s="5" t="s">
        <v>150</v>
      </c>
      <c r="D151" s="5" t="s">
        <v>1990</v>
      </c>
      <c r="E151" s="5" t="s">
        <v>1991</v>
      </c>
      <c r="F151" s="5" t="s">
        <v>1992</v>
      </c>
      <c r="G151" s="5" t="s">
        <v>1505</v>
      </c>
      <c r="J151" s="5" t="s">
        <v>2124</v>
      </c>
    </row>
    <row r="152" spans="1:10">
      <c r="A152" s="5">
        <v>151</v>
      </c>
      <c r="B152" s="5" t="s">
        <v>1464</v>
      </c>
      <c r="C152" s="5" t="s">
        <v>150</v>
      </c>
      <c r="D152" s="5" t="s">
        <v>1993</v>
      </c>
      <c r="E152" s="5" t="s">
        <v>1994</v>
      </c>
      <c r="F152" s="5" t="s">
        <v>1995</v>
      </c>
      <c r="G152" s="5" t="s">
        <v>1645</v>
      </c>
      <c r="J152" s="5" t="s">
        <v>2124</v>
      </c>
    </row>
    <row r="153" spans="1:10">
      <c r="A153" s="5">
        <v>152</v>
      </c>
      <c r="B153" s="5" t="s">
        <v>1464</v>
      </c>
      <c r="C153" s="5" t="s">
        <v>150</v>
      </c>
      <c r="D153" s="5" t="s">
        <v>1996</v>
      </c>
      <c r="E153" s="5" t="s">
        <v>1997</v>
      </c>
      <c r="F153" s="5" t="s">
        <v>1998</v>
      </c>
      <c r="G153" s="5" t="s">
        <v>1505</v>
      </c>
      <c r="H153" s="5" t="s">
        <v>1661</v>
      </c>
      <c r="J153" s="5" t="s">
        <v>2124</v>
      </c>
    </row>
    <row r="154" spans="1:10">
      <c r="A154" s="5">
        <v>153</v>
      </c>
      <c r="B154" s="5" t="s">
        <v>1464</v>
      </c>
      <c r="C154" s="5" t="s">
        <v>150</v>
      </c>
      <c r="D154" s="5" t="s">
        <v>1999</v>
      </c>
      <c r="E154" s="5" t="s">
        <v>2000</v>
      </c>
      <c r="F154" s="5" t="s">
        <v>2001</v>
      </c>
      <c r="G154" s="5" t="s">
        <v>1505</v>
      </c>
      <c r="J154" s="5" t="s">
        <v>2124</v>
      </c>
    </row>
    <row r="155" spans="1:10">
      <c r="A155" s="5">
        <v>154</v>
      </c>
      <c r="B155" s="5" t="s">
        <v>1464</v>
      </c>
      <c r="C155" s="5" t="s">
        <v>150</v>
      </c>
      <c r="D155" s="5" t="s">
        <v>2002</v>
      </c>
      <c r="E155" s="5" t="s">
        <v>2003</v>
      </c>
      <c r="F155" s="5" t="s">
        <v>2004</v>
      </c>
      <c r="G155" s="5" t="s">
        <v>1601</v>
      </c>
      <c r="J155" s="5" t="s">
        <v>2124</v>
      </c>
    </row>
    <row r="156" spans="1:10">
      <c r="A156" s="5">
        <v>155</v>
      </c>
      <c r="B156" s="5" t="s">
        <v>1464</v>
      </c>
      <c r="C156" s="5" t="s">
        <v>150</v>
      </c>
      <c r="D156" s="5" t="s">
        <v>2005</v>
      </c>
      <c r="E156" s="5" t="s">
        <v>2006</v>
      </c>
      <c r="F156" s="5" t="s">
        <v>2007</v>
      </c>
      <c r="G156" s="5" t="s">
        <v>1707</v>
      </c>
      <c r="J156" s="5" t="s">
        <v>2124</v>
      </c>
    </row>
    <row r="157" spans="1:10">
      <c r="A157" s="5">
        <v>156</v>
      </c>
      <c r="B157" s="5" t="s">
        <v>1464</v>
      </c>
      <c r="C157" s="5" t="s">
        <v>150</v>
      </c>
      <c r="D157" s="5" t="s">
        <v>2008</v>
      </c>
      <c r="E157" s="5" t="s">
        <v>2009</v>
      </c>
      <c r="F157" s="5" t="s">
        <v>2010</v>
      </c>
      <c r="G157" s="5" t="s">
        <v>1717</v>
      </c>
      <c r="J157" s="5" t="s">
        <v>2124</v>
      </c>
    </row>
    <row r="158" spans="1:10">
      <c r="A158" s="5">
        <v>157</v>
      </c>
      <c r="B158" s="5" t="s">
        <v>1464</v>
      </c>
      <c r="C158" s="5" t="s">
        <v>150</v>
      </c>
      <c r="D158" s="5" t="s">
        <v>2011</v>
      </c>
      <c r="E158" s="5" t="s">
        <v>2012</v>
      </c>
      <c r="F158" s="5" t="s">
        <v>2013</v>
      </c>
      <c r="G158" s="5" t="s">
        <v>1513</v>
      </c>
      <c r="J158" s="5" t="s">
        <v>2124</v>
      </c>
    </row>
    <row r="159" spans="1:10">
      <c r="A159" s="5">
        <v>158</v>
      </c>
      <c r="B159" s="5" t="s">
        <v>1464</v>
      </c>
      <c r="C159" s="5" t="s">
        <v>150</v>
      </c>
      <c r="D159" s="5" t="s">
        <v>2014</v>
      </c>
      <c r="E159" s="5" t="s">
        <v>2015</v>
      </c>
      <c r="F159" s="5" t="s">
        <v>2016</v>
      </c>
      <c r="G159" s="5" t="s">
        <v>1548</v>
      </c>
      <c r="J159" s="5" t="s">
        <v>2124</v>
      </c>
    </row>
    <row r="160" spans="1:10">
      <c r="A160" s="5">
        <v>159</v>
      </c>
      <c r="B160" s="5" t="s">
        <v>1464</v>
      </c>
      <c r="C160" s="5" t="s">
        <v>150</v>
      </c>
      <c r="D160" s="5" t="s">
        <v>2017</v>
      </c>
      <c r="E160" s="5" t="s">
        <v>2018</v>
      </c>
      <c r="F160" s="5" t="s">
        <v>2019</v>
      </c>
      <c r="G160" s="5" t="s">
        <v>1505</v>
      </c>
      <c r="J160" s="5" t="s">
        <v>2124</v>
      </c>
    </row>
    <row r="161" spans="1:10">
      <c r="A161" s="5">
        <v>160</v>
      </c>
      <c r="B161" s="5" t="s">
        <v>1464</v>
      </c>
      <c r="C161" s="5" t="s">
        <v>150</v>
      </c>
      <c r="D161" s="5" t="s">
        <v>2020</v>
      </c>
      <c r="E161" s="5" t="s">
        <v>2021</v>
      </c>
      <c r="F161" s="5" t="s">
        <v>2022</v>
      </c>
      <c r="G161" s="5" t="s">
        <v>1707</v>
      </c>
      <c r="J161" s="5" t="s">
        <v>2124</v>
      </c>
    </row>
    <row r="162" spans="1:10">
      <c r="A162" s="5">
        <v>161</v>
      </c>
      <c r="B162" s="5" t="s">
        <v>1464</v>
      </c>
      <c r="C162" s="5" t="s">
        <v>150</v>
      </c>
      <c r="D162" s="5" t="s">
        <v>2023</v>
      </c>
      <c r="E162" s="5" t="s">
        <v>2024</v>
      </c>
      <c r="F162" s="5" t="s">
        <v>2025</v>
      </c>
      <c r="G162" s="5" t="s">
        <v>1707</v>
      </c>
      <c r="J162" s="5" t="s">
        <v>2124</v>
      </c>
    </row>
    <row r="163" spans="1:10">
      <c r="A163" s="5">
        <v>162</v>
      </c>
      <c r="B163" s="5" t="s">
        <v>1464</v>
      </c>
      <c r="C163" s="5" t="s">
        <v>150</v>
      </c>
      <c r="D163" s="5" t="s">
        <v>2026</v>
      </c>
      <c r="E163" s="5" t="s">
        <v>2027</v>
      </c>
      <c r="F163" s="5" t="s">
        <v>2028</v>
      </c>
      <c r="G163" s="5" t="s">
        <v>1482</v>
      </c>
      <c r="H163" s="5" t="s">
        <v>1836</v>
      </c>
      <c r="J163" s="5" t="s">
        <v>2124</v>
      </c>
    </row>
    <row r="164" spans="1:10">
      <c r="A164" s="5">
        <v>163</v>
      </c>
      <c r="B164" s="5" t="s">
        <v>1464</v>
      </c>
      <c r="C164" s="5" t="s">
        <v>150</v>
      </c>
      <c r="D164" s="5" t="s">
        <v>2029</v>
      </c>
      <c r="E164" s="5" t="s">
        <v>2030</v>
      </c>
      <c r="F164" s="5" t="s">
        <v>2031</v>
      </c>
      <c r="G164" s="5" t="s">
        <v>1650</v>
      </c>
      <c r="J164" s="5" t="s">
        <v>2124</v>
      </c>
    </row>
    <row r="165" spans="1:10">
      <c r="A165" s="5">
        <v>164</v>
      </c>
      <c r="B165" s="5" t="s">
        <v>1464</v>
      </c>
      <c r="C165" s="5" t="s">
        <v>150</v>
      </c>
      <c r="D165" s="5" t="s">
        <v>2032</v>
      </c>
      <c r="E165" s="5" t="s">
        <v>2033</v>
      </c>
      <c r="F165" s="5" t="s">
        <v>2034</v>
      </c>
      <c r="G165" s="5" t="s">
        <v>1650</v>
      </c>
      <c r="J165" s="5" t="s">
        <v>2124</v>
      </c>
    </row>
    <row r="166" spans="1:10">
      <c r="A166" s="5">
        <v>165</v>
      </c>
      <c r="B166" s="5" t="s">
        <v>1464</v>
      </c>
      <c r="C166" s="5" t="s">
        <v>150</v>
      </c>
      <c r="D166" s="5" t="s">
        <v>2035</v>
      </c>
      <c r="E166" s="5" t="s">
        <v>2036</v>
      </c>
      <c r="F166" s="5" t="s">
        <v>2037</v>
      </c>
      <c r="G166" s="5" t="s">
        <v>1529</v>
      </c>
      <c r="J166" s="5" t="s">
        <v>2124</v>
      </c>
    </row>
    <row r="167" spans="1:10">
      <c r="A167" s="5">
        <v>166</v>
      </c>
      <c r="B167" s="5" t="s">
        <v>1464</v>
      </c>
      <c r="C167" s="5" t="s">
        <v>150</v>
      </c>
      <c r="D167" s="5" t="s">
        <v>2038</v>
      </c>
      <c r="E167" s="5" t="s">
        <v>2039</v>
      </c>
      <c r="F167" s="5" t="s">
        <v>2040</v>
      </c>
      <c r="G167" s="5" t="s">
        <v>1589</v>
      </c>
      <c r="J167" s="5" t="s">
        <v>2124</v>
      </c>
    </row>
    <row r="168" spans="1:10">
      <c r="A168" s="5">
        <v>167</v>
      </c>
      <c r="B168" s="5" t="s">
        <v>1464</v>
      </c>
      <c r="C168" s="5" t="s">
        <v>150</v>
      </c>
      <c r="D168" s="5" t="s">
        <v>2041</v>
      </c>
      <c r="E168" s="5" t="s">
        <v>2042</v>
      </c>
      <c r="F168" s="5" t="s">
        <v>2043</v>
      </c>
      <c r="G168" s="5" t="s">
        <v>1505</v>
      </c>
      <c r="J168" s="5" t="s">
        <v>2124</v>
      </c>
    </row>
    <row r="169" spans="1:10">
      <c r="A169" s="5">
        <v>168</v>
      </c>
      <c r="B169" s="5" t="s">
        <v>1464</v>
      </c>
      <c r="C169" s="5" t="s">
        <v>150</v>
      </c>
      <c r="D169" s="5" t="s">
        <v>2044</v>
      </c>
      <c r="E169" s="5" t="s">
        <v>2045</v>
      </c>
      <c r="F169" s="5" t="s">
        <v>2046</v>
      </c>
      <c r="G169" s="5" t="s">
        <v>1601</v>
      </c>
      <c r="H169" s="5" t="s">
        <v>2047</v>
      </c>
      <c r="J169" s="5" t="s">
        <v>2124</v>
      </c>
    </row>
    <row r="170" spans="1:10">
      <c r="A170" s="5">
        <v>169</v>
      </c>
      <c r="B170" s="5" t="s">
        <v>1464</v>
      </c>
      <c r="C170" s="5" t="s">
        <v>150</v>
      </c>
      <c r="D170" s="5" t="s">
        <v>2048</v>
      </c>
      <c r="E170" s="5" t="s">
        <v>2049</v>
      </c>
      <c r="F170" s="5" t="s">
        <v>2050</v>
      </c>
      <c r="G170" s="5" t="s">
        <v>1509</v>
      </c>
      <c r="J170" s="5" t="s">
        <v>2124</v>
      </c>
    </row>
    <row r="171" spans="1:10">
      <c r="A171" s="5">
        <v>170</v>
      </c>
      <c r="B171" s="5" t="s">
        <v>1464</v>
      </c>
      <c r="C171" s="5" t="s">
        <v>150</v>
      </c>
      <c r="D171" s="5" t="s">
        <v>2051</v>
      </c>
      <c r="E171" s="5" t="s">
        <v>2052</v>
      </c>
      <c r="F171" s="5" t="s">
        <v>2053</v>
      </c>
      <c r="G171" s="5" t="s">
        <v>2054</v>
      </c>
      <c r="J171" s="5" t="s">
        <v>2124</v>
      </c>
    </row>
    <row r="172" spans="1:10">
      <c r="A172" s="5">
        <v>171</v>
      </c>
      <c r="B172" s="5" t="s">
        <v>1464</v>
      </c>
      <c r="C172" s="5" t="s">
        <v>150</v>
      </c>
      <c r="D172" s="5" t="s">
        <v>2055</v>
      </c>
      <c r="E172" s="5" t="s">
        <v>2056</v>
      </c>
      <c r="F172" s="5" t="s">
        <v>2057</v>
      </c>
      <c r="G172" s="5" t="s">
        <v>1790</v>
      </c>
      <c r="J172" s="5" t="s">
        <v>2124</v>
      </c>
    </row>
    <row r="173" spans="1:10">
      <c r="A173" s="5">
        <v>172</v>
      </c>
      <c r="B173" s="5" t="s">
        <v>1464</v>
      </c>
      <c r="C173" s="5" t="s">
        <v>150</v>
      </c>
      <c r="D173" s="5" t="s">
        <v>2058</v>
      </c>
      <c r="E173" s="5" t="s">
        <v>2059</v>
      </c>
      <c r="F173" s="5" t="s">
        <v>2060</v>
      </c>
      <c r="G173" s="5" t="s">
        <v>1790</v>
      </c>
      <c r="J173" s="5" t="s">
        <v>2124</v>
      </c>
    </row>
    <row r="174" spans="1:10">
      <c r="A174" s="5">
        <v>173</v>
      </c>
      <c r="B174" s="5" t="s">
        <v>1464</v>
      </c>
      <c r="C174" s="5" t="s">
        <v>150</v>
      </c>
      <c r="D174" s="5" t="s">
        <v>2061</v>
      </c>
      <c r="E174" s="5" t="s">
        <v>2062</v>
      </c>
      <c r="F174" s="5" t="s">
        <v>2063</v>
      </c>
      <c r="G174" s="5" t="s">
        <v>1790</v>
      </c>
      <c r="J174" s="5" t="s">
        <v>2124</v>
      </c>
    </row>
    <row r="175" spans="1:10">
      <c r="A175" s="5">
        <v>174</v>
      </c>
      <c r="B175" s="5" t="s">
        <v>1464</v>
      </c>
      <c r="C175" s="5" t="s">
        <v>150</v>
      </c>
      <c r="D175" s="5" t="s">
        <v>2064</v>
      </c>
      <c r="E175" s="5" t="s">
        <v>2065</v>
      </c>
      <c r="F175" s="5" t="s">
        <v>2066</v>
      </c>
      <c r="G175" s="5" t="s">
        <v>1770</v>
      </c>
      <c r="J175" s="5" t="s">
        <v>2124</v>
      </c>
    </row>
    <row r="176" spans="1:10">
      <c r="A176" s="5">
        <v>175</v>
      </c>
      <c r="B176" s="5" t="s">
        <v>1464</v>
      </c>
      <c r="C176" s="5" t="s">
        <v>150</v>
      </c>
      <c r="D176" s="5" t="s">
        <v>2067</v>
      </c>
      <c r="E176" s="5" t="s">
        <v>2068</v>
      </c>
      <c r="F176" s="5" t="s">
        <v>2069</v>
      </c>
      <c r="G176" s="5" t="s">
        <v>1645</v>
      </c>
      <c r="J176" s="5" t="s">
        <v>2124</v>
      </c>
    </row>
    <row r="177" spans="1:10">
      <c r="A177" s="5">
        <v>176</v>
      </c>
      <c r="B177" s="5" t="s">
        <v>1464</v>
      </c>
      <c r="C177" s="5" t="s">
        <v>150</v>
      </c>
      <c r="D177" s="5" t="s">
        <v>2070</v>
      </c>
      <c r="E177" s="5" t="s">
        <v>2071</v>
      </c>
      <c r="F177" s="5" t="s">
        <v>2072</v>
      </c>
      <c r="G177" s="5" t="s">
        <v>2073</v>
      </c>
      <c r="H177" s="5" t="s">
        <v>2074</v>
      </c>
      <c r="J177" s="5" t="s">
        <v>2124</v>
      </c>
    </row>
    <row r="178" spans="1:10">
      <c r="A178" s="5">
        <v>177</v>
      </c>
      <c r="B178" s="5" t="s">
        <v>1464</v>
      </c>
      <c r="C178" s="5" t="s">
        <v>150</v>
      </c>
      <c r="D178" s="5" t="s">
        <v>2075</v>
      </c>
      <c r="E178" s="5" t="s">
        <v>2076</v>
      </c>
      <c r="F178" s="5" t="s">
        <v>2077</v>
      </c>
      <c r="G178" s="5" t="s">
        <v>1482</v>
      </c>
      <c r="H178" s="5" t="s">
        <v>2078</v>
      </c>
      <c r="J178" s="5" t="s">
        <v>2124</v>
      </c>
    </row>
    <row r="179" spans="1:10">
      <c r="A179" s="5">
        <v>178</v>
      </c>
      <c r="B179" s="5" t="s">
        <v>1464</v>
      </c>
      <c r="C179" s="5" t="s">
        <v>150</v>
      </c>
      <c r="D179" s="5" t="s">
        <v>2079</v>
      </c>
      <c r="E179" s="5" t="s">
        <v>2080</v>
      </c>
      <c r="F179" s="5" t="s">
        <v>2081</v>
      </c>
      <c r="G179" s="5" t="s">
        <v>1717</v>
      </c>
      <c r="J179" s="5" t="s">
        <v>2124</v>
      </c>
    </row>
    <row r="180" spans="1:10">
      <c r="A180" s="5">
        <v>179</v>
      </c>
      <c r="B180" s="5" t="s">
        <v>1464</v>
      </c>
      <c r="C180" s="5" t="s">
        <v>150</v>
      </c>
      <c r="D180" s="5" t="s">
        <v>2082</v>
      </c>
      <c r="E180" s="5" t="s">
        <v>2083</v>
      </c>
      <c r="F180" s="5" t="s">
        <v>2084</v>
      </c>
      <c r="G180" s="5" t="s">
        <v>2073</v>
      </c>
      <c r="J180" s="5" t="s">
        <v>2124</v>
      </c>
    </row>
    <row r="181" spans="1:10">
      <c r="A181" s="5">
        <v>180</v>
      </c>
      <c r="B181" s="5" t="s">
        <v>1464</v>
      </c>
      <c r="C181" s="5" t="s">
        <v>150</v>
      </c>
      <c r="D181" s="5" t="s">
        <v>2085</v>
      </c>
      <c r="E181" s="5" t="s">
        <v>2086</v>
      </c>
      <c r="F181" s="5" t="s">
        <v>2087</v>
      </c>
      <c r="G181" s="5" t="s">
        <v>1540</v>
      </c>
      <c r="J181" s="5" t="s">
        <v>2124</v>
      </c>
    </row>
    <row r="182" spans="1:10">
      <c r="A182" s="5">
        <v>181</v>
      </c>
      <c r="B182" s="5" t="s">
        <v>1464</v>
      </c>
      <c r="C182" s="5" t="s">
        <v>150</v>
      </c>
      <c r="D182" s="5" t="s">
        <v>2088</v>
      </c>
      <c r="E182" s="5" t="s">
        <v>2089</v>
      </c>
      <c r="F182" s="5" t="s">
        <v>2090</v>
      </c>
      <c r="G182" s="5" t="s">
        <v>1529</v>
      </c>
      <c r="J182" s="5" t="s">
        <v>2124</v>
      </c>
    </row>
    <row r="183" spans="1:10">
      <c r="A183" s="5">
        <v>182</v>
      </c>
      <c r="B183" s="5" t="s">
        <v>1464</v>
      </c>
      <c r="C183" s="5" t="s">
        <v>150</v>
      </c>
      <c r="D183" s="5" t="s">
        <v>2091</v>
      </c>
      <c r="E183" s="5" t="s">
        <v>2092</v>
      </c>
      <c r="F183" s="5" t="s">
        <v>2093</v>
      </c>
      <c r="G183" s="5" t="s">
        <v>2073</v>
      </c>
      <c r="J183" s="5" t="s">
        <v>2124</v>
      </c>
    </row>
    <row r="184" spans="1:10">
      <c r="A184" s="5">
        <v>183</v>
      </c>
      <c r="B184" s="5" t="s">
        <v>1464</v>
      </c>
      <c r="C184" s="5" t="s">
        <v>150</v>
      </c>
      <c r="D184" s="5" t="s">
        <v>2094</v>
      </c>
      <c r="E184" s="5" t="s">
        <v>2095</v>
      </c>
      <c r="F184" s="5" t="s">
        <v>2096</v>
      </c>
      <c r="G184" s="5" t="s">
        <v>2073</v>
      </c>
      <c r="J184" s="5" t="s">
        <v>2124</v>
      </c>
    </row>
    <row r="185" spans="1:10">
      <c r="A185" s="5">
        <v>184</v>
      </c>
      <c r="B185" s="5" t="s">
        <v>1464</v>
      </c>
      <c r="C185" s="5" t="s">
        <v>150</v>
      </c>
      <c r="D185" s="5" t="s">
        <v>2097</v>
      </c>
      <c r="E185" s="5" t="s">
        <v>2098</v>
      </c>
      <c r="F185" s="5" t="s">
        <v>2099</v>
      </c>
      <c r="G185" s="5" t="s">
        <v>1540</v>
      </c>
      <c r="J185" s="5" t="s">
        <v>2124</v>
      </c>
    </row>
    <row r="186" spans="1:10">
      <c r="A186" s="5">
        <v>185</v>
      </c>
      <c r="B186" s="5" t="s">
        <v>1464</v>
      </c>
      <c r="C186" s="5" t="s">
        <v>150</v>
      </c>
      <c r="D186" s="5" t="s">
        <v>2100</v>
      </c>
      <c r="E186" s="5" t="s">
        <v>2101</v>
      </c>
      <c r="F186" s="5" t="s">
        <v>2102</v>
      </c>
      <c r="G186" s="5" t="s">
        <v>1513</v>
      </c>
      <c r="J186" s="5" t="s">
        <v>2124</v>
      </c>
    </row>
    <row r="187" spans="1:10">
      <c r="A187" s="5">
        <v>186</v>
      </c>
      <c r="B187" s="5" t="s">
        <v>1464</v>
      </c>
      <c r="C187" s="5" t="s">
        <v>150</v>
      </c>
      <c r="D187" s="5" t="s">
        <v>2103</v>
      </c>
      <c r="E187" s="5" t="s">
        <v>2104</v>
      </c>
      <c r="F187" s="5" t="s">
        <v>1632</v>
      </c>
      <c r="G187" s="5" t="s">
        <v>1544</v>
      </c>
      <c r="J187" s="5" t="s">
        <v>2124</v>
      </c>
    </row>
    <row r="188" spans="1:10">
      <c r="A188" s="5">
        <v>187</v>
      </c>
      <c r="B188" s="5" t="s">
        <v>1464</v>
      </c>
      <c r="C188" s="5" t="s">
        <v>150</v>
      </c>
      <c r="D188" s="5" t="s">
        <v>2105</v>
      </c>
      <c r="E188" s="5" t="s">
        <v>2106</v>
      </c>
      <c r="F188" s="5" t="s">
        <v>2107</v>
      </c>
      <c r="G188" s="5" t="s">
        <v>2108</v>
      </c>
      <c r="J188" s="5" t="s">
        <v>2124</v>
      </c>
    </row>
    <row r="189" spans="1:10">
      <c r="A189" s="5">
        <v>188</v>
      </c>
      <c r="B189" s="5" t="s">
        <v>1464</v>
      </c>
      <c r="C189" s="5" t="s">
        <v>150</v>
      </c>
      <c r="D189" s="5" t="s">
        <v>2109</v>
      </c>
      <c r="E189" s="5" t="s">
        <v>2110</v>
      </c>
      <c r="F189" s="5" t="s">
        <v>2111</v>
      </c>
      <c r="G189" s="5" t="s">
        <v>2112</v>
      </c>
      <c r="J189" s="5" t="s">
        <v>2124</v>
      </c>
    </row>
    <row r="190" spans="1:10">
      <c r="A190" s="5">
        <v>189</v>
      </c>
      <c r="B190" s="5" t="s">
        <v>1464</v>
      </c>
      <c r="C190" s="5" t="s">
        <v>150</v>
      </c>
      <c r="D190" s="5" t="s">
        <v>2113</v>
      </c>
      <c r="E190" s="5" t="s">
        <v>2114</v>
      </c>
      <c r="F190" s="5" t="s">
        <v>1569</v>
      </c>
      <c r="G190" s="5" t="s">
        <v>2115</v>
      </c>
      <c r="J190" s="5" t="s">
        <v>2124</v>
      </c>
    </row>
    <row r="191" spans="1:10">
      <c r="A191" s="5">
        <v>190</v>
      </c>
      <c r="B191" s="5" t="s">
        <v>1464</v>
      </c>
      <c r="C191" s="5" t="s">
        <v>150</v>
      </c>
      <c r="D191" s="5" t="s">
        <v>2116</v>
      </c>
      <c r="E191" s="5" t="s">
        <v>2117</v>
      </c>
      <c r="F191" s="5" t="s">
        <v>2118</v>
      </c>
      <c r="G191" s="5" t="s">
        <v>2119</v>
      </c>
      <c r="J191" s="5" t="s">
        <v>2124</v>
      </c>
    </row>
    <row r="192" spans="1:10">
      <c r="A192" s="5">
        <v>191</v>
      </c>
      <c r="B192" s="5" t="s">
        <v>1464</v>
      </c>
      <c r="C192" s="5" t="s">
        <v>150</v>
      </c>
      <c r="D192" s="5" t="s">
        <v>2120</v>
      </c>
      <c r="E192" s="5" t="s">
        <v>2121</v>
      </c>
      <c r="F192" s="5" t="s">
        <v>2122</v>
      </c>
      <c r="G192" s="5" t="s">
        <v>2123</v>
      </c>
      <c r="J192" s="5" t="s">
        <v>2124</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344"/>
  <sheetViews>
    <sheetView showGridLines="0" zoomScaleNormal="100" workbookViewId="0"/>
  </sheetViews>
  <sheetFormatPr defaultRowHeight="11.25"/>
  <cols>
    <col min="1" max="1" width="9.140625" style="1065"/>
  </cols>
  <sheetData>
    <row r="1" spans="1:4">
      <c r="A1" s="1065" t="s">
        <v>1440</v>
      </c>
      <c r="B1" t="s">
        <v>490</v>
      </c>
      <c r="C1" t="s">
        <v>491</v>
      </c>
      <c r="D1" t="s">
        <v>1439</v>
      </c>
    </row>
    <row r="2" spans="1:4">
      <c r="A2" s="1065">
        <v>1</v>
      </c>
      <c r="B2" t="s">
        <v>761</v>
      </c>
      <c r="C2" t="s">
        <v>761</v>
      </c>
      <c r="D2" t="s">
        <v>762</v>
      </c>
    </row>
    <row r="3" spans="1:4">
      <c r="A3" s="1065">
        <v>2</v>
      </c>
      <c r="B3" t="s">
        <v>761</v>
      </c>
      <c r="C3" t="s">
        <v>763</v>
      </c>
      <c r="D3" t="s">
        <v>764</v>
      </c>
    </row>
    <row r="4" spans="1:4">
      <c r="A4" s="1065">
        <v>3</v>
      </c>
      <c r="B4" t="s">
        <v>761</v>
      </c>
      <c r="C4" t="s">
        <v>765</v>
      </c>
      <c r="D4" t="s">
        <v>766</v>
      </c>
    </row>
    <row r="5" spans="1:4">
      <c r="A5" s="1065">
        <v>4</v>
      </c>
      <c r="B5" t="s">
        <v>761</v>
      </c>
      <c r="C5" t="s">
        <v>767</v>
      </c>
      <c r="D5" t="s">
        <v>768</v>
      </c>
    </row>
    <row r="6" spans="1:4">
      <c r="A6" s="1065">
        <v>5</v>
      </c>
      <c r="B6" t="s">
        <v>761</v>
      </c>
      <c r="C6" t="s">
        <v>769</v>
      </c>
      <c r="D6" t="s">
        <v>770</v>
      </c>
    </row>
    <row r="7" spans="1:4">
      <c r="A7" s="1065">
        <v>6</v>
      </c>
      <c r="B7" t="s">
        <v>761</v>
      </c>
      <c r="C7" t="s">
        <v>771</v>
      </c>
      <c r="D7" t="s">
        <v>772</v>
      </c>
    </row>
    <row r="8" spans="1:4">
      <c r="A8" s="1065">
        <v>7</v>
      </c>
      <c r="B8" t="s">
        <v>773</v>
      </c>
      <c r="C8" t="s">
        <v>773</v>
      </c>
      <c r="D8" t="s">
        <v>774</v>
      </c>
    </row>
    <row r="9" spans="1:4">
      <c r="A9" s="1065">
        <v>8</v>
      </c>
      <c r="B9" t="s">
        <v>773</v>
      </c>
      <c r="C9" t="s">
        <v>775</v>
      </c>
      <c r="D9" t="s">
        <v>776</v>
      </c>
    </row>
    <row r="10" spans="1:4">
      <c r="A10" s="1065">
        <v>9</v>
      </c>
      <c r="B10" t="s">
        <v>773</v>
      </c>
      <c r="C10" t="s">
        <v>777</v>
      </c>
      <c r="D10" t="s">
        <v>778</v>
      </c>
    </row>
    <row r="11" spans="1:4">
      <c r="A11" s="1065">
        <v>10</v>
      </c>
      <c r="B11" t="s">
        <v>773</v>
      </c>
      <c r="C11" t="s">
        <v>779</v>
      </c>
      <c r="D11" t="s">
        <v>780</v>
      </c>
    </row>
    <row r="12" spans="1:4">
      <c r="A12" s="1065">
        <v>11</v>
      </c>
      <c r="B12" t="s">
        <v>773</v>
      </c>
      <c r="C12" t="s">
        <v>781</v>
      </c>
      <c r="D12" t="s">
        <v>782</v>
      </c>
    </row>
    <row r="13" spans="1:4">
      <c r="A13" s="1065">
        <v>12</v>
      </c>
      <c r="B13" t="s">
        <v>773</v>
      </c>
      <c r="C13" t="s">
        <v>783</v>
      </c>
      <c r="D13" t="s">
        <v>784</v>
      </c>
    </row>
    <row r="14" spans="1:4">
      <c r="A14" s="1065">
        <v>13</v>
      </c>
      <c r="B14" t="s">
        <v>773</v>
      </c>
      <c r="C14" t="s">
        <v>785</v>
      </c>
      <c r="D14" t="s">
        <v>786</v>
      </c>
    </row>
    <row r="15" spans="1:4">
      <c r="A15" s="1065">
        <v>14</v>
      </c>
      <c r="B15" t="s">
        <v>773</v>
      </c>
      <c r="C15" t="s">
        <v>787</v>
      </c>
      <c r="D15" t="s">
        <v>788</v>
      </c>
    </row>
    <row r="16" spans="1:4">
      <c r="A16" s="1065">
        <v>15</v>
      </c>
      <c r="B16" t="s">
        <v>773</v>
      </c>
      <c r="C16" t="s">
        <v>789</v>
      </c>
      <c r="D16" t="s">
        <v>790</v>
      </c>
    </row>
    <row r="17" spans="1:4">
      <c r="A17" s="1065">
        <v>16</v>
      </c>
      <c r="B17" t="s">
        <v>773</v>
      </c>
      <c r="C17" t="s">
        <v>791</v>
      </c>
      <c r="D17" t="s">
        <v>792</v>
      </c>
    </row>
    <row r="18" spans="1:4">
      <c r="A18" s="1065">
        <v>17</v>
      </c>
      <c r="B18" t="s">
        <v>773</v>
      </c>
      <c r="C18" t="s">
        <v>793</v>
      </c>
      <c r="D18" t="s">
        <v>794</v>
      </c>
    </row>
    <row r="19" spans="1:4">
      <c r="A19" s="1065">
        <v>18</v>
      </c>
      <c r="B19" t="s">
        <v>773</v>
      </c>
      <c r="C19" t="s">
        <v>795</v>
      </c>
      <c r="D19" t="s">
        <v>796</v>
      </c>
    </row>
    <row r="20" spans="1:4">
      <c r="A20" s="1065">
        <v>19</v>
      </c>
      <c r="B20" t="s">
        <v>773</v>
      </c>
      <c r="C20" t="s">
        <v>797</v>
      </c>
      <c r="D20" t="s">
        <v>798</v>
      </c>
    </row>
    <row r="21" spans="1:4">
      <c r="A21" s="1065">
        <v>20</v>
      </c>
      <c r="B21" t="s">
        <v>799</v>
      </c>
      <c r="C21" t="s">
        <v>799</v>
      </c>
      <c r="D21" t="s">
        <v>800</v>
      </c>
    </row>
    <row r="22" spans="1:4">
      <c r="A22" s="1065">
        <v>21</v>
      </c>
      <c r="B22" t="s">
        <v>799</v>
      </c>
      <c r="C22" t="s">
        <v>801</v>
      </c>
      <c r="D22" t="s">
        <v>802</v>
      </c>
    </row>
    <row r="23" spans="1:4">
      <c r="A23" s="1065">
        <v>22</v>
      </c>
      <c r="B23" t="s">
        <v>799</v>
      </c>
      <c r="C23" t="s">
        <v>803</v>
      </c>
      <c r="D23" t="s">
        <v>804</v>
      </c>
    </row>
    <row r="24" spans="1:4">
      <c r="A24" s="1065">
        <v>23</v>
      </c>
      <c r="B24" t="s">
        <v>799</v>
      </c>
      <c r="C24" t="s">
        <v>805</v>
      </c>
      <c r="D24" t="s">
        <v>806</v>
      </c>
    </row>
    <row r="25" spans="1:4">
      <c r="A25" s="1065">
        <v>24</v>
      </c>
      <c r="B25" t="s">
        <v>799</v>
      </c>
      <c r="C25" t="s">
        <v>807</v>
      </c>
      <c r="D25" t="s">
        <v>808</v>
      </c>
    </row>
    <row r="26" spans="1:4">
      <c r="A26" s="1065">
        <v>25</v>
      </c>
      <c r="B26" t="s">
        <v>799</v>
      </c>
      <c r="C26" t="s">
        <v>809</v>
      </c>
      <c r="D26" t="s">
        <v>810</v>
      </c>
    </row>
    <row r="27" spans="1:4">
      <c r="A27" s="1065">
        <v>26</v>
      </c>
      <c r="B27" t="s">
        <v>811</v>
      </c>
      <c r="C27" t="s">
        <v>811</v>
      </c>
      <c r="D27" t="s">
        <v>812</v>
      </c>
    </row>
    <row r="28" spans="1:4">
      <c r="A28" s="1065">
        <v>27</v>
      </c>
      <c r="B28" t="s">
        <v>811</v>
      </c>
      <c r="C28" t="s">
        <v>813</v>
      </c>
      <c r="D28" t="s">
        <v>814</v>
      </c>
    </row>
    <row r="29" spans="1:4">
      <c r="A29" s="1065">
        <v>28</v>
      </c>
      <c r="B29" t="s">
        <v>811</v>
      </c>
      <c r="C29" t="s">
        <v>815</v>
      </c>
      <c r="D29" t="s">
        <v>816</v>
      </c>
    </row>
    <row r="30" spans="1:4">
      <c r="A30" s="1065">
        <v>29</v>
      </c>
      <c r="B30" t="s">
        <v>811</v>
      </c>
      <c r="C30" t="s">
        <v>817</v>
      </c>
      <c r="D30" t="s">
        <v>818</v>
      </c>
    </row>
    <row r="31" spans="1:4">
      <c r="A31" s="1065">
        <v>30</v>
      </c>
      <c r="B31" t="s">
        <v>811</v>
      </c>
      <c r="C31" t="s">
        <v>819</v>
      </c>
      <c r="D31" t="s">
        <v>820</v>
      </c>
    </row>
    <row r="32" spans="1:4">
      <c r="A32" s="1065">
        <v>31</v>
      </c>
      <c r="B32" t="s">
        <v>811</v>
      </c>
      <c r="C32" t="s">
        <v>821</v>
      </c>
      <c r="D32" t="s">
        <v>822</v>
      </c>
    </row>
    <row r="33" spans="1:4">
      <c r="A33" s="1065">
        <v>32</v>
      </c>
      <c r="B33" t="s">
        <v>811</v>
      </c>
      <c r="C33" t="s">
        <v>823</v>
      </c>
      <c r="D33" t="s">
        <v>824</v>
      </c>
    </row>
    <row r="34" spans="1:4">
      <c r="A34" s="1065">
        <v>33</v>
      </c>
      <c r="B34" t="s">
        <v>811</v>
      </c>
      <c r="C34" t="s">
        <v>825</v>
      </c>
      <c r="D34" t="s">
        <v>826</v>
      </c>
    </row>
    <row r="35" spans="1:4">
      <c r="A35" s="1065">
        <v>34</v>
      </c>
      <c r="B35" t="s">
        <v>811</v>
      </c>
      <c r="C35" t="s">
        <v>827</v>
      </c>
      <c r="D35" t="s">
        <v>828</v>
      </c>
    </row>
    <row r="36" spans="1:4">
      <c r="A36" s="1065">
        <v>35</v>
      </c>
      <c r="B36" t="s">
        <v>829</v>
      </c>
      <c r="C36" t="s">
        <v>829</v>
      </c>
      <c r="D36" t="s">
        <v>830</v>
      </c>
    </row>
    <row r="37" spans="1:4">
      <c r="A37" s="1065">
        <v>36</v>
      </c>
      <c r="B37" t="s">
        <v>829</v>
      </c>
      <c r="C37" t="s">
        <v>831</v>
      </c>
      <c r="D37" t="s">
        <v>832</v>
      </c>
    </row>
    <row r="38" spans="1:4">
      <c r="A38" s="1065">
        <v>37</v>
      </c>
      <c r="B38" t="s">
        <v>829</v>
      </c>
      <c r="C38" t="s">
        <v>833</v>
      </c>
      <c r="D38" t="s">
        <v>834</v>
      </c>
    </row>
    <row r="39" spans="1:4">
      <c r="A39" s="1065">
        <v>38</v>
      </c>
      <c r="B39" t="s">
        <v>829</v>
      </c>
      <c r="C39" t="s">
        <v>835</v>
      </c>
      <c r="D39" t="s">
        <v>836</v>
      </c>
    </row>
    <row r="40" spans="1:4">
      <c r="A40" s="1065">
        <v>39</v>
      </c>
      <c r="B40" t="s">
        <v>829</v>
      </c>
      <c r="C40" t="s">
        <v>837</v>
      </c>
      <c r="D40" t="s">
        <v>838</v>
      </c>
    </row>
    <row r="41" spans="1:4">
      <c r="A41" s="1065">
        <v>40</v>
      </c>
      <c r="B41" t="s">
        <v>829</v>
      </c>
      <c r="C41" t="s">
        <v>839</v>
      </c>
      <c r="D41" t="s">
        <v>840</v>
      </c>
    </row>
    <row r="42" spans="1:4">
      <c r="A42" s="1065">
        <v>41</v>
      </c>
      <c r="B42" t="s">
        <v>829</v>
      </c>
      <c r="C42" t="s">
        <v>841</v>
      </c>
      <c r="D42" t="s">
        <v>842</v>
      </c>
    </row>
    <row r="43" spans="1:4">
      <c r="A43" s="1065">
        <v>42</v>
      </c>
      <c r="B43" t="s">
        <v>829</v>
      </c>
      <c r="C43" t="s">
        <v>843</v>
      </c>
      <c r="D43" t="s">
        <v>844</v>
      </c>
    </row>
    <row r="44" spans="1:4">
      <c r="A44" s="1065">
        <v>43</v>
      </c>
      <c r="B44" t="s">
        <v>829</v>
      </c>
      <c r="C44" t="s">
        <v>845</v>
      </c>
      <c r="D44" t="s">
        <v>846</v>
      </c>
    </row>
    <row r="45" spans="1:4">
      <c r="A45" s="1065">
        <v>44</v>
      </c>
      <c r="B45" t="s">
        <v>829</v>
      </c>
      <c r="C45" t="s">
        <v>847</v>
      </c>
      <c r="D45" t="s">
        <v>848</v>
      </c>
    </row>
    <row r="46" spans="1:4">
      <c r="A46" s="1065">
        <v>45</v>
      </c>
      <c r="B46" t="s">
        <v>849</v>
      </c>
      <c r="C46" t="s">
        <v>849</v>
      </c>
      <c r="D46" t="s">
        <v>850</v>
      </c>
    </row>
    <row r="47" spans="1:4">
      <c r="A47" s="1065">
        <v>46</v>
      </c>
      <c r="B47" t="s">
        <v>849</v>
      </c>
      <c r="C47" t="s">
        <v>851</v>
      </c>
      <c r="D47" t="s">
        <v>852</v>
      </c>
    </row>
    <row r="48" spans="1:4">
      <c r="A48" s="1065">
        <v>47</v>
      </c>
      <c r="B48" t="s">
        <v>849</v>
      </c>
      <c r="C48" t="s">
        <v>853</v>
      </c>
      <c r="D48" t="s">
        <v>854</v>
      </c>
    </row>
    <row r="49" spans="1:4">
      <c r="A49" s="1065">
        <v>48</v>
      </c>
      <c r="B49" t="s">
        <v>849</v>
      </c>
      <c r="C49" t="s">
        <v>855</v>
      </c>
      <c r="D49" t="s">
        <v>856</v>
      </c>
    </row>
    <row r="50" spans="1:4">
      <c r="A50" s="1065">
        <v>49</v>
      </c>
      <c r="B50" t="s">
        <v>849</v>
      </c>
      <c r="C50" t="s">
        <v>857</v>
      </c>
      <c r="D50" t="s">
        <v>858</v>
      </c>
    </row>
    <row r="51" spans="1:4">
      <c r="A51" s="1065">
        <v>50</v>
      </c>
      <c r="B51" t="s">
        <v>849</v>
      </c>
      <c r="C51" t="s">
        <v>859</v>
      </c>
      <c r="D51" t="s">
        <v>860</v>
      </c>
    </row>
    <row r="52" spans="1:4">
      <c r="A52" s="1065">
        <v>51</v>
      </c>
      <c r="B52" t="s">
        <v>849</v>
      </c>
      <c r="C52" t="s">
        <v>861</v>
      </c>
      <c r="D52" t="s">
        <v>862</v>
      </c>
    </row>
    <row r="53" spans="1:4">
      <c r="A53" s="1065">
        <v>52</v>
      </c>
      <c r="B53" t="s">
        <v>849</v>
      </c>
      <c r="C53" t="s">
        <v>863</v>
      </c>
      <c r="D53" t="s">
        <v>864</v>
      </c>
    </row>
    <row r="54" spans="1:4">
      <c r="A54" s="1065">
        <v>53</v>
      </c>
      <c r="B54" t="s">
        <v>849</v>
      </c>
      <c r="C54" t="s">
        <v>865</v>
      </c>
      <c r="D54" t="s">
        <v>866</v>
      </c>
    </row>
    <row r="55" spans="1:4">
      <c r="A55" s="1065">
        <v>54</v>
      </c>
      <c r="B55" t="s">
        <v>849</v>
      </c>
      <c r="C55" t="s">
        <v>867</v>
      </c>
      <c r="D55" t="s">
        <v>868</v>
      </c>
    </row>
    <row r="56" spans="1:4">
      <c r="A56" s="1065">
        <v>55</v>
      </c>
      <c r="B56" t="s">
        <v>849</v>
      </c>
      <c r="C56" t="s">
        <v>869</v>
      </c>
      <c r="D56" t="s">
        <v>870</v>
      </c>
    </row>
    <row r="57" spans="1:4">
      <c r="A57" s="1065">
        <v>56</v>
      </c>
      <c r="B57" t="s">
        <v>849</v>
      </c>
      <c r="C57" t="s">
        <v>871</v>
      </c>
      <c r="D57" t="s">
        <v>872</v>
      </c>
    </row>
    <row r="58" spans="1:4">
      <c r="A58" s="1065">
        <v>57</v>
      </c>
      <c r="B58" t="s">
        <v>849</v>
      </c>
      <c r="C58" t="s">
        <v>873</v>
      </c>
      <c r="D58" t="s">
        <v>874</v>
      </c>
    </row>
    <row r="59" spans="1:4">
      <c r="A59" s="1065">
        <v>58</v>
      </c>
      <c r="B59" t="s">
        <v>849</v>
      </c>
      <c r="C59" t="s">
        <v>875</v>
      </c>
      <c r="D59" t="s">
        <v>876</v>
      </c>
    </row>
    <row r="60" spans="1:4">
      <c r="A60" s="1065">
        <v>59</v>
      </c>
      <c r="B60" t="s">
        <v>877</v>
      </c>
      <c r="C60" t="s">
        <v>877</v>
      </c>
      <c r="D60" t="s">
        <v>878</v>
      </c>
    </row>
    <row r="61" spans="1:4">
      <c r="A61" s="1065">
        <v>60</v>
      </c>
      <c r="B61" t="s">
        <v>877</v>
      </c>
      <c r="C61" t="s">
        <v>879</v>
      </c>
      <c r="D61" t="s">
        <v>880</v>
      </c>
    </row>
    <row r="62" spans="1:4">
      <c r="A62" s="1065">
        <v>61</v>
      </c>
      <c r="B62" t="s">
        <v>877</v>
      </c>
      <c r="C62" t="s">
        <v>881</v>
      </c>
      <c r="D62" t="s">
        <v>882</v>
      </c>
    </row>
    <row r="63" spans="1:4">
      <c r="A63" s="1065">
        <v>62</v>
      </c>
      <c r="B63" t="s">
        <v>877</v>
      </c>
      <c r="C63" t="s">
        <v>883</v>
      </c>
      <c r="D63" t="s">
        <v>884</v>
      </c>
    </row>
    <row r="64" spans="1:4">
      <c r="A64" s="1065">
        <v>63</v>
      </c>
      <c r="B64" t="s">
        <v>877</v>
      </c>
      <c r="C64" t="s">
        <v>885</v>
      </c>
      <c r="D64" t="s">
        <v>886</v>
      </c>
    </row>
    <row r="65" spans="1:4">
      <c r="A65" s="1065">
        <v>64</v>
      </c>
      <c r="B65" t="s">
        <v>877</v>
      </c>
      <c r="C65" t="s">
        <v>887</v>
      </c>
      <c r="D65" t="s">
        <v>888</v>
      </c>
    </row>
    <row r="66" spans="1:4">
      <c r="A66" s="1065">
        <v>65</v>
      </c>
      <c r="B66" t="s">
        <v>877</v>
      </c>
      <c r="C66" t="s">
        <v>889</v>
      </c>
      <c r="D66" t="s">
        <v>890</v>
      </c>
    </row>
    <row r="67" spans="1:4">
      <c r="A67" s="1065">
        <v>66</v>
      </c>
      <c r="B67" t="s">
        <v>877</v>
      </c>
      <c r="C67" t="s">
        <v>891</v>
      </c>
      <c r="D67" t="s">
        <v>892</v>
      </c>
    </row>
    <row r="68" spans="1:4">
      <c r="A68" s="1065">
        <v>67</v>
      </c>
      <c r="B68" t="s">
        <v>877</v>
      </c>
      <c r="C68" t="s">
        <v>893</v>
      </c>
      <c r="D68" t="s">
        <v>894</v>
      </c>
    </row>
    <row r="69" spans="1:4">
      <c r="A69" s="1065">
        <v>68</v>
      </c>
      <c r="B69" t="s">
        <v>877</v>
      </c>
      <c r="C69" t="s">
        <v>895</v>
      </c>
      <c r="D69" t="s">
        <v>896</v>
      </c>
    </row>
    <row r="70" spans="1:4">
      <c r="A70" s="1065">
        <v>69</v>
      </c>
      <c r="B70" t="s">
        <v>877</v>
      </c>
      <c r="C70" t="s">
        <v>897</v>
      </c>
      <c r="D70" t="s">
        <v>898</v>
      </c>
    </row>
    <row r="71" spans="1:4">
      <c r="A71" s="1065">
        <v>70</v>
      </c>
      <c r="B71" t="s">
        <v>877</v>
      </c>
      <c r="C71" t="s">
        <v>899</v>
      </c>
      <c r="D71" t="s">
        <v>900</v>
      </c>
    </row>
    <row r="72" spans="1:4">
      <c r="A72" s="1065">
        <v>71</v>
      </c>
      <c r="B72" t="s">
        <v>877</v>
      </c>
      <c r="C72" t="s">
        <v>901</v>
      </c>
      <c r="D72" t="s">
        <v>902</v>
      </c>
    </row>
    <row r="73" spans="1:4">
      <c r="A73" s="1065">
        <v>72</v>
      </c>
      <c r="B73" t="s">
        <v>877</v>
      </c>
      <c r="C73" t="s">
        <v>903</v>
      </c>
      <c r="D73" t="s">
        <v>904</v>
      </c>
    </row>
    <row r="74" spans="1:4">
      <c r="A74" s="1065">
        <v>73</v>
      </c>
      <c r="B74" t="s">
        <v>877</v>
      </c>
      <c r="C74" t="s">
        <v>905</v>
      </c>
      <c r="D74" t="s">
        <v>906</v>
      </c>
    </row>
    <row r="75" spans="1:4">
      <c r="A75" s="1065">
        <v>74</v>
      </c>
      <c r="B75" t="s">
        <v>877</v>
      </c>
      <c r="C75" t="s">
        <v>907</v>
      </c>
      <c r="D75" t="s">
        <v>908</v>
      </c>
    </row>
    <row r="76" spans="1:4">
      <c r="A76" s="1065">
        <v>75</v>
      </c>
      <c r="B76" t="s">
        <v>909</v>
      </c>
      <c r="C76" t="s">
        <v>909</v>
      </c>
      <c r="D76" t="s">
        <v>910</v>
      </c>
    </row>
    <row r="77" spans="1:4">
      <c r="A77" s="1065">
        <v>76</v>
      </c>
      <c r="B77" t="s">
        <v>909</v>
      </c>
      <c r="C77" t="s">
        <v>911</v>
      </c>
      <c r="D77" t="s">
        <v>912</v>
      </c>
    </row>
    <row r="78" spans="1:4">
      <c r="A78" s="1065">
        <v>77</v>
      </c>
      <c r="B78" t="s">
        <v>909</v>
      </c>
      <c r="C78" t="s">
        <v>913</v>
      </c>
      <c r="D78" t="s">
        <v>914</v>
      </c>
    </row>
    <row r="79" spans="1:4">
      <c r="A79" s="1065">
        <v>78</v>
      </c>
      <c r="B79" t="s">
        <v>909</v>
      </c>
      <c r="C79" t="s">
        <v>915</v>
      </c>
      <c r="D79" t="s">
        <v>916</v>
      </c>
    </row>
    <row r="80" spans="1:4">
      <c r="A80" s="1065">
        <v>79</v>
      </c>
      <c r="B80" t="s">
        <v>909</v>
      </c>
      <c r="C80" t="s">
        <v>917</v>
      </c>
      <c r="D80" t="s">
        <v>918</v>
      </c>
    </row>
    <row r="81" spans="1:4">
      <c r="A81" s="1065">
        <v>80</v>
      </c>
      <c r="B81" t="s">
        <v>909</v>
      </c>
      <c r="C81" t="s">
        <v>919</v>
      </c>
      <c r="D81" t="s">
        <v>920</v>
      </c>
    </row>
    <row r="82" spans="1:4">
      <c r="A82" s="1065">
        <v>81</v>
      </c>
      <c r="B82" t="s">
        <v>909</v>
      </c>
      <c r="C82" t="s">
        <v>921</v>
      </c>
      <c r="D82" t="s">
        <v>922</v>
      </c>
    </row>
    <row r="83" spans="1:4">
      <c r="A83" s="1065">
        <v>82</v>
      </c>
      <c r="B83" t="s">
        <v>909</v>
      </c>
      <c r="C83" t="s">
        <v>923</v>
      </c>
      <c r="D83" t="s">
        <v>924</v>
      </c>
    </row>
    <row r="84" spans="1:4">
      <c r="A84" s="1065">
        <v>83</v>
      </c>
      <c r="B84" t="s">
        <v>925</v>
      </c>
      <c r="C84" t="s">
        <v>925</v>
      </c>
      <c r="D84" t="s">
        <v>926</v>
      </c>
    </row>
    <row r="85" spans="1:4">
      <c r="A85" s="1065">
        <v>84</v>
      </c>
      <c r="B85" t="s">
        <v>925</v>
      </c>
      <c r="C85" t="s">
        <v>927</v>
      </c>
      <c r="D85" t="s">
        <v>928</v>
      </c>
    </row>
    <row r="86" spans="1:4">
      <c r="A86" s="1065">
        <v>85</v>
      </c>
      <c r="B86" t="s">
        <v>925</v>
      </c>
      <c r="C86" t="s">
        <v>929</v>
      </c>
      <c r="D86" t="s">
        <v>930</v>
      </c>
    </row>
    <row r="87" spans="1:4">
      <c r="A87" s="1065">
        <v>86</v>
      </c>
      <c r="B87" t="s">
        <v>925</v>
      </c>
      <c r="C87" t="s">
        <v>931</v>
      </c>
      <c r="D87" t="s">
        <v>932</v>
      </c>
    </row>
    <row r="88" spans="1:4">
      <c r="A88" s="1065">
        <v>87</v>
      </c>
      <c r="B88" t="s">
        <v>925</v>
      </c>
      <c r="C88" t="s">
        <v>933</v>
      </c>
      <c r="D88" t="s">
        <v>934</v>
      </c>
    </row>
    <row r="89" spans="1:4">
      <c r="A89" s="1065">
        <v>88</v>
      </c>
      <c r="B89" t="s">
        <v>925</v>
      </c>
      <c r="C89" t="s">
        <v>935</v>
      </c>
      <c r="D89" t="s">
        <v>936</v>
      </c>
    </row>
    <row r="90" spans="1:4">
      <c r="A90" s="1065">
        <v>89</v>
      </c>
      <c r="B90" t="s">
        <v>925</v>
      </c>
      <c r="C90" t="s">
        <v>937</v>
      </c>
      <c r="D90" t="s">
        <v>938</v>
      </c>
    </row>
    <row r="91" spans="1:4">
      <c r="A91" s="1065">
        <v>90</v>
      </c>
      <c r="B91" t="s">
        <v>925</v>
      </c>
      <c r="C91" t="s">
        <v>939</v>
      </c>
      <c r="D91" t="s">
        <v>940</v>
      </c>
    </row>
    <row r="92" spans="1:4">
      <c r="A92" s="1065">
        <v>91</v>
      </c>
      <c r="B92" t="s">
        <v>925</v>
      </c>
      <c r="C92" t="s">
        <v>941</v>
      </c>
      <c r="D92" t="s">
        <v>942</v>
      </c>
    </row>
    <row r="93" spans="1:4">
      <c r="A93" s="1065">
        <v>92</v>
      </c>
      <c r="B93" t="s">
        <v>943</v>
      </c>
      <c r="C93" t="s">
        <v>943</v>
      </c>
      <c r="D93" t="s">
        <v>944</v>
      </c>
    </row>
    <row r="94" spans="1:4">
      <c r="A94" s="1065">
        <v>93</v>
      </c>
      <c r="B94" t="s">
        <v>943</v>
      </c>
      <c r="C94" t="s">
        <v>945</v>
      </c>
      <c r="D94" t="s">
        <v>946</v>
      </c>
    </row>
    <row r="95" spans="1:4">
      <c r="A95" s="1065">
        <v>94</v>
      </c>
      <c r="B95" t="s">
        <v>943</v>
      </c>
      <c r="C95" t="s">
        <v>947</v>
      </c>
      <c r="D95" t="s">
        <v>948</v>
      </c>
    </row>
    <row r="96" spans="1:4">
      <c r="A96" s="1065">
        <v>95</v>
      </c>
      <c r="B96" t="s">
        <v>943</v>
      </c>
      <c r="C96" t="s">
        <v>949</v>
      </c>
      <c r="D96" t="s">
        <v>950</v>
      </c>
    </row>
    <row r="97" spans="1:4">
      <c r="A97" s="1065">
        <v>96</v>
      </c>
      <c r="B97" t="s">
        <v>943</v>
      </c>
      <c r="C97" t="s">
        <v>951</v>
      </c>
      <c r="D97" t="s">
        <v>952</v>
      </c>
    </row>
    <row r="98" spans="1:4">
      <c r="A98" s="1065">
        <v>97</v>
      </c>
      <c r="B98" t="s">
        <v>943</v>
      </c>
      <c r="C98" t="s">
        <v>953</v>
      </c>
      <c r="D98" t="s">
        <v>954</v>
      </c>
    </row>
    <row r="99" spans="1:4">
      <c r="A99" s="1065">
        <v>98</v>
      </c>
      <c r="B99" t="s">
        <v>943</v>
      </c>
      <c r="C99" t="s">
        <v>955</v>
      </c>
      <c r="D99" t="s">
        <v>956</v>
      </c>
    </row>
    <row r="100" spans="1:4">
      <c r="A100" s="1065">
        <v>99</v>
      </c>
      <c r="B100" t="s">
        <v>957</v>
      </c>
      <c r="C100" t="s">
        <v>957</v>
      </c>
      <c r="D100" t="s">
        <v>958</v>
      </c>
    </row>
    <row r="101" spans="1:4">
      <c r="A101" s="1065">
        <v>100</v>
      </c>
      <c r="B101" t="s">
        <v>957</v>
      </c>
      <c r="C101" t="s">
        <v>959</v>
      </c>
      <c r="D101" t="s">
        <v>960</v>
      </c>
    </row>
    <row r="102" spans="1:4">
      <c r="A102" s="1065">
        <v>101</v>
      </c>
      <c r="B102" t="s">
        <v>957</v>
      </c>
      <c r="C102" t="s">
        <v>813</v>
      </c>
      <c r="D102" t="s">
        <v>961</v>
      </c>
    </row>
    <row r="103" spans="1:4">
      <c r="A103" s="1065">
        <v>102</v>
      </c>
      <c r="B103" t="s">
        <v>957</v>
      </c>
      <c r="C103" t="s">
        <v>962</v>
      </c>
      <c r="D103" t="s">
        <v>963</v>
      </c>
    </row>
    <row r="104" spans="1:4">
      <c r="A104" s="1065">
        <v>103</v>
      </c>
      <c r="B104" t="s">
        <v>957</v>
      </c>
      <c r="C104" t="s">
        <v>964</v>
      </c>
      <c r="D104" t="s">
        <v>965</v>
      </c>
    </row>
    <row r="105" spans="1:4">
      <c r="A105" s="1065">
        <v>104</v>
      </c>
      <c r="B105" t="s">
        <v>957</v>
      </c>
      <c r="C105" t="s">
        <v>966</v>
      </c>
      <c r="D105" t="s">
        <v>967</v>
      </c>
    </row>
    <row r="106" spans="1:4">
      <c r="A106" s="1065">
        <v>105</v>
      </c>
      <c r="B106" t="s">
        <v>957</v>
      </c>
      <c r="C106" t="s">
        <v>968</v>
      </c>
      <c r="D106" t="s">
        <v>969</v>
      </c>
    </row>
    <row r="107" spans="1:4">
      <c r="A107" s="1065">
        <v>106</v>
      </c>
      <c r="B107" t="s">
        <v>957</v>
      </c>
      <c r="C107" t="s">
        <v>970</v>
      </c>
      <c r="D107" t="s">
        <v>971</v>
      </c>
    </row>
    <row r="108" spans="1:4">
      <c r="A108" s="1065">
        <v>107</v>
      </c>
      <c r="B108" t="s">
        <v>957</v>
      </c>
      <c r="C108" t="s">
        <v>972</v>
      </c>
      <c r="D108" t="s">
        <v>973</v>
      </c>
    </row>
    <row r="109" spans="1:4">
      <c r="A109" s="1065">
        <v>108</v>
      </c>
      <c r="B109" t="s">
        <v>957</v>
      </c>
      <c r="C109" t="s">
        <v>974</v>
      </c>
      <c r="D109" t="s">
        <v>975</v>
      </c>
    </row>
    <row r="110" spans="1:4">
      <c r="A110" s="1065">
        <v>109</v>
      </c>
      <c r="B110" t="s">
        <v>957</v>
      </c>
      <c r="C110" t="s">
        <v>976</v>
      </c>
      <c r="D110" t="s">
        <v>977</v>
      </c>
    </row>
    <row r="111" spans="1:4">
      <c r="A111" s="1065">
        <v>110</v>
      </c>
      <c r="B111" t="s">
        <v>957</v>
      </c>
      <c r="C111" t="s">
        <v>869</v>
      </c>
      <c r="D111" t="s">
        <v>978</v>
      </c>
    </row>
    <row r="112" spans="1:4">
      <c r="A112" s="1065">
        <v>111</v>
      </c>
      <c r="B112" t="s">
        <v>957</v>
      </c>
      <c r="C112" t="s">
        <v>979</v>
      </c>
      <c r="D112" t="s">
        <v>980</v>
      </c>
    </row>
    <row r="113" spans="1:4">
      <c r="A113" s="1065">
        <v>112</v>
      </c>
      <c r="B113" t="s">
        <v>957</v>
      </c>
      <c r="C113" t="s">
        <v>981</v>
      </c>
      <c r="D113" t="s">
        <v>982</v>
      </c>
    </row>
    <row r="114" spans="1:4">
      <c r="A114" s="1065">
        <v>113</v>
      </c>
      <c r="B114" t="s">
        <v>957</v>
      </c>
      <c r="C114" t="s">
        <v>983</v>
      </c>
      <c r="D114" t="s">
        <v>984</v>
      </c>
    </row>
    <row r="115" spans="1:4">
      <c r="A115" s="1065">
        <v>114</v>
      </c>
      <c r="B115" t="s">
        <v>985</v>
      </c>
      <c r="C115" t="s">
        <v>985</v>
      </c>
      <c r="D115" t="s">
        <v>986</v>
      </c>
    </row>
    <row r="116" spans="1:4">
      <c r="A116" s="1065">
        <v>115</v>
      </c>
      <c r="B116" t="s">
        <v>985</v>
      </c>
      <c r="C116" t="s">
        <v>987</v>
      </c>
      <c r="D116" t="s">
        <v>988</v>
      </c>
    </row>
    <row r="117" spans="1:4">
      <c r="A117" s="1065">
        <v>116</v>
      </c>
      <c r="B117" t="s">
        <v>985</v>
      </c>
      <c r="C117" t="s">
        <v>989</v>
      </c>
      <c r="D117" t="s">
        <v>990</v>
      </c>
    </row>
    <row r="118" spans="1:4">
      <c r="A118" s="1065">
        <v>117</v>
      </c>
      <c r="B118" t="s">
        <v>985</v>
      </c>
      <c r="C118" t="s">
        <v>991</v>
      </c>
      <c r="D118" t="s">
        <v>992</v>
      </c>
    </row>
    <row r="119" spans="1:4">
      <c r="A119" s="1065">
        <v>118</v>
      </c>
      <c r="B119" t="s">
        <v>985</v>
      </c>
      <c r="C119" t="s">
        <v>993</v>
      </c>
      <c r="D119" t="s">
        <v>994</v>
      </c>
    </row>
    <row r="120" spans="1:4">
      <c r="A120" s="1065">
        <v>119</v>
      </c>
      <c r="B120" t="s">
        <v>985</v>
      </c>
      <c r="C120" t="s">
        <v>995</v>
      </c>
      <c r="D120" t="s">
        <v>996</v>
      </c>
    </row>
    <row r="121" spans="1:4">
      <c r="A121" s="1065">
        <v>120</v>
      </c>
      <c r="B121" t="s">
        <v>985</v>
      </c>
      <c r="C121" t="s">
        <v>997</v>
      </c>
      <c r="D121" t="s">
        <v>998</v>
      </c>
    </row>
    <row r="122" spans="1:4">
      <c r="A122" s="1065">
        <v>121</v>
      </c>
      <c r="B122" t="s">
        <v>985</v>
      </c>
      <c r="C122" t="s">
        <v>999</v>
      </c>
      <c r="D122" t="s">
        <v>1000</v>
      </c>
    </row>
    <row r="123" spans="1:4">
      <c r="A123" s="1065">
        <v>122</v>
      </c>
      <c r="B123" t="s">
        <v>985</v>
      </c>
      <c r="C123" t="s">
        <v>1001</v>
      </c>
      <c r="D123" t="s">
        <v>1002</v>
      </c>
    </row>
    <row r="124" spans="1:4">
      <c r="A124" s="1065">
        <v>123</v>
      </c>
      <c r="B124" t="s">
        <v>985</v>
      </c>
      <c r="C124" t="s">
        <v>1003</v>
      </c>
      <c r="D124" t="s">
        <v>1004</v>
      </c>
    </row>
    <row r="125" spans="1:4">
      <c r="A125" s="1065">
        <v>124</v>
      </c>
      <c r="B125" t="s">
        <v>985</v>
      </c>
      <c r="C125" t="s">
        <v>1005</v>
      </c>
      <c r="D125" t="s">
        <v>1006</v>
      </c>
    </row>
    <row r="126" spans="1:4">
      <c r="A126" s="1065">
        <v>125</v>
      </c>
      <c r="B126" t="s">
        <v>985</v>
      </c>
      <c r="C126" t="s">
        <v>1007</v>
      </c>
      <c r="D126" t="s">
        <v>1008</v>
      </c>
    </row>
    <row r="127" spans="1:4">
      <c r="A127" s="1065">
        <v>126</v>
      </c>
      <c r="B127" t="s">
        <v>985</v>
      </c>
      <c r="C127" t="s">
        <v>1009</v>
      </c>
      <c r="D127" t="s">
        <v>1010</v>
      </c>
    </row>
    <row r="128" spans="1:4">
      <c r="A128" s="1065">
        <v>127</v>
      </c>
      <c r="B128" t="s">
        <v>1011</v>
      </c>
      <c r="C128" t="s">
        <v>1011</v>
      </c>
      <c r="D128" t="s">
        <v>1012</v>
      </c>
    </row>
    <row r="129" spans="1:4">
      <c r="A129" s="1065">
        <v>128</v>
      </c>
      <c r="B129" t="s">
        <v>1011</v>
      </c>
      <c r="C129" t="s">
        <v>1013</v>
      </c>
      <c r="D129" t="s">
        <v>1014</v>
      </c>
    </row>
    <row r="130" spans="1:4">
      <c r="A130" s="1065">
        <v>129</v>
      </c>
      <c r="B130" t="s">
        <v>1011</v>
      </c>
      <c r="C130" t="s">
        <v>1015</v>
      </c>
      <c r="D130" t="s">
        <v>1016</v>
      </c>
    </row>
    <row r="131" spans="1:4">
      <c r="A131" s="1065">
        <v>130</v>
      </c>
      <c r="B131" t="s">
        <v>1011</v>
      </c>
      <c r="C131" t="s">
        <v>1017</v>
      </c>
      <c r="D131" t="s">
        <v>1018</v>
      </c>
    </row>
    <row r="132" spans="1:4">
      <c r="A132" s="1065">
        <v>131</v>
      </c>
      <c r="B132" t="s">
        <v>1011</v>
      </c>
      <c r="C132" t="s">
        <v>1019</v>
      </c>
      <c r="D132" t="s">
        <v>1020</v>
      </c>
    </row>
    <row r="133" spans="1:4">
      <c r="A133" s="1065">
        <v>132</v>
      </c>
      <c r="B133" t="s">
        <v>1011</v>
      </c>
      <c r="C133" t="s">
        <v>1021</v>
      </c>
      <c r="D133" t="s">
        <v>1022</v>
      </c>
    </row>
    <row r="134" spans="1:4">
      <c r="A134" s="1065">
        <v>133</v>
      </c>
      <c r="B134" t="s">
        <v>1011</v>
      </c>
      <c r="C134" t="s">
        <v>1023</v>
      </c>
      <c r="D134" t="s">
        <v>1024</v>
      </c>
    </row>
    <row r="135" spans="1:4">
      <c r="A135" s="1065">
        <v>134</v>
      </c>
      <c r="B135" t="s">
        <v>1025</v>
      </c>
      <c r="C135" t="s">
        <v>1025</v>
      </c>
      <c r="D135" t="s">
        <v>1026</v>
      </c>
    </row>
    <row r="136" spans="1:4">
      <c r="A136" s="1065">
        <v>135</v>
      </c>
      <c r="B136" t="s">
        <v>1025</v>
      </c>
      <c r="C136" t="s">
        <v>1027</v>
      </c>
      <c r="D136" t="s">
        <v>1028</v>
      </c>
    </row>
    <row r="137" spans="1:4">
      <c r="A137" s="1065">
        <v>136</v>
      </c>
      <c r="B137" t="s">
        <v>1025</v>
      </c>
      <c r="C137" t="s">
        <v>1029</v>
      </c>
      <c r="D137" t="s">
        <v>1030</v>
      </c>
    </row>
    <row r="138" spans="1:4">
      <c r="A138" s="1065">
        <v>137</v>
      </c>
      <c r="B138" t="s">
        <v>1025</v>
      </c>
      <c r="C138" t="s">
        <v>1031</v>
      </c>
      <c r="D138" t="s">
        <v>1032</v>
      </c>
    </row>
    <row r="139" spans="1:4">
      <c r="A139" s="1065">
        <v>138</v>
      </c>
      <c r="B139" t="s">
        <v>1025</v>
      </c>
      <c r="C139" t="s">
        <v>1033</v>
      </c>
      <c r="D139" t="s">
        <v>1034</v>
      </c>
    </row>
    <row r="140" spans="1:4">
      <c r="A140" s="1065">
        <v>139</v>
      </c>
      <c r="B140" t="s">
        <v>1025</v>
      </c>
      <c r="C140" t="s">
        <v>1035</v>
      </c>
      <c r="D140" t="s">
        <v>1036</v>
      </c>
    </row>
    <row r="141" spans="1:4">
      <c r="A141" s="1065">
        <v>140</v>
      </c>
      <c r="B141" t="s">
        <v>1025</v>
      </c>
      <c r="C141" t="s">
        <v>1037</v>
      </c>
      <c r="D141" t="s">
        <v>1038</v>
      </c>
    </row>
    <row r="142" spans="1:4">
      <c r="A142" s="1065">
        <v>141</v>
      </c>
      <c r="B142" t="s">
        <v>1025</v>
      </c>
      <c r="C142" t="s">
        <v>1039</v>
      </c>
      <c r="D142" t="s">
        <v>1040</v>
      </c>
    </row>
    <row r="143" spans="1:4">
      <c r="A143" s="1065">
        <v>142</v>
      </c>
      <c r="B143" t="s">
        <v>1025</v>
      </c>
      <c r="C143" t="s">
        <v>1041</v>
      </c>
      <c r="D143" t="s">
        <v>1042</v>
      </c>
    </row>
    <row r="144" spans="1:4">
      <c r="A144" s="1065">
        <v>143</v>
      </c>
      <c r="B144" t="s">
        <v>1025</v>
      </c>
      <c r="C144" t="s">
        <v>1043</v>
      </c>
      <c r="D144" t="s">
        <v>1044</v>
      </c>
    </row>
    <row r="145" spans="1:4">
      <c r="A145" s="1065">
        <v>144</v>
      </c>
      <c r="B145" t="s">
        <v>1025</v>
      </c>
      <c r="C145" t="s">
        <v>1045</v>
      </c>
      <c r="D145" t="s">
        <v>1046</v>
      </c>
    </row>
    <row r="146" spans="1:4">
      <c r="A146" s="1065">
        <v>145</v>
      </c>
      <c r="B146" t="s">
        <v>1025</v>
      </c>
      <c r="C146" t="s">
        <v>1047</v>
      </c>
      <c r="D146" t="s">
        <v>1048</v>
      </c>
    </row>
    <row r="147" spans="1:4">
      <c r="A147" s="1065">
        <v>146</v>
      </c>
      <c r="B147" t="s">
        <v>1025</v>
      </c>
      <c r="C147" t="s">
        <v>1049</v>
      </c>
      <c r="D147" t="s">
        <v>1050</v>
      </c>
    </row>
    <row r="148" spans="1:4">
      <c r="A148" s="1065">
        <v>147</v>
      </c>
      <c r="B148" t="s">
        <v>1025</v>
      </c>
      <c r="C148" t="s">
        <v>1051</v>
      </c>
      <c r="D148" t="s">
        <v>1052</v>
      </c>
    </row>
    <row r="149" spans="1:4">
      <c r="A149" s="1065">
        <v>148</v>
      </c>
      <c r="B149" t="s">
        <v>1053</v>
      </c>
      <c r="C149" t="s">
        <v>1053</v>
      </c>
      <c r="D149" t="s">
        <v>1054</v>
      </c>
    </row>
    <row r="150" spans="1:4">
      <c r="A150" s="1065">
        <v>149</v>
      </c>
      <c r="B150" t="s">
        <v>1053</v>
      </c>
      <c r="C150" t="s">
        <v>1055</v>
      </c>
      <c r="D150" t="s">
        <v>1056</v>
      </c>
    </row>
    <row r="151" spans="1:4">
      <c r="A151" s="1065">
        <v>150</v>
      </c>
      <c r="B151" t="s">
        <v>1053</v>
      </c>
      <c r="C151" t="s">
        <v>1057</v>
      </c>
      <c r="D151" t="s">
        <v>1058</v>
      </c>
    </row>
    <row r="152" spans="1:4">
      <c r="A152" s="1065">
        <v>151</v>
      </c>
      <c r="B152" t="s">
        <v>1053</v>
      </c>
      <c r="C152" t="s">
        <v>1059</v>
      </c>
      <c r="D152" t="s">
        <v>1060</v>
      </c>
    </row>
    <row r="153" spans="1:4">
      <c r="A153" s="1065">
        <v>152</v>
      </c>
      <c r="B153" t="s">
        <v>1053</v>
      </c>
      <c r="C153" t="s">
        <v>1061</v>
      </c>
      <c r="D153" t="s">
        <v>1062</v>
      </c>
    </row>
    <row r="154" spans="1:4">
      <c r="A154" s="1065">
        <v>153</v>
      </c>
      <c r="B154" t="s">
        <v>1053</v>
      </c>
      <c r="C154" t="s">
        <v>1063</v>
      </c>
      <c r="D154" t="s">
        <v>1064</v>
      </c>
    </row>
    <row r="155" spans="1:4">
      <c r="A155" s="1065">
        <v>154</v>
      </c>
      <c r="B155" t="s">
        <v>1053</v>
      </c>
      <c r="C155" t="s">
        <v>1065</v>
      </c>
      <c r="D155" t="s">
        <v>1066</v>
      </c>
    </row>
    <row r="156" spans="1:4">
      <c r="A156" s="1065">
        <v>155</v>
      </c>
      <c r="B156" t="s">
        <v>1053</v>
      </c>
      <c r="C156" t="s">
        <v>1067</v>
      </c>
      <c r="D156" t="s">
        <v>1068</v>
      </c>
    </row>
    <row r="157" spans="1:4">
      <c r="A157" s="1065">
        <v>156</v>
      </c>
      <c r="B157" t="s">
        <v>1053</v>
      </c>
      <c r="C157" t="s">
        <v>1069</v>
      </c>
      <c r="D157" t="s">
        <v>1070</v>
      </c>
    </row>
    <row r="158" spans="1:4">
      <c r="A158" s="1065">
        <v>157</v>
      </c>
      <c r="B158" t="s">
        <v>1053</v>
      </c>
      <c r="C158" t="s">
        <v>1071</v>
      </c>
      <c r="D158" t="s">
        <v>1072</v>
      </c>
    </row>
    <row r="159" spans="1:4">
      <c r="A159" s="1065">
        <v>158</v>
      </c>
      <c r="B159" t="s">
        <v>1053</v>
      </c>
      <c r="C159" t="s">
        <v>1073</v>
      </c>
      <c r="D159" t="s">
        <v>1074</v>
      </c>
    </row>
    <row r="160" spans="1:4">
      <c r="A160" s="1065">
        <v>159</v>
      </c>
      <c r="B160" t="s">
        <v>1053</v>
      </c>
      <c r="C160" t="s">
        <v>1075</v>
      </c>
      <c r="D160" t="s">
        <v>1076</v>
      </c>
    </row>
    <row r="161" spans="1:4">
      <c r="A161" s="1065">
        <v>160</v>
      </c>
      <c r="B161" t="s">
        <v>1053</v>
      </c>
      <c r="C161" t="s">
        <v>1077</v>
      </c>
      <c r="D161" t="s">
        <v>1078</v>
      </c>
    </row>
    <row r="162" spans="1:4">
      <c r="A162" s="1065">
        <v>161</v>
      </c>
      <c r="B162" t="s">
        <v>1079</v>
      </c>
      <c r="C162" t="s">
        <v>1079</v>
      </c>
      <c r="D162" t="s">
        <v>1080</v>
      </c>
    </row>
    <row r="163" spans="1:4">
      <c r="A163" s="1065">
        <v>162</v>
      </c>
      <c r="B163" t="s">
        <v>1079</v>
      </c>
      <c r="C163" t="s">
        <v>1081</v>
      </c>
      <c r="D163" t="s">
        <v>1082</v>
      </c>
    </row>
    <row r="164" spans="1:4">
      <c r="A164" s="1065">
        <v>163</v>
      </c>
      <c r="B164" t="s">
        <v>1079</v>
      </c>
      <c r="C164" t="s">
        <v>1083</v>
      </c>
      <c r="D164" t="s">
        <v>1084</v>
      </c>
    </row>
    <row r="165" spans="1:4">
      <c r="A165" s="1065">
        <v>164</v>
      </c>
      <c r="B165" t="s">
        <v>1079</v>
      </c>
      <c r="C165" t="s">
        <v>1085</v>
      </c>
      <c r="D165" t="s">
        <v>1086</v>
      </c>
    </row>
    <row r="166" spans="1:4">
      <c r="A166" s="1065">
        <v>165</v>
      </c>
      <c r="B166" t="s">
        <v>1079</v>
      </c>
      <c r="C166" t="s">
        <v>1087</v>
      </c>
      <c r="D166" t="s">
        <v>1088</v>
      </c>
    </row>
    <row r="167" spans="1:4">
      <c r="A167" s="1065">
        <v>166</v>
      </c>
      <c r="B167" t="s">
        <v>1079</v>
      </c>
      <c r="C167" t="s">
        <v>1089</v>
      </c>
      <c r="D167" t="s">
        <v>1090</v>
      </c>
    </row>
    <row r="168" spans="1:4">
      <c r="A168" s="1065">
        <v>167</v>
      </c>
      <c r="B168" t="s">
        <v>1079</v>
      </c>
      <c r="C168" t="s">
        <v>1091</v>
      </c>
      <c r="D168" t="s">
        <v>1092</v>
      </c>
    </row>
    <row r="169" spans="1:4">
      <c r="A169" s="1065">
        <v>168</v>
      </c>
      <c r="B169" t="s">
        <v>1079</v>
      </c>
      <c r="C169" t="s">
        <v>1093</v>
      </c>
      <c r="D169" t="s">
        <v>1094</v>
      </c>
    </row>
    <row r="170" spans="1:4">
      <c r="A170" s="1065">
        <v>169</v>
      </c>
      <c r="B170" t="s">
        <v>1079</v>
      </c>
      <c r="C170" t="s">
        <v>1095</v>
      </c>
      <c r="D170" t="s">
        <v>1096</v>
      </c>
    </row>
    <row r="171" spans="1:4">
      <c r="A171" s="1065">
        <v>170</v>
      </c>
      <c r="B171" t="s">
        <v>1079</v>
      </c>
      <c r="C171" t="s">
        <v>1097</v>
      </c>
      <c r="D171" t="s">
        <v>1098</v>
      </c>
    </row>
    <row r="172" spans="1:4">
      <c r="A172" s="1065">
        <v>171</v>
      </c>
      <c r="B172" t="s">
        <v>1079</v>
      </c>
      <c r="C172" t="s">
        <v>1099</v>
      </c>
      <c r="D172" t="s">
        <v>1100</v>
      </c>
    </row>
    <row r="173" spans="1:4">
      <c r="A173" s="1065">
        <v>172</v>
      </c>
      <c r="B173" t="s">
        <v>1079</v>
      </c>
      <c r="C173" t="s">
        <v>1101</v>
      </c>
      <c r="D173" t="s">
        <v>1102</v>
      </c>
    </row>
    <row r="174" spans="1:4">
      <c r="A174" s="1065">
        <v>173</v>
      </c>
      <c r="B174" t="s">
        <v>1079</v>
      </c>
      <c r="C174" t="s">
        <v>1103</v>
      </c>
      <c r="D174" t="s">
        <v>1104</v>
      </c>
    </row>
    <row r="175" spans="1:4">
      <c r="A175" s="1065">
        <v>174</v>
      </c>
      <c r="B175" t="s">
        <v>1079</v>
      </c>
      <c r="C175" t="s">
        <v>1105</v>
      </c>
      <c r="D175" t="s">
        <v>1106</v>
      </c>
    </row>
    <row r="176" spans="1:4">
      <c r="A176" s="1065">
        <v>175</v>
      </c>
      <c r="B176" t="s">
        <v>1107</v>
      </c>
      <c r="C176" t="s">
        <v>1107</v>
      </c>
      <c r="D176" t="s">
        <v>1108</v>
      </c>
    </row>
    <row r="177" spans="1:4">
      <c r="A177" s="1065">
        <v>176</v>
      </c>
      <c r="B177" t="s">
        <v>1107</v>
      </c>
      <c r="C177" t="s">
        <v>1109</v>
      </c>
      <c r="D177" t="s">
        <v>1110</v>
      </c>
    </row>
    <row r="178" spans="1:4">
      <c r="A178" s="1065">
        <v>177</v>
      </c>
      <c r="B178" t="s">
        <v>1107</v>
      </c>
      <c r="C178" t="s">
        <v>1111</v>
      </c>
      <c r="D178" t="s">
        <v>1112</v>
      </c>
    </row>
    <row r="179" spans="1:4">
      <c r="A179" s="1065">
        <v>178</v>
      </c>
      <c r="B179" t="s">
        <v>1107</v>
      </c>
      <c r="C179" t="s">
        <v>991</v>
      </c>
      <c r="D179" t="s">
        <v>1113</v>
      </c>
    </row>
    <row r="180" spans="1:4">
      <c r="A180" s="1065">
        <v>179</v>
      </c>
      <c r="B180" t="s">
        <v>1107</v>
      </c>
      <c r="C180" t="s">
        <v>1114</v>
      </c>
      <c r="D180" t="s">
        <v>1115</v>
      </c>
    </row>
    <row r="181" spans="1:4">
      <c r="A181" s="1065">
        <v>180</v>
      </c>
      <c r="B181" t="s">
        <v>1107</v>
      </c>
      <c r="C181" t="s">
        <v>1116</v>
      </c>
      <c r="D181" t="s">
        <v>1117</v>
      </c>
    </row>
    <row r="182" spans="1:4">
      <c r="A182" s="1065">
        <v>181</v>
      </c>
      <c r="B182" t="s">
        <v>1107</v>
      </c>
      <c r="C182" t="s">
        <v>1118</v>
      </c>
      <c r="D182" t="s">
        <v>1119</v>
      </c>
    </row>
    <row r="183" spans="1:4">
      <c r="A183" s="1065">
        <v>182</v>
      </c>
      <c r="B183" t="s">
        <v>1107</v>
      </c>
      <c r="C183" t="s">
        <v>1120</v>
      </c>
      <c r="D183" t="s">
        <v>1121</v>
      </c>
    </row>
    <row r="184" spans="1:4">
      <c r="A184" s="1065">
        <v>183</v>
      </c>
      <c r="B184" t="s">
        <v>1107</v>
      </c>
      <c r="C184" t="s">
        <v>1122</v>
      </c>
      <c r="D184" t="s">
        <v>1123</v>
      </c>
    </row>
    <row r="185" spans="1:4">
      <c r="A185" s="1065">
        <v>184</v>
      </c>
      <c r="B185" t="s">
        <v>1107</v>
      </c>
      <c r="C185" t="s">
        <v>1124</v>
      </c>
      <c r="D185" t="s">
        <v>1125</v>
      </c>
    </row>
    <row r="186" spans="1:4">
      <c r="A186" s="1065">
        <v>185</v>
      </c>
      <c r="B186" t="s">
        <v>1126</v>
      </c>
      <c r="C186" t="s">
        <v>1126</v>
      </c>
      <c r="D186" t="s">
        <v>1127</v>
      </c>
    </row>
    <row r="187" spans="1:4">
      <c r="A187" s="1065">
        <v>186</v>
      </c>
      <c r="B187" t="s">
        <v>1126</v>
      </c>
      <c r="C187" t="s">
        <v>1128</v>
      </c>
      <c r="D187" t="s">
        <v>1129</v>
      </c>
    </row>
    <row r="188" spans="1:4">
      <c r="A188" s="1065">
        <v>187</v>
      </c>
      <c r="B188" t="s">
        <v>1126</v>
      </c>
      <c r="C188" t="s">
        <v>1130</v>
      </c>
      <c r="D188" t="s">
        <v>1131</v>
      </c>
    </row>
    <row r="189" spans="1:4">
      <c r="A189" s="1065">
        <v>188</v>
      </c>
      <c r="B189" t="s">
        <v>1126</v>
      </c>
      <c r="C189" t="s">
        <v>1132</v>
      </c>
      <c r="D189" t="s">
        <v>1133</v>
      </c>
    </row>
    <row r="190" spans="1:4">
      <c r="A190" s="1065">
        <v>189</v>
      </c>
      <c r="B190" t="s">
        <v>1126</v>
      </c>
      <c r="C190" t="s">
        <v>1134</v>
      </c>
      <c r="D190" t="s">
        <v>1135</v>
      </c>
    </row>
    <row r="191" spans="1:4">
      <c r="A191" s="1065">
        <v>190</v>
      </c>
      <c r="B191" t="s">
        <v>1126</v>
      </c>
      <c r="C191" t="s">
        <v>1136</v>
      </c>
      <c r="D191" t="s">
        <v>1137</v>
      </c>
    </row>
    <row r="192" spans="1:4">
      <c r="A192" s="1065">
        <v>191</v>
      </c>
      <c r="B192" t="s">
        <v>1126</v>
      </c>
      <c r="C192" t="s">
        <v>1138</v>
      </c>
      <c r="D192" t="s">
        <v>1139</v>
      </c>
    </row>
    <row r="193" spans="1:4">
      <c r="A193" s="1065">
        <v>192</v>
      </c>
      <c r="B193" t="s">
        <v>1126</v>
      </c>
      <c r="C193" t="s">
        <v>1140</v>
      </c>
      <c r="D193" t="s">
        <v>1141</v>
      </c>
    </row>
    <row r="194" spans="1:4">
      <c r="A194" s="1065">
        <v>193</v>
      </c>
      <c r="B194" t="s">
        <v>1126</v>
      </c>
      <c r="C194" t="s">
        <v>1142</v>
      </c>
      <c r="D194" t="s">
        <v>1143</v>
      </c>
    </row>
    <row r="195" spans="1:4">
      <c r="A195" s="1065">
        <v>194</v>
      </c>
      <c r="B195" t="s">
        <v>1144</v>
      </c>
      <c r="C195" t="s">
        <v>1144</v>
      </c>
      <c r="D195" t="s">
        <v>1145</v>
      </c>
    </row>
    <row r="196" spans="1:4">
      <c r="A196" s="1065">
        <v>195</v>
      </c>
      <c r="B196" t="s">
        <v>1144</v>
      </c>
      <c r="C196" t="s">
        <v>1146</v>
      </c>
      <c r="D196" t="s">
        <v>1147</v>
      </c>
    </row>
    <row r="197" spans="1:4">
      <c r="A197" s="1065">
        <v>196</v>
      </c>
      <c r="B197" t="s">
        <v>1144</v>
      </c>
      <c r="C197" t="s">
        <v>1148</v>
      </c>
      <c r="D197" t="s">
        <v>1149</v>
      </c>
    </row>
    <row r="198" spans="1:4">
      <c r="A198" s="1065">
        <v>197</v>
      </c>
      <c r="B198" t="s">
        <v>1144</v>
      </c>
      <c r="C198" t="s">
        <v>1150</v>
      </c>
      <c r="D198" t="s">
        <v>1151</v>
      </c>
    </row>
    <row r="199" spans="1:4">
      <c r="A199" s="1065">
        <v>198</v>
      </c>
      <c r="B199" t="s">
        <v>1144</v>
      </c>
      <c r="C199" t="s">
        <v>1152</v>
      </c>
      <c r="D199" t="s">
        <v>1153</v>
      </c>
    </row>
    <row r="200" spans="1:4">
      <c r="A200" s="1065">
        <v>199</v>
      </c>
      <c r="B200" t="s">
        <v>1144</v>
      </c>
      <c r="C200" t="s">
        <v>1154</v>
      </c>
      <c r="D200" t="s">
        <v>1155</v>
      </c>
    </row>
    <row r="201" spans="1:4">
      <c r="A201" s="1065">
        <v>200</v>
      </c>
      <c r="B201" t="s">
        <v>1144</v>
      </c>
      <c r="C201" t="s">
        <v>1156</v>
      </c>
      <c r="D201" t="s">
        <v>1157</v>
      </c>
    </row>
    <row r="202" spans="1:4">
      <c r="A202" s="1065">
        <v>201</v>
      </c>
      <c r="B202" t="s">
        <v>1144</v>
      </c>
      <c r="C202" t="s">
        <v>1158</v>
      </c>
      <c r="D202" t="s">
        <v>1159</v>
      </c>
    </row>
    <row r="203" spans="1:4">
      <c r="A203" s="1065">
        <v>202</v>
      </c>
      <c r="B203" t="s">
        <v>1144</v>
      </c>
      <c r="C203" t="s">
        <v>1160</v>
      </c>
      <c r="D203" t="s">
        <v>1161</v>
      </c>
    </row>
    <row r="204" spans="1:4">
      <c r="A204" s="1065">
        <v>203</v>
      </c>
      <c r="B204" t="s">
        <v>1144</v>
      </c>
      <c r="C204" t="s">
        <v>1162</v>
      </c>
      <c r="D204" t="s">
        <v>1163</v>
      </c>
    </row>
    <row r="205" spans="1:4">
      <c r="A205" s="1065">
        <v>204</v>
      </c>
      <c r="B205" t="s">
        <v>1144</v>
      </c>
      <c r="C205" t="s">
        <v>1164</v>
      </c>
      <c r="D205" t="s">
        <v>1165</v>
      </c>
    </row>
    <row r="206" spans="1:4">
      <c r="A206" s="1065">
        <v>205</v>
      </c>
      <c r="B206" t="s">
        <v>1144</v>
      </c>
      <c r="C206" t="s">
        <v>1166</v>
      </c>
      <c r="D206" t="s">
        <v>1167</v>
      </c>
    </row>
    <row r="207" spans="1:4">
      <c r="A207" s="1065">
        <v>206</v>
      </c>
      <c r="B207" t="s">
        <v>1144</v>
      </c>
      <c r="C207" t="s">
        <v>1168</v>
      </c>
      <c r="D207" t="s">
        <v>1169</v>
      </c>
    </row>
    <row r="208" spans="1:4">
      <c r="A208" s="1065">
        <v>207</v>
      </c>
      <c r="B208" t="s">
        <v>1144</v>
      </c>
      <c r="C208" t="s">
        <v>1170</v>
      </c>
      <c r="D208" t="s">
        <v>1171</v>
      </c>
    </row>
    <row r="209" spans="1:4">
      <c r="A209" s="1065">
        <v>208</v>
      </c>
      <c r="B209" t="s">
        <v>1144</v>
      </c>
      <c r="C209" t="s">
        <v>1172</v>
      </c>
      <c r="D209" t="s">
        <v>1173</v>
      </c>
    </row>
    <row r="210" spans="1:4">
      <c r="A210" s="1065">
        <v>209</v>
      </c>
      <c r="B210" t="s">
        <v>1144</v>
      </c>
      <c r="C210" t="s">
        <v>1174</v>
      </c>
      <c r="D210" t="s">
        <v>1175</v>
      </c>
    </row>
    <row r="211" spans="1:4">
      <c r="A211" s="1065">
        <v>210</v>
      </c>
      <c r="B211" t="s">
        <v>1176</v>
      </c>
      <c r="C211" t="s">
        <v>1176</v>
      </c>
      <c r="D211" t="s">
        <v>1177</v>
      </c>
    </row>
    <row r="212" spans="1:4">
      <c r="A212" s="1065">
        <v>211</v>
      </c>
      <c r="B212" t="s">
        <v>1176</v>
      </c>
      <c r="C212" t="s">
        <v>1178</v>
      </c>
      <c r="D212" t="s">
        <v>1179</v>
      </c>
    </row>
    <row r="213" spans="1:4">
      <c r="A213" s="1065">
        <v>212</v>
      </c>
      <c r="B213" t="s">
        <v>1176</v>
      </c>
      <c r="C213" t="s">
        <v>1180</v>
      </c>
      <c r="D213" t="s">
        <v>1181</v>
      </c>
    </row>
    <row r="214" spans="1:4">
      <c r="A214" s="1065">
        <v>213</v>
      </c>
      <c r="B214" t="s">
        <v>1176</v>
      </c>
      <c r="C214" t="s">
        <v>1182</v>
      </c>
      <c r="D214" t="s">
        <v>1183</v>
      </c>
    </row>
    <row r="215" spans="1:4">
      <c r="A215" s="1065">
        <v>214</v>
      </c>
      <c r="B215" t="s">
        <v>1176</v>
      </c>
      <c r="C215" t="s">
        <v>1184</v>
      </c>
      <c r="D215" t="s">
        <v>1185</v>
      </c>
    </row>
    <row r="216" spans="1:4">
      <c r="A216" s="1065">
        <v>215</v>
      </c>
      <c r="B216" t="s">
        <v>1176</v>
      </c>
      <c r="C216" t="s">
        <v>1186</v>
      </c>
      <c r="D216" t="s">
        <v>1187</v>
      </c>
    </row>
    <row r="217" spans="1:4">
      <c r="A217" s="1065">
        <v>216</v>
      </c>
      <c r="B217" t="s">
        <v>1176</v>
      </c>
      <c r="C217" t="s">
        <v>1188</v>
      </c>
      <c r="D217" t="s">
        <v>1189</v>
      </c>
    </row>
    <row r="218" spans="1:4">
      <c r="A218" s="1065">
        <v>217</v>
      </c>
      <c r="B218" t="s">
        <v>1176</v>
      </c>
      <c r="C218" t="s">
        <v>1190</v>
      </c>
      <c r="D218" t="s">
        <v>1191</v>
      </c>
    </row>
    <row r="219" spans="1:4">
      <c r="A219" s="1065">
        <v>218</v>
      </c>
      <c r="B219" t="s">
        <v>1192</v>
      </c>
      <c r="C219" t="s">
        <v>1192</v>
      </c>
      <c r="D219" t="s">
        <v>1193</v>
      </c>
    </row>
    <row r="220" spans="1:4">
      <c r="A220" s="1065">
        <v>219</v>
      </c>
      <c r="B220" t="s">
        <v>1192</v>
      </c>
      <c r="C220" t="s">
        <v>1194</v>
      </c>
      <c r="D220" t="s">
        <v>1195</v>
      </c>
    </row>
    <row r="221" spans="1:4">
      <c r="A221" s="1065">
        <v>220</v>
      </c>
      <c r="B221" t="s">
        <v>1192</v>
      </c>
      <c r="C221" t="s">
        <v>1196</v>
      </c>
      <c r="D221" t="s">
        <v>1197</v>
      </c>
    </row>
    <row r="222" spans="1:4">
      <c r="A222" s="1065">
        <v>221</v>
      </c>
      <c r="B222" t="s">
        <v>1192</v>
      </c>
      <c r="C222" t="s">
        <v>1198</v>
      </c>
      <c r="D222" t="s">
        <v>1199</v>
      </c>
    </row>
    <row r="223" spans="1:4">
      <c r="A223" s="1065">
        <v>222</v>
      </c>
      <c r="B223" t="s">
        <v>1192</v>
      </c>
      <c r="C223" t="s">
        <v>1200</v>
      </c>
      <c r="D223" t="s">
        <v>1201</v>
      </c>
    </row>
    <row r="224" spans="1:4">
      <c r="A224" s="1065">
        <v>223</v>
      </c>
      <c r="B224" t="s">
        <v>1192</v>
      </c>
      <c r="C224" t="s">
        <v>1202</v>
      </c>
      <c r="D224" t="s">
        <v>1203</v>
      </c>
    </row>
    <row r="225" spans="1:4">
      <c r="A225" s="1065">
        <v>224</v>
      </c>
      <c r="B225" t="s">
        <v>1192</v>
      </c>
      <c r="C225" t="s">
        <v>1204</v>
      </c>
      <c r="D225" t="s">
        <v>1205</v>
      </c>
    </row>
    <row r="226" spans="1:4">
      <c r="A226" s="1065">
        <v>225</v>
      </c>
      <c r="B226" t="s">
        <v>1192</v>
      </c>
      <c r="C226" t="s">
        <v>1206</v>
      </c>
      <c r="D226" t="s">
        <v>1207</v>
      </c>
    </row>
    <row r="227" spans="1:4">
      <c r="A227" s="1065">
        <v>226</v>
      </c>
      <c r="B227" t="s">
        <v>1192</v>
      </c>
      <c r="C227" t="s">
        <v>1208</v>
      </c>
      <c r="D227" t="s">
        <v>1209</v>
      </c>
    </row>
    <row r="228" spans="1:4">
      <c r="A228" s="1065">
        <v>227</v>
      </c>
      <c r="B228" t="s">
        <v>1192</v>
      </c>
      <c r="C228" t="s">
        <v>1210</v>
      </c>
      <c r="D228" t="s">
        <v>1211</v>
      </c>
    </row>
    <row r="229" spans="1:4">
      <c r="A229" s="1065">
        <v>228</v>
      </c>
      <c r="B229" t="s">
        <v>1192</v>
      </c>
      <c r="C229" t="s">
        <v>1212</v>
      </c>
      <c r="D229" t="s">
        <v>1213</v>
      </c>
    </row>
    <row r="230" spans="1:4">
      <c r="A230" s="1065">
        <v>229</v>
      </c>
      <c r="B230" t="s">
        <v>1192</v>
      </c>
      <c r="C230" t="s">
        <v>1214</v>
      </c>
      <c r="D230" t="s">
        <v>1215</v>
      </c>
    </row>
    <row r="231" spans="1:4">
      <c r="A231" s="1065">
        <v>230</v>
      </c>
      <c r="B231" t="s">
        <v>1192</v>
      </c>
      <c r="C231" t="s">
        <v>1216</v>
      </c>
      <c r="D231" t="s">
        <v>1217</v>
      </c>
    </row>
    <row r="232" spans="1:4">
      <c r="A232" s="1065">
        <v>231</v>
      </c>
      <c r="B232" t="s">
        <v>1192</v>
      </c>
      <c r="C232" t="s">
        <v>1218</v>
      </c>
      <c r="D232" t="s">
        <v>1219</v>
      </c>
    </row>
    <row r="233" spans="1:4">
      <c r="A233" s="1065">
        <v>232</v>
      </c>
      <c r="B233" t="s">
        <v>1192</v>
      </c>
      <c r="C233" t="s">
        <v>1220</v>
      </c>
      <c r="D233" t="s">
        <v>1221</v>
      </c>
    </row>
    <row r="234" spans="1:4">
      <c r="A234" s="1065">
        <v>233</v>
      </c>
      <c r="B234" t="s">
        <v>1192</v>
      </c>
      <c r="C234" t="s">
        <v>1222</v>
      </c>
      <c r="D234" t="s">
        <v>1223</v>
      </c>
    </row>
    <row r="235" spans="1:4">
      <c r="A235" s="1065">
        <v>234</v>
      </c>
      <c r="B235" t="s">
        <v>1192</v>
      </c>
      <c r="C235" t="s">
        <v>1224</v>
      </c>
      <c r="D235" t="s">
        <v>1225</v>
      </c>
    </row>
    <row r="236" spans="1:4">
      <c r="A236" s="1065">
        <v>235</v>
      </c>
      <c r="B236" t="s">
        <v>1192</v>
      </c>
      <c r="C236" t="s">
        <v>983</v>
      </c>
      <c r="D236" t="s">
        <v>1226</v>
      </c>
    </row>
    <row r="237" spans="1:4">
      <c r="A237" s="1065">
        <v>236</v>
      </c>
      <c r="B237" t="s">
        <v>1227</v>
      </c>
      <c r="C237" t="s">
        <v>1227</v>
      </c>
      <c r="D237" t="s">
        <v>1228</v>
      </c>
    </row>
    <row r="238" spans="1:4">
      <c r="A238" s="1065">
        <v>237</v>
      </c>
      <c r="B238" t="s">
        <v>1227</v>
      </c>
      <c r="C238" t="s">
        <v>813</v>
      </c>
      <c r="D238" t="s">
        <v>1229</v>
      </c>
    </row>
    <row r="239" spans="1:4">
      <c r="A239" s="1065">
        <v>238</v>
      </c>
      <c r="B239" t="s">
        <v>1227</v>
      </c>
      <c r="C239" t="s">
        <v>1230</v>
      </c>
      <c r="D239" t="s">
        <v>1231</v>
      </c>
    </row>
    <row r="240" spans="1:4">
      <c r="A240" s="1065">
        <v>239</v>
      </c>
      <c r="B240" t="s">
        <v>1227</v>
      </c>
      <c r="C240" t="s">
        <v>1232</v>
      </c>
      <c r="D240" t="s">
        <v>1233</v>
      </c>
    </row>
    <row r="241" spans="1:4">
      <c r="A241" s="1065">
        <v>240</v>
      </c>
      <c r="B241" t="s">
        <v>1227</v>
      </c>
      <c r="C241" t="s">
        <v>779</v>
      </c>
      <c r="D241" t="s">
        <v>1234</v>
      </c>
    </row>
    <row r="242" spans="1:4">
      <c r="A242" s="1065">
        <v>241</v>
      </c>
      <c r="B242" t="s">
        <v>1227</v>
      </c>
      <c r="C242" t="s">
        <v>1235</v>
      </c>
      <c r="D242" t="s">
        <v>1236</v>
      </c>
    </row>
    <row r="243" spans="1:4">
      <c r="A243" s="1065">
        <v>242</v>
      </c>
      <c r="B243" t="s">
        <v>1227</v>
      </c>
      <c r="C243" t="s">
        <v>1237</v>
      </c>
      <c r="D243" t="s">
        <v>1238</v>
      </c>
    </row>
    <row r="244" spans="1:4">
      <c r="A244" s="1065">
        <v>243</v>
      </c>
      <c r="B244" t="s">
        <v>1227</v>
      </c>
      <c r="C244" t="s">
        <v>1239</v>
      </c>
      <c r="D244" t="s">
        <v>1240</v>
      </c>
    </row>
    <row r="245" spans="1:4">
      <c r="A245" s="1065">
        <v>244</v>
      </c>
      <c r="B245" t="s">
        <v>1227</v>
      </c>
      <c r="C245" t="s">
        <v>1241</v>
      </c>
      <c r="D245" t="s">
        <v>1242</v>
      </c>
    </row>
    <row r="246" spans="1:4">
      <c r="A246" s="1065">
        <v>245</v>
      </c>
      <c r="B246" t="s">
        <v>1227</v>
      </c>
      <c r="C246" t="s">
        <v>1243</v>
      </c>
      <c r="D246" t="s">
        <v>1244</v>
      </c>
    </row>
    <row r="247" spans="1:4">
      <c r="A247" s="1065">
        <v>246</v>
      </c>
      <c r="B247" t="s">
        <v>1227</v>
      </c>
      <c r="C247" t="s">
        <v>1245</v>
      </c>
      <c r="D247" t="s">
        <v>1246</v>
      </c>
    </row>
    <row r="248" spans="1:4">
      <c r="A248" s="1065">
        <v>247</v>
      </c>
      <c r="B248" t="s">
        <v>1227</v>
      </c>
      <c r="C248" t="s">
        <v>1247</v>
      </c>
      <c r="D248" t="s">
        <v>1248</v>
      </c>
    </row>
    <row r="249" spans="1:4">
      <c r="A249" s="1065">
        <v>248</v>
      </c>
      <c r="B249" t="s">
        <v>1227</v>
      </c>
      <c r="C249" t="s">
        <v>1249</v>
      </c>
      <c r="D249" t="s">
        <v>1250</v>
      </c>
    </row>
    <row r="250" spans="1:4">
      <c r="A250" s="1065">
        <v>249</v>
      </c>
      <c r="B250" t="s">
        <v>1227</v>
      </c>
      <c r="C250" t="s">
        <v>1251</v>
      </c>
      <c r="D250" t="s">
        <v>1252</v>
      </c>
    </row>
    <row r="251" spans="1:4">
      <c r="A251" s="1065">
        <v>250</v>
      </c>
      <c r="B251" t="s">
        <v>1227</v>
      </c>
      <c r="C251" t="s">
        <v>1253</v>
      </c>
      <c r="D251" t="s">
        <v>1254</v>
      </c>
    </row>
    <row r="252" spans="1:4">
      <c r="A252" s="1065">
        <v>251</v>
      </c>
      <c r="B252" t="s">
        <v>1227</v>
      </c>
      <c r="C252" t="s">
        <v>1255</v>
      </c>
      <c r="D252" t="s">
        <v>1256</v>
      </c>
    </row>
    <row r="253" spans="1:4">
      <c r="A253" s="1065">
        <v>252</v>
      </c>
      <c r="B253" t="s">
        <v>1227</v>
      </c>
      <c r="C253" t="s">
        <v>1257</v>
      </c>
      <c r="D253" t="s">
        <v>1258</v>
      </c>
    </row>
    <row r="254" spans="1:4">
      <c r="A254" s="1065">
        <v>253</v>
      </c>
      <c r="B254" t="s">
        <v>1227</v>
      </c>
      <c r="C254" t="s">
        <v>1259</v>
      </c>
      <c r="D254" t="s">
        <v>1260</v>
      </c>
    </row>
    <row r="255" spans="1:4">
      <c r="A255" s="1065">
        <v>254</v>
      </c>
      <c r="B255" t="s">
        <v>1227</v>
      </c>
      <c r="C255" t="s">
        <v>1261</v>
      </c>
      <c r="D255" t="s">
        <v>1262</v>
      </c>
    </row>
    <row r="256" spans="1:4">
      <c r="A256" s="1065">
        <v>255</v>
      </c>
      <c r="B256" t="s">
        <v>1227</v>
      </c>
      <c r="C256" t="s">
        <v>1263</v>
      </c>
      <c r="D256" t="s">
        <v>1264</v>
      </c>
    </row>
    <row r="257" spans="1:4">
      <c r="A257" s="1065">
        <v>256</v>
      </c>
      <c r="B257" t="s">
        <v>1227</v>
      </c>
      <c r="C257" t="s">
        <v>1265</v>
      </c>
      <c r="D257" t="s">
        <v>1266</v>
      </c>
    </row>
    <row r="258" spans="1:4">
      <c r="A258" s="1065">
        <v>257</v>
      </c>
      <c r="B258" t="s">
        <v>1227</v>
      </c>
      <c r="C258" t="s">
        <v>1267</v>
      </c>
      <c r="D258" t="s">
        <v>1268</v>
      </c>
    </row>
    <row r="259" spans="1:4">
      <c r="A259" s="1065">
        <v>258</v>
      </c>
      <c r="B259" t="s">
        <v>1227</v>
      </c>
      <c r="C259" t="s">
        <v>1269</v>
      </c>
      <c r="D259" t="s">
        <v>1270</v>
      </c>
    </row>
    <row r="260" spans="1:4">
      <c r="A260" s="1065">
        <v>259</v>
      </c>
      <c r="B260" t="s">
        <v>1227</v>
      </c>
      <c r="C260" t="s">
        <v>1271</v>
      </c>
      <c r="D260" t="s">
        <v>1272</v>
      </c>
    </row>
    <row r="261" spans="1:4">
      <c r="A261" s="1065">
        <v>260</v>
      </c>
      <c r="B261" t="s">
        <v>1227</v>
      </c>
      <c r="C261" t="s">
        <v>1273</v>
      </c>
      <c r="D261" t="s">
        <v>1274</v>
      </c>
    </row>
    <row r="262" spans="1:4">
      <c r="A262" s="1065">
        <v>261</v>
      </c>
      <c r="B262" t="s">
        <v>1275</v>
      </c>
      <c r="C262" t="s">
        <v>1275</v>
      </c>
      <c r="D262" t="s">
        <v>1276</v>
      </c>
    </row>
    <row r="263" spans="1:4">
      <c r="A263" s="1065">
        <v>262</v>
      </c>
      <c r="B263" t="s">
        <v>1275</v>
      </c>
      <c r="C263" t="s">
        <v>1277</v>
      </c>
      <c r="D263" t="s">
        <v>1278</v>
      </c>
    </row>
    <row r="264" spans="1:4">
      <c r="A264" s="1065">
        <v>263</v>
      </c>
      <c r="B264" t="s">
        <v>1275</v>
      </c>
      <c r="C264" t="s">
        <v>1279</v>
      </c>
      <c r="D264" t="s">
        <v>1280</v>
      </c>
    </row>
    <row r="265" spans="1:4">
      <c r="A265" s="1065">
        <v>264</v>
      </c>
      <c r="B265" t="s">
        <v>1275</v>
      </c>
      <c r="C265" t="s">
        <v>1281</v>
      </c>
      <c r="D265" t="s">
        <v>1282</v>
      </c>
    </row>
    <row r="266" spans="1:4">
      <c r="A266" s="1065">
        <v>265</v>
      </c>
      <c r="B266" t="s">
        <v>1275</v>
      </c>
      <c r="C266" t="s">
        <v>1283</v>
      </c>
      <c r="D266" t="s">
        <v>1284</v>
      </c>
    </row>
    <row r="267" spans="1:4">
      <c r="A267" s="1065">
        <v>266</v>
      </c>
      <c r="B267" t="s">
        <v>1275</v>
      </c>
      <c r="C267" t="s">
        <v>1285</v>
      </c>
      <c r="D267" t="s">
        <v>1286</v>
      </c>
    </row>
    <row r="268" spans="1:4">
      <c r="A268" s="1065">
        <v>267</v>
      </c>
      <c r="B268" t="s">
        <v>1275</v>
      </c>
      <c r="C268" t="s">
        <v>1287</v>
      </c>
      <c r="D268" t="s">
        <v>1288</v>
      </c>
    </row>
    <row r="269" spans="1:4">
      <c r="A269" s="1065">
        <v>268</v>
      </c>
      <c r="B269" t="s">
        <v>1275</v>
      </c>
      <c r="C269" t="s">
        <v>1289</v>
      </c>
      <c r="D269" t="s">
        <v>1290</v>
      </c>
    </row>
    <row r="270" spans="1:4">
      <c r="A270" s="1065">
        <v>269</v>
      </c>
      <c r="B270" t="s">
        <v>1275</v>
      </c>
      <c r="C270" t="s">
        <v>1291</v>
      </c>
      <c r="D270" t="s">
        <v>1292</v>
      </c>
    </row>
    <row r="271" spans="1:4">
      <c r="A271" s="1065">
        <v>270</v>
      </c>
      <c r="B271" t="s">
        <v>1275</v>
      </c>
      <c r="C271" t="s">
        <v>1293</v>
      </c>
      <c r="D271" t="s">
        <v>1294</v>
      </c>
    </row>
    <row r="272" spans="1:4">
      <c r="A272" s="1065">
        <v>271</v>
      </c>
      <c r="B272" t="s">
        <v>1275</v>
      </c>
      <c r="C272" t="s">
        <v>1295</v>
      </c>
      <c r="D272" t="s">
        <v>1296</v>
      </c>
    </row>
    <row r="273" spans="1:4">
      <c r="A273" s="1065">
        <v>272</v>
      </c>
      <c r="B273" t="s">
        <v>1275</v>
      </c>
      <c r="C273" t="s">
        <v>1297</v>
      </c>
      <c r="D273" t="s">
        <v>1298</v>
      </c>
    </row>
    <row r="274" spans="1:4">
      <c r="A274" s="1065">
        <v>273</v>
      </c>
      <c r="B274" t="s">
        <v>1275</v>
      </c>
      <c r="C274" t="s">
        <v>1299</v>
      </c>
      <c r="D274" t="s">
        <v>1300</v>
      </c>
    </row>
    <row r="275" spans="1:4">
      <c r="A275" s="1065">
        <v>274</v>
      </c>
      <c r="B275" t="s">
        <v>1275</v>
      </c>
      <c r="C275" t="s">
        <v>1301</v>
      </c>
      <c r="D275" t="s">
        <v>1302</v>
      </c>
    </row>
    <row r="276" spans="1:4">
      <c r="A276" s="1065">
        <v>275</v>
      </c>
      <c r="B276" t="s">
        <v>1275</v>
      </c>
      <c r="C276" t="s">
        <v>1303</v>
      </c>
      <c r="D276" t="s">
        <v>1304</v>
      </c>
    </row>
    <row r="277" spans="1:4">
      <c r="A277" s="1065">
        <v>276</v>
      </c>
      <c r="B277" t="s">
        <v>1275</v>
      </c>
      <c r="C277" t="s">
        <v>1305</v>
      </c>
      <c r="D277" t="s">
        <v>1306</v>
      </c>
    </row>
    <row r="278" spans="1:4">
      <c r="A278" s="1065">
        <v>277</v>
      </c>
      <c r="B278" t="s">
        <v>1307</v>
      </c>
      <c r="C278" t="s">
        <v>1307</v>
      </c>
      <c r="D278" t="s">
        <v>1308</v>
      </c>
    </row>
    <row r="279" spans="1:4">
      <c r="A279" s="1065">
        <v>278</v>
      </c>
      <c r="B279" t="s">
        <v>1307</v>
      </c>
      <c r="C279" t="s">
        <v>1309</v>
      </c>
      <c r="D279" t="s">
        <v>1310</v>
      </c>
    </row>
    <row r="280" spans="1:4">
      <c r="A280" s="1065">
        <v>279</v>
      </c>
      <c r="B280" t="s">
        <v>1307</v>
      </c>
      <c r="C280" t="s">
        <v>1311</v>
      </c>
      <c r="D280" t="s">
        <v>1312</v>
      </c>
    </row>
    <row r="281" spans="1:4">
      <c r="A281" s="1065">
        <v>280</v>
      </c>
      <c r="B281" t="s">
        <v>1307</v>
      </c>
      <c r="C281" t="s">
        <v>1216</v>
      </c>
      <c r="D281" t="s">
        <v>1313</v>
      </c>
    </row>
    <row r="282" spans="1:4">
      <c r="A282" s="1065">
        <v>281</v>
      </c>
      <c r="B282" t="s">
        <v>1307</v>
      </c>
      <c r="C282" t="s">
        <v>1314</v>
      </c>
      <c r="D282" t="s">
        <v>1315</v>
      </c>
    </row>
    <row r="283" spans="1:4">
      <c r="A283" s="1065">
        <v>282</v>
      </c>
      <c r="B283" t="s">
        <v>1307</v>
      </c>
      <c r="C283" t="s">
        <v>1316</v>
      </c>
      <c r="D283" t="s">
        <v>1317</v>
      </c>
    </row>
    <row r="284" spans="1:4">
      <c r="A284" s="1065">
        <v>283</v>
      </c>
      <c r="B284" t="s">
        <v>1307</v>
      </c>
      <c r="C284" t="s">
        <v>1318</v>
      </c>
      <c r="D284" t="s">
        <v>1319</v>
      </c>
    </row>
    <row r="285" spans="1:4">
      <c r="A285" s="1065">
        <v>284</v>
      </c>
      <c r="B285" t="s">
        <v>1307</v>
      </c>
      <c r="C285" t="s">
        <v>1320</v>
      </c>
      <c r="D285" t="s">
        <v>1321</v>
      </c>
    </row>
    <row r="286" spans="1:4">
      <c r="A286" s="1065">
        <v>285</v>
      </c>
      <c r="B286" t="s">
        <v>1307</v>
      </c>
      <c r="C286" t="s">
        <v>1322</v>
      </c>
      <c r="D286" t="s">
        <v>1323</v>
      </c>
    </row>
    <row r="287" spans="1:4">
      <c r="A287" s="1065">
        <v>286</v>
      </c>
      <c r="B287" t="s">
        <v>1307</v>
      </c>
      <c r="C287" t="s">
        <v>1324</v>
      </c>
      <c r="D287" t="s">
        <v>1325</v>
      </c>
    </row>
    <row r="288" spans="1:4">
      <c r="A288" s="1065">
        <v>287</v>
      </c>
      <c r="B288" t="s">
        <v>1307</v>
      </c>
      <c r="C288" t="s">
        <v>1326</v>
      </c>
      <c r="D288" t="s">
        <v>1327</v>
      </c>
    </row>
    <row r="289" spans="1:4">
      <c r="A289" s="1065">
        <v>288</v>
      </c>
      <c r="B289" t="s">
        <v>1307</v>
      </c>
      <c r="C289" t="s">
        <v>1328</v>
      </c>
      <c r="D289" t="s">
        <v>1329</v>
      </c>
    </row>
    <row r="290" spans="1:4">
      <c r="A290" s="1065">
        <v>289</v>
      </c>
      <c r="B290" t="s">
        <v>1330</v>
      </c>
      <c r="C290" t="s">
        <v>1330</v>
      </c>
      <c r="D290" t="s">
        <v>1331</v>
      </c>
    </row>
    <row r="291" spans="1:4">
      <c r="A291" s="1065">
        <v>290</v>
      </c>
      <c r="B291" t="s">
        <v>1330</v>
      </c>
      <c r="C291" t="s">
        <v>1332</v>
      </c>
      <c r="D291" t="s">
        <v>1333</v>
      </c>
    </row>
    <row r="292" spans="1:4">
      <c r="A292" s="1065">
        <v>291</v>
      </c>
      <c r="B292" t="s">
        <v>1330</v>
      </c>
      <c r="C292" t="s">
        <v>1334</v>
      </c>
      <c r="D292" t="s">
        <v>1335</v>
      </c>
    </row>
    <row r="293" spans="1:4">
      <c r="A293" s="1065">
        <v>292</v>
      </c>
      <c r="B293" t="s">
        <v>1330</v>
      </c>
      <c r="C293" t="s">
        <v>1336</v>
      </c>
      <c r="D293" t="s">
        <v>1337</v>
      </c>
    </row>
    <row r="294" spans="1:4">
      <c r="A294" s="1065">
        <v>293</v>
      </c>
      <c r="B294" t="s">
        <v>1330</v>
      </c>
      <c r="C294" t="s">
        <v>1338</v>
      </c>
      <c r="D294" t="s">
        <v>1339</v>
      </c>
    </row>
    <row r="295" spans="1:4">
      <c r="A295" s="1065">
        <v>294</v>
      </c>
      <c r="B295" t="s">
        <v>1330</v>
      </c>
      <c r="C295" t="s">
        <v>1340</v>
      </c>
      <c r="D295" t="s">
        <v>1341</v>
      </c>
    </row>
    <row r="296" spans="1:4">
      <c r="A296" s="1065">
        <v>295</v>
      </c>
      <c r="B296" t="s">
        <v>1330</v>
      </c>
      <c r="C296" t="s">
        <v>1342</v>
      </c>
      <c r="D296" t="s">
        <v>1343</v>
      </c>
    </row>
    <row r="297" spans="1:4">
      <c r="A297" s="1065">
        <v>296</v>
      </c>
      <c r="B297" t="s">
        <v>1330</v>
      </c>
      <c r="C297" t="s">
        <v>1344</v>
      </c>
      <c r="D297" t="s">
        <v>1345</v>
      </c>
    </row>
    <row r="298" spans="1:4">
      <c r="A298" s="1065">
        <v>297</v>
      </c>
      <c r="B298" t="s">
        <v>1330</v>
      </c>
      <c r="C298" t="s">
        <v>1346</v>
      </c>
      <c r="D298" t="s">
        <v>1347</v>
      </c>
    </row>
    <row r="299" spans="1:4">
      <c r="A299" s="1065">
        <v>298</v>
      </c>
      <c r="B299" t="s">
        <v>1330</v>
      </c>
      <c r="C299" t="s">
        <v>1348</v>
      </c>
      <c r="D299" t="s">
        <v>1349</v>
      </c>
    </row>
    <row r="300" spans="1:4">
      <c r="A300" s="1065">
        <v>299</v>
      </c>
      <c r="B300" t="s">
        <v>1330</v>
      </c>
      <c r="C300" t="s">
        <v>1350</v>
      </c>
      <c r="D300" t="s">
        <v>1351</v>
      </c>
    </row>
    <row r="301" spans="1:4">
      <c r="A301" s="1065">
        <v>300</v>
      </c>
      <c r="B301" t="s">
        <v>1330</v>
      </c>
      <c r="C301" t="s">
        <v>1352</v>
      </c>
      <c r="D301" t="s">
        <v>1353</v>
      </c>
    </row>
    <row r="302" spans="1:4">
      <c r="A302" s="1065">
        <v>301</v>
      </c>
      <c r="B302" t="s">
        <v>1354</v>
      </c>
      <c r="C302" t="s">
        <v>1354</v>
      </c>
      <c r="D302" t="s">
        <v>1355</v>
      </c>
    </row>
    <row r="303" spans="1:4">
      <c r="A303" s="1065">
        <v>302</v>
      </c>
      <c r="B303" t="s">
        <v>1354</v>
      </c>
      <c r="C303" t="s">
        <v>1356</v>
      </c>
      <c r="D303" t="s">
        <v>1357</v>
      </c>
    </row>
    <row r="304" spans="1:4">
      <c r="A304" s="1065">
        <v>303</v>
      </c>
      <c r="B304" t="s">
        <v>1354</v>
      </c>
      <c r="C304" t="s">
        <v>779</v>
      </c>
      <c r="D304" t="s">
        <v>1358</v>
      </c>
    </row>
    <row r="305" spans="1:4">
      <c r="A305" s="1065">
        <v>304</v>
      </c>
      <c r="B305" t="s">
        <v>1354</v>
      </c>
      <c r="C305" t="s">
        <v>1359</v>
      </c>
      <c r="D305" t="s">
        <v>1360</v>
      </c>
    </row>
    <row r="306" spans="1:4">
      <c r="A306" s="1065">
        <v>305</v>
      </c>
      <c r="B306" t="s">
        <v>1354</v>
      </c>
      <c r="C306" t="s">
        <v>1361</v>
      </c>
      <c r="D306" t="s">
        <v>1362</v>
      </c>
    </row>
    <row r="307" spans="1:4">
      <c r="A307" s="1065">
        <v>306</v>
      </c>
      <c r="B307" t="s">
        <v>1354</v>
      </c>
      <c r="C307" t="s">
        <v>1363</v>
      </c>
      <c r="D307" t="s">
        <v>1364</v>
      </c>
    </row>
    <row r="308" spans="1:4">
      <c r="A308" s="1065">
        <v>307</v>
      </c>
      <c r="B308" t="s">
        <v>1354</v>
      </c>
      <c r="C308" t="s">
        <v>1365</v>
      </c>
      <c r="D308" t="s">
        <v>1366</v>
      </c>
    </row>
    <row r="309" spans="1:4">
      <c r="A309" s="1065">
        <v>308</v>
      </c>
      <c r="B309" t="s">
        <v>1354</v>
      </c>
      <c r="C309" t="s">
        <v>1367</v>
      </c>
      <c r="D309" t="s">
        <v>1368</v>
      </c>
    </row>
    <row r="310" spans="1:4">
      <c r="A310" s="1065">
        <v>309</v>
      </c>
      <c r="B310" t="s">
        <v>1354</v>
      </c>
      <c r="C310" t="s">
        <v>1369</v>
      </c>
      <c r="D310" t="s">
        <v>1370</v>
      </c>
    </row>
    <row r="311" spans="1:4">
      <c r="A311" s="1065">
        <v>310</v>
      </c>
      <c r="B311" t="s">
        <v>1354</v>
      </c>
      <c r="C311" t="s">
        <v>1371</v>
      </c>
      <c r="D311" t="s">
        <v>1372</v>
      </c>
    </row>
    <row r="312" spans="1:4">
      <c r="A312" s="1065">
        <v>311</v>
      </c>
      <c r="B312" t="s">
        <v>1354</v>
      </c>
      <c r="C312" t="s">
        <v>1373</v>
      </c>
      <c r="D312" t="s">
        <v>1374</v>
      </c>
    </row>
    <row r="313" spans="1:4">
      <c r="A313" s="1065">
        <v>312</v>
      </c>
      <c r="B313" t="s">
        <v>1375</v>
      </c>
      <c r="C313" t="s">
        <v>1375</v>
      </c>
      <c r="D313" t="s">
        <v>1376</v>
      </c>
    </row>
    <row r="314" spans="1:4">
      <c r="A314" s="1065">
        <v>313</v>
      </c>
      <c r="B314" t="s">
        <v>1375</v>
      </c>
      <c r="C314" t="s">
        <v>1377</v>
      </c>
      <c r="D314" t="s">
        <v>1378</v>
      </c>
    </row>
    <row r="315" spans="1:4">
      <c r="A315" s="1065">
        <v>314</v>
      </c>
      <c r="B315" t="s">
        <v>1375</v>
      </c>
      <c r="C315" t="s">
        <v>1379</v>
      </c>
      <c r="D315" t="s">
        <v>1380</v>
      </c>
    </row>
    <row r="316" spans="1:4">
      <c r="A316" s="1065">
        <v>315</v>
      </c>
      <c r="B316" t="s">
        <v>1375</v>
      </c>
      <c r="C316" t="s">
        <v>1381</v>
      </c>
      <c r="D316" t="s">
        <v>1382</v>
      </c>
    </row>
    <row r="317" spans="1:4">
      <c r="A317" s="1065">
        <v>316</v>
      </c>
      <c r="B317" t="s">
        <v>1375</v>
      </c>
      <c r="C317" t="s">
        <v>1383</v>
      </c>
      <c r="D317" t="s">
        <v>1384</v>
      </c>
    </row>
    <row r="318" spans="1:4">
      <c r="A318" s="1065">
        <v>317</v>
      </c>
      <c r="B318" t="s">
        <v>1375</v>
      </c>
      <c r="C318" t="s">
        <v>1385</v>
      </c>
      <c r="D318" t="s">
        <v>1386</v>
      </c>
    </row>
    <row r="319" spans="1:4">
      <c r="A319" s="1065">
        <v>318</v>
      </c>
      <c r="B319" t="s">
        <v>1375</v>
      </c>
      <c r="C319" t="s">
        <v>1387</v>
      </c>
      <c r="D319" t="s">
        <v>1388</v>
      </c>
    </row>
    <row r="320" spans="1:4">
      <c r="A320" s="1065">
        <v>319</v>
      </c>
      <c r="B320" t="s">
        <v>1375</v>
      </c>
      <c r="C320" t="s">
        <v>1389</v>
      </c>
      <c r="D320" t="s">
        <v>1390</v>
      </c>
    </row>
    <row r="321" spans="1:4">
      <c r="A321" s="1065">
        <v>320</v>
      </c>
      <c r="B321" t="s">
        <v>1375</v>
      </c>
      <c r="C321" t="s">
        <v>1391</v>
      </c>
      <c r="D321" t="s">
        <v>1392</v>
      </c>
    </row>
    <row r="322" spans="1:4">
      <c r="A322" s="1065">
        <v>321</v>
      </c>
      <c r="B322" t="s">
        <v>1375</v>
      </c>
      <c r="C322" t="s">
        <v>1393</v>
      </c>
      <c r="D322" t="s">
        <v>1394</v>
      </c>
    </row>
    <row r="323" spans="1:4">
      <c r="A323" s="1065">
        <v>322</v>
      </c>
      <c r="B323" t="s">
        <v>1375</v>
      </c>
      <c r="C323" t="s">
        <v>1395</v>
      </c>
      <c r="D323" t="s">
        <v>1396</v>
      </c>
    </row>
    <row r="324" spans="1:4">
      <c r="A324" s="1065">
        <v>323</v>
      </c>
      <c r="B324" t="s">
        <v>1375</v>
      </c>
      <c r="C324" t="s">
        <v>1397</v>
      </c>
      <c r="D324" t="s">
        <v>1398</v>
      </c>
    </row>
    <row r="325" spans="1:4">
      <c r="A325" s="1065">
        <v>324</v>
      </c>
      <c r="B325" t="s">
        <v>1375</v>
      </c>
      <c r="C325" t="s">
        <v>1399</v>
      </c>
      <c r="D325" t="s">
        <v>1400</v>
      </c>
    </row>
    <row r="326" spans="1:4">
      <c r="A326" s="1065">
        <v>325</v>
      </c>
      <c r="B326" t="s">
        <v>1401</v>
      </c>
      <c r="C326" t="s">
        <v>1401</v>
      </c>
      <c r="D326" t="s">
        <v>1402</v>
      </c>
    </row>
    <row r="327" spans="1:4">
      <c r="A327" s="1065">
        <v>326</v>
      </c>
      <c r="B327" t="s">
        <v>1403</v>
      </c>
      <c r="C327" t="s">
        <v>1403</v>
      </c>
      <c r="D327" t="s">
        <v>1404</v>
      </c>
    </row>
    <row r="328" spans="1:4">
      <c r="A328" s="1065">
        <v>327</v>
      </c>
      <c r="B328" t="s">
        <v>1405</v>
      </c>
      <c r="C328" t="s">
        <v>1405</v>
      </c>
      <c r="D328" t="s">
        <v>1406</v>
      </c>
    </row>
    <row r="329" spans="1:4">
      <c r="A329" s="1065">
        <v>328</v>
      </c>
      <c r="B329" t="s">
        <v>1407</v>
      </c>
      <c r="C329" t="s">
        <v>1407</v>
      </c>
      <c r="D329" t="s">
        <v>1408</v>
      </c>
    </row>
    <row r="330" spans="1:4">
      <c r="A330" s="1065">
        <v>329</v>
      </c>
      <c r="B330" t="s">
        <v>1409</v>
      </c>
      <c r="C330" t="s">
        <v>1409</v>
      </c>
      <c r="D330" t="s">
        <v>1410</v>
      </c>
    </row>
    <row r="331" spans="1:4">
      <c r="A331" s="1065">
        <v>330</v>
      </c>
      <c r="B331" t="s">
        <v>1411</v>
      </c>
      <c r="C331" t="s">
        <v>1411</v>
      </c>
      <c r="D331" t="s">
        <v>1412</v>
      </c>
    </row>
    <row r="332" spans="1:4">
      <c r="A332" s="1065">
        <v>331</v>
      </c>
      <c r="B332" t="s">
        <v>1413</v>
      </c>
      <c r="C332" t="s">
        <v>1415</v>
      </c>
      <c r="D332" t="s">
        <v>1416</v>
      </c>
    </row>
    <row r="333" spans="1:4">
      <c r="A333" s="1065">
        <v>332</v>
      </c>
      <c r="B333" t="s">
        <v>1413</v>
      </c>
      <c r="C333" t="s">
        <v>1417</v>
      </c>
      <c r="D333" t="s">
        <v>1418</v>
      </c>
    </row>
    <row r="334" spans="1:4">
      <c r="A334" s="1065">
        <v>333</v>
      </c>
      <c r="B334" t="s">
        <v>1413</v>
      </c>
      <c r="C334" t="s">
        <v>1419</v>
      </c>
      <c r="D334" t="s">
        <v>1420</v>
      </c>
    </row>
    <row r="335" spans="1:4">
      <c r="A335" s="1065">
        <v>334</v>
      </c>
      <c r="B335" t="s">
        <v>1413</v>
      </c>
      <c r="C335" t="s">
        <v>1421</v>
      </c>
      <c r="D335" t="s">
        <v>1422</v>
      </c>
    </row>
    <row r="336" spans="1:4">
      <c r="A336" s="1065">
        <v>335</v>
      </c>
      <c r="B336" t="s">
        <v>1413</v>
      </c>
      <c r="C336" t="s">
        <v>1423</v>
      </c>
      <c r="D336" t="s">
        <v>1424</v>
      </c>
    </row>
    <row r="337" spans="1:4">
      <c r="A337" s="1065">
        <v>336</v>
      </c>
      <c r="B337" t="s">
        <v>1413</v>
      </c>
      <c r="C337" t="s">
        <v>1425</v>
      </c>
      <c r="D337" t="s">
        <v>1426</v>
      </c>
    </row>
    <row r="338" spans="1:4">
      <c r="A338" s="1065">
        <v>337</v>
      </c>
      <c r="B338" t="s">
        <v>1413</v>
      </c>
      <c r="C338" t="s">
        <v>1427</v>
      </c>
      <c r="D338" t="s">
        <v>1428</v>
      </c>
    </row>
    <row r="339" spans="1:4">
      <c r="A339" s="1065">
        <v>338</v>
      </c>
      <c r="B339" t="s">
        <v>1413</v>
      </c>
      <c r="C339" t="s">
        <v>1429</v>
      </c>
      <c r="D339" t="s">
        <v>1430</v>
      </c>
    </row>
    <row r="340" spans="1:4">
      <c r="A340" s="1065">
        <v>339</v>
      </c>
      <c r="B340" t="s">
        <v>1413</v>
      </c>
      <c r="C340" t="s">
        <v>1431</v>
      </c>
      <c r="D340" t="s">
        <v>1432</v>
      </c>
    </row>
    <row r="341" spans="1:4">
      <c r="A341" s="1065">
        <v>340</v>
      </c>
      <c r="B341" t="s">
        <v>1413</v>
      </c>
      <c r="C341" t="s">
        <v>1413</v>
      </c>
      <c r="D341" t="s">
        <v>1414</v>
      </c>
    </row>
    <row r="342" spans="1:4">
      <c r="A342" s="1065">
        <v>341</v>
      </c>
      <c r="B342" t="s">
        <v>1433</v>
      </c>
      <c r="C342" t="s">
        <v>1433</v>
      </c>
      <c r="D342" t="s">
        <v>1434</v>
      </c>
    </row>
    <row r="343" spans="1:4">
      <c r="A343" s="1065">
        <v>342</v>
      </c>
      <c r="B343" t="s">
        <v>1435</v>
      </c>
      <c r="C343" t="s">
        <v>1435</v>
      </c>
      <c r="D343" t="s">
        <v>1436</v>
      </c>
    </row>
    <row r="344" spans="1:4">
      <c r="A344" s="1065">
        <v>343</v>
      </c>
      <c r="B344" t="s">
        <v>1437</v>
      </c>
      <c r="C344" t="s">
        <v>1437</v>
      </c>
      <c r="D344" t="s">
        <v>1438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91</v>
      </c>
    </row>
    <row r="2" spans="1:14" ht="22.5">
      <c r="F2" s="1275" t="s">
        <v>469</v>
      </c>
      <c r="G2" s="1276"/>
      <c r="H2" s="1277"/>
      <c r="I2" s="608"/>
    </row>
    <row r="3" spans="1:14" ht="3" customHeight="1"/>
    <row r="4" spans="1:14" s="538" customFormat="1" ht="11.25">
      <c r="A4" s="558"/>
      <c r="B4" s="558"/>
      <c r="C4" s="558"/>
      <c r="D4" s="558"/>
      <c r="F4" s="1229" t="s">
        <v>444</v>
      </c>
      <c r="G4" s="1229"/>
      <c r="H4" s="1229"/>
      <c r="I4" s="1278" t="s">
        <v>445</v>
      </c>
      <c r="J4" s="558"/>
      <c r="K4" s="558"/>
      <c r="L4" s="558"/>
      <c r="M4" s="558"/>
      <c r="N4" s="558"/>
    </row>
    <row r="5" spans="1:14" s="538" customFormat="1" ht="11.25" customHeight="1">
      <c r="A5" s="558"/>
      <c r="B5" s="558"/>
      <c r="C5" s="558"/>
      <c r="D5" s="558"/>
      <c r="F5" s="574" t="s">
        <v>90</v>
      </c>
      <c r="G5" s="586" t="s">
        <v>447</v>
      </c>
      <c r="H5" s="573" t="s">
        <v>438</v>
      </c>
      <c r="I5" s="1278"/>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470</v>
      </c>
      <c r="H7" s="572" t="str">
        <f>IF(dateCh="","",dateCh)</f>
        <v>15.04.2022</v>
      </c>
      <c r="I7" s="549" t="s">
        <v>471</v>
      </c>
      <c r="J7" s="583"/>
      <c r="K7" s="558"/>
      <c r="L7" s="558"/>
      <c r="M7" s="558"/>
      <c r="N7" s="558"/>
    </row>
    <row r="8" spans="1:14" s="538" customFormat="1" ht="45">
      <c r="A8" s="1279">
        <v>1</v>
      </c>
      <c r="B8" s="558"/>
      <c r="C8" s="558"/>
      <c r="D8" s="558"/>
      <c r="F8" s="584" t="str">
        <f>"2." &amp;mergeValue(A8)</f>
        <v>2.1</v>
      </c>
      <c r="G8" s="600" t="s">
        <v>472</v>
      </c>
      <c r="H8" s="572"/>
      <c r="I8" s="549" t="s">
        <v>567</v>
      </c>
      <c r="J8" s="583"/>
      <c r="K8" s="558"/>
      <c r="L8" s="558"/>
      <c r="M8" s="558"/>
      <c r="N8" s="558"/>
    </row>
    <row r="9" spans="1:14" s="538" customFormat="1" ht="22.5">
      <c r="A9" s="1279"/>
      <c r="B9" s="558"/>
      <c r="C9" s="558"/>
      <c r="D9" s="558"/>
      <c r="F9" s="584" t="str">
        <f>"3." &amp;mergeValue(A9)</f>
        <v>3.1</v>
      </c>
      <c r="G9" s="600" t="s">
        <v>473</v>
      </c>
      <c r="H9" s="572"/>
      <c r="I9" s="549" t="s">
        <v>565</v>
      </c>
      <c r="J9" s="583"/>
      <c r="K9" s="558"/>
      <c r="L9" s="558"/>
      <c r="M9" s="558"/>
      <c r="N9" s="558"/>
    </row>
    <row r="10" spans="1:14" s="538" customFormat="1" ht="22.5">
      <c r="A10" s="1279"/>
      <c r="B10" s="558"/>
      <c r="C10" s="558"/>
      <c r="D10" s="558"/>
      <c r="F10" s="584" t="str">
        <f>"4."&amp;mergeValue(A10)</f>
        <v>4.1</v>
      </c>
      <c r="G10" s="600" t="s">
        <v>474</v>
      </c>
      <c r="H10" s="573" t="s">
        <v>448</v>
      </c>
      <c r="I10" s="549"/>
      <c r="J10" s="583"/>
      <c r="K10" s="558"/>
      <c r="L10" s="558"/>
      <c r="M10" s="558"/>
      <c r="N10" s="558"/>
    </row>
    <row r="11" spans="1:14"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row>
    <row r="12" spans="1:14"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row>
    <row r="13" spans="1:14"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row>
    <row r="14" spans="1:14" s="538" customFormat="1" ht="18.75">
      <c r="A14" s="1279"/>
      <c r="B14" s="1279"/>
      <c r="C14" s="1279"/>
      <c r="D14" s="591"/>
      <c r="F14" s="587"/>
      <c r="G14" s="519" t="s">
        <v>4</v>
      </c>
      <c r="H14" s="592"/>
      <c r="I14" s="1280"/>
      <c r="J14" s="583"/>
      <c r="K14" s="558"/>
      <c r="L14" s="558"/>
      <c r="M14" s="558"/>
      <c r="N14" s="558"/>
    </row>
    <row r="15" spans="1:14" s="538" customFormat="1" ht="18.75">
      <c r="A15" s="1279"/>
      <c r="B15" s="1279"/>
      <c r="C15" s="591"/>
      <c r="D15" s="591"/>
      <c r="F15" s="602"/>
      <c r="G15" s="545" t="s">
        <v>400</v>
      </c>
      <c r="H15" s="603"/>
      <c r="I15" s="604"/>
      <c r="J15" s="583"/>
      <c r="K15" s="558"/>
      <c r="L15" s="558"/>
      <c r="M15" s="558"/>
      <c r="N15" s="558"/>
    </row>
    <row r="16" spans="1:14" s="538" customFormat="1" ht="18.75">
      <c r="A16" s="1279"/>
      <c r="B16" s="558"/>
      <c r="C16" s="558"/>
      <c r="D16" s="558"/>
      <c r="F16" s="587"/>
      <c r="G16" s="527" t="s">
        <v>482</v>
      </c>
      <c r="H16" s="588"/>
      <c r="I16" s="589"/>
      <c r="J16" s="583"/>
      <c r="K16" s="558"/>
      <c r="L16" s="558"/>
      <c r="M16" s="558"/>
      <c r="N16" s="558"/>
    </row>
    <row r="17" spans="1:14" s="538" customFormat="1" ht="18.75">
      <c r="A17" s="558"/>
      <c r="B17" s="558"/>
      <c r="C17" s="558"/>
      <c r="D17" s="558"/>
      <c r="F17" s="587"/>
      <c r="G17" s="534" t="s">
        <v>481</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4" t="s">
        <v>570</v>
      </c>
      <c r="H19" s="1274"/>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479</v>
      </c>
    </row>
    <row r="3" spans="2:4" ht="67.5">
      <c r="B3" s="50" t="s">
        <v>388</v>
      </c>
    </row>
    <row r="4" spans="2:4" ht="33.75">
      <c r="B4" s="50" t="s">
        <v>576</v>
      </c>
    </row>
    <row r="5" spans="2:4">
      <c r="B5" s="50" t="s">
        <v>221</v>
      </c>
    </row>
    <row r="6" spans="2:4" ht="22.5">
      <c r="B6" s="50" t="s">
        <v>265</v>
      </c>
    </row>
    <row r="7" spans="2:4" ht="22.5">
      <c r="B7" s="50" t="s">
        <v>266</v>
      </c>
    </row>
    <row r="8" spans="2:4" ht="22.5">
      <c r="B8" s="50" t="s">
        <v>267</v>
      </c>
    </row>
    <row r="9" spans="2:4" ht="22.5">
      <c r="B9" s="50" t="s">
        <v>480</v>
      </c>
    </row>
    <row r="10" spans="2:4" ht="56.25">
      <c r="B10" s="50" t="s">
        <v>671</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457</v>
      </c>
    </row>
    <row r="28" spans="1:2" ht="56.25">
      <c r="B28" s="215" t="s">
        <v>456</v>
      </c>
    </row>
    <row r="29" spans="1:2">
      <c r="B29" s="291" t="s">
        <v>387</v>
      </c>
    </row>
    <row r="30" spans="1:2" ht="22.5">
      <c r="B30" s="215" t="s">
        <v>575</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296" t="s">
        <v>716</v>
      </c>
      <c r="M5" s="1296"/>
      <c r="N5" s="1296"/>
      <c r="O5" s="1296"/>
      <c r="P5" s="1296"/>
      <c r="Q5" s="1296"/>
      <c r="R5" s="1296"/>
      <c r="S5" s="1296"/>
      <c r="T5" s="1296"/>
      <c r="U5" s="632"/>
    </row>
    <row r="6" spans="1:28" ht="3" customHeight="1">
      <c r="J6" s="498"/>
      <c r="K6" s="498"/>
      <c r="L6" s="493"/>
      <c r="M6" s="493"/>
      <c r="N6" s="493"/>
      <c r="O6" s="497"/>
      <c r="P6" s="497"/>
      <c r="Q6" s="497"/>
      <c r="R6" s="497"/>
      <c r="S6" s="497"/>
      <c r="T6" s="497"/>
      <c r="U6" s="497"/>
      <c r="V6" s="501"/>
    </row>
    <row r="7" spans="1:28"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120-р</v>
      </c>
      <c r="P9" s="1303"/>
      <c r="Q9" s="1303"/>
      <c r="R9" s="1303"/>
      <c r="S9" s="1303"/>
      <c r="T9" s="1303"/>
      <c r="U9" s="550"/>
      <c r="V9" s="550"/>
      <c r="W9" s="488"/>
      <c r="X9" s="558"/>
      <c r="Y9" s="558"/>
      <c r="Z9" s="558"/>
      <c r="AA9" s="558"/>
      <c r="AB9" s="558"/>
    </row>
    <row r="10" spans="1:28" s="745" customFormat="1" ht="5.25" hidden="1">
      <c r="A10" s="1117"/>
      <c r="B10" s="1117"/>
      <c r="C10" s="1117"/>
      <c r="D10" s="1117"/>
      <c r="E10" s="1117"/>
      <c r="F10" s="1117"/>
      <c r="G10" s="1117"/>
      <c r="H10" s="1117"/>
      <c r="L10" s="1135"/>
      <c r="M10" s="1040"/>
      <c r="O10" s="1302"/>
      <c r="P10" s="1302"/>
      <c r="Q10" s="1302"/>
      <c r="R10" s="1302"/>
      <c r="S10" s="1302"/>
      <c r="T10" s="1302"/>
      <c r="U10" s="779"/>
      <c r="V10" s="779"/>
      <c r="X10" s="1117"/>
      <c r="Y10" s="1117"/>
      <c r="Z10" s="1117"/>
      <c r="AA10" s="1117"/>
      <c r="AB10" s="1117"/>
    </row>
    <row r="11" spans="1:28" s="538" customFormat="1" ht="11.25" hidden="1">
      <c r="A11" s="558"/>
      <c r="B11" s="558"/>
      <c r="C11" s="558"/>
      <c r="D11" s="558"/>
      <c r="E11" s="558"/>
      <c r="F11" s="558"/>
      <c r="G11" s="558"/>
      <c r="H11" s="558"/>
      <c r="L11" s="1297"/>
      <c r="M11" s="1297"/>
      <c r="N11" s="535"/>
      <c r="O11" s="550"/>
      <c r="P11" s="550"/>
      <c r="Q11" s="550"/>
      <c r="R11" s="550"/>
      <c r="S11" s="550"/>
      <c r="T11" s="550"/>
      <c r="U11" s="556" t="s">
        <v>370</v>
      </c>
      <c r="X11" s="558"/>
      <c r="Y11" s="558"/>
      <c r="Z11" s="558"/>
      <c r="AA11" s="558"/>
      <c r="AB11" s="558"/>
    </row>
    <row r="12" spans="1:28">
      <c r="J12" s="498"/>
      <c r="K12" s="498"/>
      <c r="L12" s="493"/>
      <c r="M12" s="493"/>
      <c r="N12" s="471"/>
      <c r="O12" s="1304"/>
      <c r="P12" s="1304"/>
      <c r="Q12" s="1304"/>
      <c r="R12" s="1304"/>
      <c r="S12" s="1304"/>
      <c r="T12" s="1304"/>
      <c r="U12" s="1304"/>
    </row>
    <row r="13" spans="1:28">
      <c r="J13" s="498"/>
      <c r="K13" s="498"/>
      <c r="L13" s="1229" t="s">
        <v>444</v>
      </c>
      <c r="M13" s="1229"/>
      <c r="N13" s="1229"/>
      <c r="O13" s="1229"/>
      <c r="P13" s="1229"/>
      <c r="Q13" s="1229"/>
      <c r="R13" s="1229"/>
      <c r="S13" s="1229"/>
      <c r="T13" s="1229"/>
      <c r="U13" s="1229"/>
      <c r="V13" s="1229"/>
      <c r="W13" s="1229" t="s">
        <v>445</v>
      </c>
    </row>
    <row r="14" spans="1:28" ht="14.25" customHeight="1">
      <c r="J14" s="498"/>
      <c r="K14" s="498"/>
      <c r="L14" s="1310" t="s">
        <v>90</v>
      </c>
      <c r="M14" s="1310" t="s">
        <v>601</v>
      </c>
      <c r="N14" s="629"/>
      <c r="O14" s="1311" t="s">
        <v>603</v>
      </c>
      <c r="P14" s="1312"/>
      <c r="Q14" s="1312"/>
      <c r="R14" s="1312"/>
      <c r="S14" s="1312"/>
      <c r="T14" s="1313"/>
      <c r="U14" s="1293" t="s">
        <v>338</v>
      </c>
      <c r="V14" s="1307" t="s">
        <v>273</v>
      </c>
      <c r="W14" s="1229"/>
    </row>
    <row r="15" spans="1:28" ht="14.25" customHeight="1">
      <c r="J15" s="498"/>
      <c r="K15" s="498"/>
      <c r="L15" s="1310"/>
      <c r="M15" s="1310"/>
      <c r="N15" s="630"/>
      <c r="O15" s="1316" t="s">
        <v>577</v>
      </c>
      <c r="P15" s="1314" t="s">
        <v>269</v>
      </c>
      <c r="Q15" s="1315"/>
      <c r="R15" s="1290" t="s">
        <v>614</v>
      </c>
      <c r="S15" s="1291"/>
      <c r="T15" s="1292"/>
      <c r="U15" s="1294"/>
      <c r="V15" s="1308"/>
      <c r="W15" s="1229"/>
    </row>
    <row r="16" spans="1:28" ht="33.75" customHeight="1">
      <c r="J16" s="498"/>
      <c r="K16" s="498"/>
      <c r="L16" s="1310"/>
      <c r="M16" s="1310"/>
      <c r="N16" s="631"/>
      <c r="O16" s="1317"/>
      <c r="P16" s="504" t="s">
        <v>578</v>
      </c>
      <c r="Q16" s="504" t="s">
        <v>6</v>
      </c>
      <c r="R16" s="505" t="s">
        <v>272</v>
      </c>
      <c r="S16" s="1305" t="s">
        <v>271</v>
      </c>
      <c r="T16" s="1306"/>
      <c r="U16" s="1295"/>
      <c r="V16" s="1309"/>
      <c r="W16" s="1229"/>
    </row>
    <row r="17" spans="1:28">
      <c r="J17" s="498"/>
      <c r="K17" s="537">
        <v>1</v>
      </c>
      <c r="L17" s="615" t="s">
        <v>91</v>
      </c>
      <c r="M17" s="615" t="s">
        <v>47</v>
      </c>
      <c r="N17" s="617" t="str">
        <f ca="1">OFFSET(N17,0,-1)</f>
        <v>2</v>
      </c>
      <c r="O17" s="616">
        <f ca="1">OFFSET(O17,0,-1)+1</f>
        <v>3</v>
      </c>
      <c r="P17" s="616">
        <f ca="1">OFFSET(P17,0,-1)+1</f>
        <v>4</v>
      </c>
      <c r="Q17" s="616">
        <f ca="1">OFFSET(Q17,0,-1)+1</f>
        <v>5</v>
      </c>
      <c r="R17" s="616">
        <f ca="1">OFFSET(R17,0,-1)+1</f>
        <v>6</v>
      </c>
      <c r="S17" s="1298">
        <f ca="1">OFFSET(S17,0,-1)+1</f>
        <v>7</v>
      </c>
      <c r="T17" s="1298"/>
      <c r="U17" s="616">
        <f ca="1">OFFSET(U17,0,-2)+1</f>
        <v>8</v>
      </c>
      <c r="V17" s="617">
        <f ca="1">OFFSET(V17,0,-1)</f>
        <v>8</v>
      </c>
      <c r="W17" s="616">
        <f ca="1">OFFSET(W17,0,-1)+1</f>
        <v>9</v>
      </c>
    </row>
    <row r="18" spans="1:28" ht="22.5">
      <c r="A18" s="1281">
        <v>1</v>
      </c>
      <c r="B18" s="794"/>
      <c r="C18" s="794"/>
      <c r="D18" s="794"/>
      <c r="E18" s="795"/>
      <c r="F18" s="796"/>
      <c r="G18" s="796"/>
      <c r="H18" s="796"/>
      <c r="I18" s="797"/>
      <c r="J18" s="792"/>
      <c r="K18" s="799"/>
      <c r="L18" s="561">
        <f>mergeValue(A18)</f>
        <v>1</v>
      </c>
      <c r="M18" s="609" t="s">
        <v>19</v>
      </c>
      <c r="N18" s="614"/>
      <c r="O18" s="1282"/>
      <c r="P18" s="1282"/>
      <c r="Q18" s="1282"/>
      <c r="R18" s="1282"/>
      <c r="S18" s="1282"/>
      <c r="T18" s="1282"/>
      <c r="U18" s="1282"/>
      <c r="V18" s="1282"/>
      <c r="W18" s="598" t="s">
        <v>717</v>
      </c>
      <c r="Y18" s="557"/>
      <c r="Z18" s="557" t="str">
        <f t="shared" ref="Z18:Z31" si="0">IF(M18="","",M18 )</f>
        <v>Наименование тарифа</v>
      </c>
      <c r="AA18" s="557"/>
      <c r="AB18" s="557"/>
    </row>
    <row r="19" spans="1:28" ht="22.5">
      <c r="A19" s="1281"/>
      <c r="B19" s="1281">
        <v>1</v>
      </c>
      <c r="C19" s="794"/>
      <c r="D19" s="794"/>
      <c r="E19" s="796"/>
      <c r="F19" s="796"/>
      <c r="G19" s="796"/>
      <c r="H19" s="796"/>
      <c r="I19" s="791"/>
      <c r="J19" s="790"/>
      <c r="K19" s="793"/>
      <c r="L19" s="561" t="str">
        <f>mergeValue(A19) &amp;"."&amp; mergeValue(B19)</f>
        <v>1.1</v>
      </c>
      <c r="M19" s="515" t="s">
        <v>15</v>
      </c>
      <c r="N19" s="614"/>
      <c r="O19" s="1282"/>
      <c r="P19" s="1282"/>
      <c r="Q19" s="1282"/>
      <c r="R19" s="1282"/>
      <c r="S19" s="1282"/>
      <c r="T19" s="1282"/>
      <c r="U19" s="1282"/>
      <c r="V19" s="1282"/>
      <c r="W19" s="598" t="s">
        <v>458</v>
      </c>
      <c r="Y19" s="557"/>
      <c r="Z19" s="557" t="str">
        <f t="shared" si="0"/>
        <v>Территория действия тарифа</v>
      </c>
      <c r="AA19" s="557"/>
      <c r="AB19" s="557"/>
    </row>
    <row r="20" spans="1:28" ht="22.5">
      <c r="A20" s="1281"/>
      <c r="B20" s="1281"/>
      <c r="C20" s="1281">
        <v>1</v>
      </c>
      <c r="D20" s="794"/>
      <c r="E20" s="796"/>
      <c r="F20" s="796"/>
      <c r="G20" s="796"/>
      <c r="H20" s="796"/>
      <c r="I20" s="798"/>
      <c r="J20" s="790"/>
      <c r="K20" s="793"/>
      <c r="L20" s="561" t="str">
        <f>mergeValue(A20) &amp;"."&amp; mergeValue(B20)&amp;"."&amp; mergeValue(C20)</f>
        <v>1.1.1</v>
      </c>
      <c r="M20" s="516" t="s">
        <v>7</v>
      </c>
      <c r="N20" s="614"/>
      <c r="O20" s="1282"/>
      <c r="P20" s="1282"/>
      <c r="Q20" s="1282"/>
      <c r="R20" s="1282"/>
      <c r="S20" s="1282"/>
      <c r="T20" s="1282"/>
      <c r="U20" s="1282"/>
      <c r="V20" s="1282"/>
      <c r="W20" s="598" t="s">
        <v>599</v>
      </c>
      <c r="Y20" s="557"/>
      <c r="Z20" s="557" t="str">
        <f t="shared" si="0"/>
        <v xml:space="preserve">Наименование системы теплоснабжения </v>
      </c>
      <c r="AA20" s="557"/>
      <c r="AB20" s="557"/>
    </row>
    <row r="21" spans="1:28" ht="22.5">
      <c r="A21" s="1281"/>
      <c r="B21" s="1281"/>
      <c r="C21" s="1281"/>
      <c r="D21" s="1281">
        <v>1</v>
      </c>
      <c r="E21" s="796"/>
      <c r="F21" s="796"/>
      <c r="G21" s="796"/>
      <c r="H21" s="796"/>
      <c r="I21" s="798"/>
      <c r="J21" s="790"/>
      <c r="K21" s="793"/>
      <c r="L21" s="561" t="str">
        <f>mergeValue(A21) &amp;"."&amp; mergeValue(B21)&amp;"."&amp; mergeValue(C21)&amp;"."&amp; mergeValue(D21)</f>
        <v>1.1.1.1</v>
      </c>
      <c r="M21" s="517" t="s">
        <v>21</v>
      </c>
      <c r="N21" s="614"/>
      <c r="O21" s="1282"/>
      <c r="P21" s="1282"/>
      <c r="Q21" s="1282"/>
      <c r="R21" s="1282"/>
      <c r="S21" s="1282"/>
      <c r="T21" s="1282"/>
      <c r="U21" s="1282"/>
      <c r="V21" s="1282"/>
      <c r="W21" s="598" t="s">
        <v>600</v>
      </c>
      <c r="Y21" s="557"/>
      <c r="Z21" s="557" t="str">
        <f t="shared" si="0"/>
        <v xml:space="preserve">Источник тепловой энергии  </v>
      </c>
      <c r="AA21" s="557"/>
      <c r="AB21" s="557"/>
    </row>
    <row r="22" spans="1:28" ht="78.75">
      <c r="A22" s="1281"/>
      <c r="B22" s="1281"/>
      <c r="C22" s="1281"/>
      <c r="D22" s="1281"/>
      <c r="E22" s="1281">
        <v>1</v>
      </c>
      <c r="F22" s="796"/>
      <c r="G22" s="796"/>
      <c r="H22" s="794">
        <v>1</v>
      </c>
      <c r="I22" s="1281">
        <v>1</v>
      </c>
      <c r="J22" s="796"/>
      <c r="K22" s="801"/>
      <c r="L22" s="561" t="str">
        <f>mergeValue(A22) &amp;"."&amp; mergeValue(B22)&amp;"."&amp; mergeValue(C22)&amp;"."&amp; mergeValue(D22)&amp;"."&amp; mergeValue(E22)</f>
        <v>1.1.1.1.1</v>
      </c>
      <c r="M22" s="523" t="s">
        <v>8</v>
      </c>
      <c r="N22" s="614"/>
      <c r="O22" s="1283"/>
      <c r="P22" s="1283"/>
      <c r="Q22" s="1283"/>
      <c r="R22" s="1283"/>
      <c r="S22" s="1283"/>
      <c r="T22" s="1283"/>
      <c r="U22" s="1283"/>
      <c r="V22" s="1283"/>
      <c r="W22" s="598" t="s">
        <v>718</v>
      </c>
      <c r="Y22" s="557"/>
      <c r="Z22" s="557" t="str">
        <f t="shared" si="0"/>
        <v>Схема подключения теплопотребляющей установки к коллектору источника тепловой энергии</v>
      </c>
      <c r="AA22" s="557"/>
      <c r="AB22" s="557"/>
    </row>
    <row r="23" spans="1:28" ht="33.75">
      <c r="A23" s="1281"/>
      <c r="B23" s="1281"/>
      <c r="C23" s="1281"/>
      <c r="D23" s="1281"/>
      <c r="E23" s="1281"/>
      <c r="F23" s="1281">
        <v>1</v>
      </c>
      <c r="G23" s="794"/>
      <c r="H23" s="794"/>
      <c r="I23" s="1281"/>
      <c r="J23" s="1281">
        <v>1</v>
      </c>
      <c r="K23" s="802"/>
      <c r="L23" s="561" t="str">
        <f>mergeValue(A23) &amp;"."&amp; mergeValue(B23)&amp;"."&amp; mergeValue(C23)&amp;"."&amp; mergeValue(D23)&amp;"."&amp; mergeValue(E23)&amp;"."&amp; mergeValue(F23)</f>
        <v>1.1.1.1.1.1</v>
      </c>
      <c r="M23" s="524" t="s">
        <v>9</v>
      </c>
      <c r="N23" s="614"/>
      <c r="O23" s="1284"/>
      <c r="P23" s="1285"/>
      <c r="Q23" s="1285"/>
      <c r="R23" s="1285"/>
      <c r="S23" s="1285"/>
      <c r="T23" s="1285"/>
      <c r="U23" s="1285"/>
      <c r="V23" s="1286"/>
      <c r="W23" s="598" t="s">
        <v>719</v>
      </c>
      <c r="Y23" s="557"/>
      <c r="Z23" s="557" t="str">
        <f t="shared" si="0"/>
        <v>Группа потребителей</v>
      </c>
      <c r="AA23" s="557"/>
      <c r="AB23" s="557"/>
    </row>
    <row r="24" spans="1:28" ht="122.1" customHeight="1">
      <c r="A24" s="1281"/>
      <c r="B24" s="1281"/>
      <c r="C24" s="1281"/>
      <c r="D24" s="1281"/>
      <c r="E24" s="1281"/>
      <c r="F24" s="1281"/>
      <c r="G24" s="794">
        <v>1</v>
      </c>
      <c r="H24" s="794"/>
      <c r="I24" s="1281"/>
      <c r="J24" s="1281"/>
      <c r="K24" s="802">
        <v>1</v>
      </c>
      <c r="L24" s="561" t="str">
        <f>mergeValue(A24) &amp;"."&amp; mergeValue(B24)&amp;"."&amp; mergeValue(C24)&amp;"."&amp; mergeValue(D24)&amp;"."&amp; mergeValue(E24)&amp;"."&amp; mergeValue(F24)&amp;"."&amp; mergeValue(G24)</f>
        <v>1.1.1.1.1.1.1</v>
      </c>
      <c r="M24" s="1084"/>
      <c r="N24" s="614"/>
      <c r="O24" s="531"/>
      <c r="P24" s="531"/>
      <c r="Q24" s="1034"/>
      <c r="R24" s="1287"/>
      <c r="S24" s="1289" t="s">
        <v>82</v>
      </c>
      <c r="T24" s="1288"/>
      <c r="U24" s="1289" t="s">
        <v>83</v>
      </c>
      <c r="V24" s="531"/>
      <c r="W24" s="1299" t="s">
        <v>720</v>
      </c>
      <c r="X24" s="553" t="str">
        <f>strCheckDate(O25:V25)</f>
        <v/>
      </c>
      <c r="Y24" s="557"/>
      <c r="Z24" s="557" t="str">
        <f t="shared" si="0"/>
        <v/>
      </c>
      <c r="AA24" s="557"/>
      <c r="AB24" s="557"/>
    </row>
    <row r="25" spans="1:28" ht="11.25" hidden="1">
      <c r="A25" s="1281"/>
      <c r="B25" s="1281"/>
      <c r="C25" s="1281"/>
      <c r="D25" s="1281"/>
      <c r="E25" s="1281"/>
      <c r="F25" s="1281"/>
      <c r="G25" s="794"/>
      <c r="H25" s="794"/>
      <c r="I25" s="1281"/>
      <c r="J25" s="1281"/>
      <c r="K25" s="802"/>
      <c r="L25" s="568"/>
      <c r="M25" s="614"/>
      <c r="N25" s="614"/>
      <c r="O25" s="531"/>
      <c r="P25" s="531"/>
      <c r="Q25" s="552" t="str">
        <f>R24 &amp; "-" &amp; T24</f>
        <v>-</v>
      </c>
      <c r="R25" s="1288"/>
      <c r="S25" s="1289"/>
      <c r="T25" s="1288"/>
      <c r="U25" s="1289"/>
      <c r="V25" s="531"/>
      <c r="W25" s="1300"/>
      <c r="Y25" s="557"/>
      <c r="Z25" s="557" t="str">
        <f t="shared" si="0"/>
        <v/>
      </c>
      <c r="AA25" s="557"/>
      <c r="AB25" s="557"/>
    </row>
    <row r="26" spans="1:28" ht="15" customHeight="1">
      <c r="A26" s="1281"/>
      <c r="B26" s="1281"/>
      <c r="C26" s="1281"/>
      <c r="D26" s="1281"/>
      <c r="E26" s="1281"/>
      <c r="F26" s="1281"/>
      <c r="G26" s="796"/>
      <c r="H26" s="794"/>
      <c r="I26" s="1281"/>
      <c r="J26" s="1281"/>
      <c r="K26" s="801"/>
      <c r="L26" s="507"/>
      <c r="M26" s="526" t="s">
        <v>24</v>
      </c>
      <c r="N26" s="533"/>
      <c r="O26" s="533"/>
      <c r="P26" s="533"/>
      <c r="Q26" s="533"/>
      <c r="R26" s="533"/>
      <c r="S26" s="533"/>
      <c r="T26" s="533"/>
      <c r="U26" s="533"/>
      <c r="V26" s="529"/>
      <c r="W26" s="1301"/>
      <c r="Y26" s="557"/>
      <c r="Z26" s="557" t="str">
        <f t="shared" si="0"/>
        <v>Добавить вид теплоносителя (параметры теплоносителя)</v>
      </c>
      <c r="AA26" s="557"/>
      <c r="AB26" s="557"/>
    </row>
    <row r="27" spans="1:28" ht="15" customHeight="1">
      <c r="A27" s="1281"/>
      <c r="B27" s="1281"/>
      <c r="C27" s="1281"/>
      <c r="D27" s="1281"/>
      <c r="E27" s="1281"/>
      <c r="F27" s="796"/>
      <c r="G27" s="796"/>
      <c r="H27" s="794"/>
      <c r="I27" s="1281"/>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281"/>
      <c r="B28" s="1281"/>
      <c r="C28" s="1281"/>
      <c r="D28" s="1281"/>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281"/>
      <c r="B29" s="1281"/>
      <c r="C29" s="1281"/>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281"/>
      <c r="B30" s="1281"/>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281"/>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2"/>
      <c r="M32" s="534" t="s">
        <v>307</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15.04.2022</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400</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815</vt:i4>
      </vt:variant>
    </vt:vector>
  </HeadingPairs>
  <TitlesOfParts>
    <vt:vector size="825" baseType="lpstr">
      <vt:lpstr>Инструкция</vt:lpstr>
      <vt:lpstr>Титульный</vt:lpstr>
      <vt:lpstr>Территории</vt:lpstr>
      <vt:lpstr>Перечень тарифов</vt:lpstr>
      <vt:lpstr>Форма 1.0.1 | Т-гор.вода</vt:lpstr>
      <vt:lpstr>Форма 4.10.4 | Т-гор.вода</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2022-04-27T05:05:43Z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