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xls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49EA6214-3F60-4E19-A107-94308E07EC09}" xr6:coauthVersionLast="47" xr6:coauthVersionMax="47" xr10:uidLastSave="{00000000-0000-0000-0000-000000000000}"/>
  <bookViews>
    <workbookView xWindow="28680" yWindow="-120" windowWidth="20730" windowHeight="11760" tabRatio="935" firstSheet="4" activeTab="4" xr2:uid="{00000000-000D-0000-FFFF-FFFF00000000}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Т-гор.вода'!$M$33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Т-гор.вода'!$M$18:$AR$33</definedName>
    <definedName name="checkCell_List06_5_double_date">'Форма 1.11.2 | Т-гор.вода'!$AS$18:$AS$33</definedName>
    <definedName name="checkCell_List06_5_OneR">'Форма 1.11.2 | Т-гор.вода'!$P$15:$R$33</definedName>
    <definedName name="checkCell_List06_5_OneR_1c">'Форма 1.11.2 | Т-гор.вода'!$P$15:$P$33</definedName>
    <definedName name="checkCell_List06_5_OneR_2c">'Форма 1.11.2 | Т-гор.вода'!$Q$15:$R$33</definedName>
    <definedName name="checkCell_List06_5_TwoR">'Форма 1.11.2 | Т-гор.вода'!$S$15:$W$33</definedName>
    <definedName name="checkCell_List06_5_TwoR_1c">'Форма 1.11.2 | Т-гор.вода'!$S$15:$T$33</definedName>
    <definedName name="checkCell_List06_5_TwoR_2c">'Форма 1.11.2 | Т-гор.вода'!$U$15:$W$33</definedName>
    <definedName name="checkCell_List06_5_unique_t">'Форма 1.11.2 | Т-гор.вода'!$M$18:$M$33</definedName>
    <definedName name="checkCell_List06_5_unique_t1">'Форма 1.11.2 | Т-гор.вода'!$AT$18:$AT$33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1.11.1'!$D$14:$L$35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Т-гор.вода'!$AQ$18:$AQ$33</definedName>
    <definedName name="List06_5_note">'Форма 1.11.2 | Т-гор.вода'!$AR$18:$AR$33</definedName>
    <definedName name="List06_5_Period">'Форма 1.11.2 | Т-гор.вода'!$O$18:$AB$33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1.11.1'!$H$17:$I$19</definedName>
    <definedName name="List14_1_Date_1">'Форма 1.11.1'!$H$23:$I$35</definedName>
    <definedName name="List14_1_DPR">'Форма 1.11.1'!$K$21</definedName>
    <definedName name="List14_1_flagIPR">'Форма 1.11.1'!$J$15</definedName>
    <definedName name="List14_1_GroundMaterials_1">'Форма 1.11.1'!$K$15:$K$35</definedName>
    <definedName name="List14_1_hypIPR">'Форма 1.11.1'!$K$15</definedName>
    <definedName name="List14_1_method">'Форма 1.11.1'!$J$17:$J$19</definedName>
    <definedName name="List14_1_note">'Форма 1.11.1'!$L$14:$L$35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Т-гор.вода'!$H$18:$K$33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1.11.1'!$C$17:$C$19</definedName>
    <definedName name="pDel_List14_1_1_2">'Форма 1.11.1'!$G$17:$G$19</definedName>
    <definedName name="pDel_List14_1_2">'Форма 1.11.1'!$C$23:$C$25</definedName>
    <definedName name="pDel_List14_1_2_2">'Форма 1.11.1'!$G$23:$G$25</definedName>
    <definedName name="pDel_List14_1_3">'Форма 1.11.1'!$C$27:$C$29</definedName>
    <definedName name="pDel_List14_1_3_2">'Форма 1.11.1'!$G$27:$G$29</definedName>
    <definedName name="pDel_List14_1_4">'Форма 1.11.1'!$C$31:$C$32</definedName>
    <definedName name="pDel_List14_1_4_2">'Форма 1.11.1'!$G$31:$G$32</definedName>
    <definedName name="pDel_List14_1_5">'Форма 1.11.1'!$C$34:$C$35</definedName>
    <definedName name="pDel_List14_1_5_2">'Форма 1.11.1'!$G$34:$G$35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Т-гор.вода'!$AQ$18:$AQ$33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REESTR_ORG!$A$2:$J$54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560" l="1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O18" i="560"/>
  <c r="AU23" i="560"/>
  <c r="R24" i="560"/>
  <c r="AF24" i="560"/>
  <c r="AU28" i="560"/>
  <c r="R29" i="560"/>
  <c r="AF29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F98" i="471"/>
  <c r="J24" i="625"/>
  <c r="J23" i="625"/>
  <c r="A15" i="612" s="1"/>
  <c r="H12" i="632"/>
  <c r="H11" i="632"/>
  <c r="H9" i="632"/>
  <c r="H8" i="632"/>
  <c r="H7" i="632"/>
  <c r="H12" i="623"/>
  <c r="H9" i="623"/>
  <c r="H8" i="623"/>
  <c r="F34" i="625"/>
  <c r="E34" i="625"/>
  <c r="F31" i="625"/>
  <c r="E31" i="625"/>
  <c r="F27" i="625"/>
  <c r="E27" i="625"/>
  <c r="F23" i="625"/>
  <c r="E23" i="625"/>
  <c r="F17" i="625"/>
  <c r="E17" i="625"/>
  <c r="H12" i="616"/>
  <c r="H9" i="616"/>
  <c r="H8" i="616"/>
  <c r="R14" i="601"/>
  <c r="H13" i="632" s="1"/>
  <c r="R13" i="601"/>
  <c r="R12" i="601"/>
  <c r="P12" i="601"/>
  <c r="L20" i="560"/>
  <c r="AT22" i="560"/>
  <c r="AS23" i="560"/>
  <c r="L28" i="560"/>
  <c r="F9" i="632"/>
  <c r="F8" i="632"/>
  <c r="M12" i="601"/>
  <c r="L19" i="560"/>
  <c r="AT27" i="560"/>
  <c r="F11" i="632"/>
  <c r="L18" i="560"/>
  <c r="L21" i="560"/>
  <c r="L23" i="560"/>
  <c r="L27" i="560"/>
  <c r="F10" i="632"/>
  <c r="F12" i="632"/>
  <c r="L22" i="560"/>
  <c r="F13" i="632"/>
  <c r="M14" i="601"/>
  <c r="AS28" i="560"/>
  <c r="M13" i="601"/>
  <c r="H13" i="616" l="1"/>
  <c r="H13" i="623"/>
  <c r="M9" i="566" l="1"/>
  <c r="M9" i="598"/>
  <c r="M9" i="567"/>
  <c r="E8" i="625"/>
  <c r="F8" i="625"/>
  <c r="L96" i="471"/>
  <c r="L92" i="471"/>
  <c r="L97" i="471"/>
  <c r="L93" i="471"/>
  <c r="B3" i="525"/>
  <c r="B2" i="525"/>
  <c r="L94" i="471"/>
  <c r="L95" i="471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F9" i="623"/>
  <c r="F12" i="617"/>
  <c r="L50" i="471"/>
  <c r="F12" i="616"/>
  <c r="F8" i="623"/>
  <c r="F9" i="616"/>
  <c r="L45" i="471"/>
  <c r="L48" i="471"/>
  <c r="L180" i="471"/>
  <c r="L49" i="471"/>
  <c r="L19" i="566"/>
  <c r="F11" i="614"/>
  <c r="F291" i="471"/>
  <c r="L178" i="471"/>
  <c r="F10" i="617"/>
  <c r="F286" i="471"/>
  <c r="F9" i="614"/>
  <c r="F13" i="614"/>
  <c r="L21" i="567"/>
  <c r="L163" i="471"/>
  <c r="F9" i="617"/>
  <c r="F10" i="614"/>
  <c r="L22" i="567"/>
  <c r="F12" i="614"/>
  <c r="F13" i="618"/>
  <c r="F13" i="616"/>
  <c r="F8" i="617"/>
  <c r="F9" i="618"/>
  <c r="L20" i="567"/>
  <c r="L46" i="471"/>
  <c r="L22" i="598"/>
  <c r="L20" i="598"/>
  <c r="L181" i="471"/>
  <c r="L19" i="567"/>
  <c r="F10" i="618"/>
  <c r="L22" i="566"/>
  <c r="L21" i="598"/>
  <c r="F289" i="471"/>
  <c r="L166" i="471"/>
  <c r="L179" i="471"/>
  <c r="L165" i="471"/>
  <c r="F13" i="617"/>
  <c r="F12" i="618"/>
  <c r="E2" i="437"/>
  <c r="L23" i="567"/>
  <c r="L20" i="566"/>
  <c r="F11" i="616"/>
  <c r="F287" i="471"/>
  <c r="F8" i="616"/>
  <c r="L18" i="567"/>
  <c r="F290" i="471"/>
  <c r="F10" i="616"/>
  <c r="F13" i="623"/>
  <c r="F288" i="471"/>
  <c r="F10" i="623"/>
  <c r="F8" i="618"/>
  <c r="F8" i="614"/>
  <c r="F11" i="623"/>
  <c r="F11" i="617"/>
  <c r="F11" i="618"/>
  <c r="F12" i="623"/>
  <c r="L164" i="471"/>
  <c r="L21" i="566"/>
  <c r="L47" i="471"/>
  <c r="L19" i="598"/>
  <c r="E3" i="437"/>
  <c r="H11" i="623" l="1"/>
  <c r="R98" i="471" l="1"/>
  <c r="AU97" i="471"/>
  <c r="AS97" i="471"/>
  <c r="AT96" i="471"/>
  <c r="Q51" i="471" l="1"/>
  <c r="Z50" i="471"/>
  <c r="X50" i="471"/>
  <c r="Y49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AN166" i="471"/>
  <c r="X66" i="471"/>
  <c r="Y65" i="471"/>
  <c r="M256" i="471"/>
  <c r="M246" i="471"/>
  <c r="L32" i="471"/>
  <c r="Y133" i="471"/>
  <c r="L34" i="471"/>
  <c r="L78" i="471"/>
  <c r="L61" i="471"/>
  <c r="L30" i="471"/>
  <c r="L62" i="471"/>
  <c r="L33" i="471"/>
  <c r="L63" i="471"/>
  <c r="X82" i="471"/>
  <c r="L79" i="471"/>
  <c r="Y116" i="471"/>
  <c r="AM22" i="566"/>
  <c r="AN22" i="598"/>
  <c r="X34" i="471"/>
  <c r="L66" i="471"/>
  <c r="L29" i="471"/>
  <c r="X134" i="471"/>
  <c r="L31" i="471"/>
  <c r="Y150" i="471"/>
  <c r="M251" i="471"/>
  <c r="L80" i="471"/>
  <c r="Y33" i="471"/>
  <c r="X23" i="567"/>
  <c r="L64" i="471"/>
  <c r="Y81" i="471"/>
  <c r="Y22" i="567"/>
  <c r="X151" i="471"/>
  <c r="X117" i="471"/>
  <c r="L81" i="471"/>
  <c r="L77" i="471"/>
  <c r="L65" i="471"/>
  <c r="AM181" i="471"/>
  <c r="L82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<sst xmlns="http://schemas.openxmlformats.org/spreadsheetml/2006/main" count="2986" uniqueCount="1621">
  <si>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</si>
  <si>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</si>
  <si>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</si>
  <si>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</si>
  <si>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</si>
  <si>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</si>
  <si>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</si>
  <si>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</si>
  <si>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</si>
  <si>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</si>
  <si>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</si>
  <si>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</si>
  <si>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</si>
  <si>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</si>
  <si>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</si>
  <si>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</si>
  <si>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</si>
  <si>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</si>
  <si>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</si>
  <si>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</si>
  <si>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</si>
  <si>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</si>
  <si>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</si>
  <si>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</si>
  <si>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</si>
  <si>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</si>
  <si>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</si>
  <si>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</si>
  <si>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</si>
  <si>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</si>
  <si>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</si>
  <si>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</si>
  <si>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</si>
  <si>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</si>
  <si>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</si>
  <si>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</si>
  <si>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</si>
  <si>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</si>
  <si>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</si>
  <si>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</si>
  <si>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</si>
  <si>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</si>
  <si>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</si>
  <si>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</si>
  <si>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</si>
  <si>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</si>
  <si>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</si>
  <si>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</si>
  <si>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</si>
  <si>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</si>
  <si>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</si>
  <si>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</si>
  <si>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</si>
  <si>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</si>
  <si>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</si>
  <si>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</si>
  <si>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</si>
  <si>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</si>
  <si>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</si>
  <si>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</si>
  <si>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</si>
  <si>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</si>
  <si>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</si>
  <si>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</si>
  <si>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</si>
  <si>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</si>
  <si>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</si>
  <si>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</si>
  <si>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</si>
  <si>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</si>
  <si>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</si>
  <si>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</si>
  <si>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</si>
  <si>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</si>
  <si>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</si>
  <si>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</si>
  <si>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</si>
  <si>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</si>
  <si>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</si>
  <si>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</si>
  <si>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</si>
  <si>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</si>
  <si>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</si>
  <si>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</si>
  <si>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</si>
  <si>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</si>
  <si>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</si>
  <si>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</si>
  <si>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</si>
  <si>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</si>
  <si>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</si>
  <si>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</si>
  <si>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</si>
  <si>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</si>
  <si>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</si>
  <si>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</si>
  <si>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</si>
  <si>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</si>
  <si>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</si>
  <si>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</si>
  <si>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</si>
  <si>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</si>
  <si>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</si>
  <si>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</si>
  <si>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</si>
  <si>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</si>
  <si>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</si>
  <si>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</si>
  <si>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</si>
  <si>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</si>
  <si>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</si>
  <si>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</si>
  <si>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</si>
  <si>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</si>
  <si>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</si>
  <si>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</si>
  <si>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</si>
  <si>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</si>
  <si>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</si>
  <si>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</si>
  <si>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</si>
  <si>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</si>
  <si>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</si>
  <si>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</si>
  <si>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</si>
  <si>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</si>
  <si>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</si>
  <si>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</si>
  <si>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</si>
  <si>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</si>
  <si>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</si>
  <si>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</si>
  <si>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</si>
  <si>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</si>
  <si>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</si>
  <si>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</si>
  <si>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</si>
  <si>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</si>
  <si>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</si>
  <si>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</si>
  <si>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</si>
  <si>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</si>
  <si>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</si>
  <si>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</si>
  <si>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</si>
  <si>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</si>
  <si>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</si>
  <si>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</si>
  <si>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</si>
  <si>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</si>
  <si>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</si>
  <si>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</si>
  <si>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</si>
  <si>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</si>
  <si>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</si>
  <si>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</si>
  <si>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</si>
  <si>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</si>
  <si>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</si>
  <si>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</si>
  <si>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</si>
  <si>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</si>
  <si>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</si>
  <si>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</si>
  <si>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</si>
  <si>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</si>
  <si>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</si>
  <si>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</si>
  <si>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</si>
  <si>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</si>
  <si>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</si>
  <si>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</si>
  <si>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</si>
  <si>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</si>
  <si>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</si>
  <si>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</si>
  <si>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</si>
  <si>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</si>
  <si>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</si>
  <si>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</si>
  <si>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</si>
  <si>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</si>
  <si>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</si>
  <si>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</si>
  <si>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</si>
  <si>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</si>
  <si>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</si>
  <si>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</si>
  <si>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</si>
  <si>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</si>
  <si>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</si>
  <si>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</si>
  <si>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</si>
  <si>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</si>
  <si>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</si>
  <si>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</si>
  <si>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</si>
  <si>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</si>
  <si>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</si>
  <si>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</si>
  <si>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</si>
  <si>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</si>
  <si>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</si>
  <si>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</si>
  <si>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</si>
  <si>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</si>
  <si>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</si>
  <si>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</si>
  <si>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</si>
  <si>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</si>
  <si>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</si>
  <si>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</si>
  <si>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</si>
  <si>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</si>
  <si>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</si>
  <si>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</si>
  <si>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</si>
  <si>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</si>
  <si>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</si>
  <si>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</si>
  <si>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</si>
  <si>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</si>
  <si>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</si>
  <si>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</si>
  <si>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</si>
  <si>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</si>
  <si>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</si>
  <si>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</si>
  <si>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</si>
  <si>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</si>
  <si>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</si>
  <si>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</si>
  <si>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</si>
  <si>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</si>
  <si>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</si>
  <si>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</si>
  <si>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</si>
  <si>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</si>
  <si>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</si>
  <si>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</si>
  <si>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</si>
  <si>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</si>
  <si>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</si>
  <si>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</si>
  <si>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</si>
  <si>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</si>
  <si>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</si>
  <si>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</si>
  <si>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</si>
  <si>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</si>
  <si>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</si>
  <si>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</si>
  <si>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</si>
  <si>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</si>
  <si>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</si>
  <si>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</si>
  <si>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</si>
  <si>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</si>
  <si>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</si>
  <si>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</si>
  <si>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</si>
  <si>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</si>
  <si>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</si>
  <si>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</si>
  <si>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</si>
  <si>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</si>
  <si>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</si>
  <si>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</si>
  <si>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</si>
  <si>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</si>
  <si>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</si>
  <si>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</si>
  <si>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</si>
  <si>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</si>
  <si>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</si>
  <si>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</si>
  <si>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</si>
  <si>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</si>
  <si>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</si>
  <si>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</si>
  <si>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</si>
  <si>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</si>
  <si>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</si>
  <si>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</si>
  <si>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</si>
  <si>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</si>
  <si>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</si>
  <si>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</si>
  <si>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</si>
  <si>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</si>
  <si>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</si>
  <si>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</si>
  <si>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</si>
  <si>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</si>
  <si>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</si>
  <si>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</si>
  <si>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</si>
  <si>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</si>
  <si>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</si>
  <si>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</si>
  <si>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</si>
  <si>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</si>
  <si>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</si>
  <si>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</si>
  <si>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</si>
  <si>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</si>
  <si>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</si>
  <si>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</si>
  <si>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</si>
  <si>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</si>
  <si>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</si>
  <si>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</si>
  <si>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</si>
  <si>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</si>
  <si>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</si>
  <si>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</si>
  <si>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</si>
  <si>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</si>
  <si>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</si>
  <si>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</si>
  <si>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</si>
  <si>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</si>
  <si>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</si>
  <si>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</si>
  <si>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</si>
  <si>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</si>
  <si>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</si>
  <si>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</si>
  <si>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</si>
  <si>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</si>
  <si>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</si>
  <si>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</si>
  <si>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</si>
  <si>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</si>
  <si>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</si>
  <si>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</si>
  <si>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</si>
  <si>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</si>
  <si>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</si>
  <si>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</si>
  <si>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</si>
  <si>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</si>
  <si>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</si>
  <si>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</si>
  <si>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</si>
  <si>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</si>
  <si>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</si>
  <si>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</si>
  <si>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</si>
  <si>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</si>
  <si>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</si>
  <si>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</si>
  <si>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</si>
  <si>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</si>
  <si>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</si>
  <si>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</si>
  <si>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</si>
  <si>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</si>
  <si>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</si>
  <si>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</si>
  <si>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</si>
  <si>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</si>
  <si>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</si>
  <si>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</si>
  <si>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</si>
  <si>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</si>
  <si>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</si>
  <si>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</si>
  <si>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</si>
  <si>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</si>
  <si>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</si>
  <si>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</si>
  <si>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</si>
  <si>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</si>
  <si>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</si>
  <si>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</si>
  <si>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</si>
  <si>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</si>
  <si>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</si>
  <si>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</si>
  <si>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</si>
  <si>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</si>
  <si>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</si>
  <si>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</si>
  <si>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</si>
  <si>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</si>
  <si>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</si>
  <si>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</si>
  <si>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</si>
  <si>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</si>
  <si>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</si>
  <si>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</si>
  <si>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</si>
  <si>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</si>
  <si>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</si>
  <si>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</si>
  <si>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</si>
  <si>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</si>
  <si>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</si>
  <si>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</si>
  <si>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</si>
  <si>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</si>
  <si>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</si>
  <si>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</si>
  <si>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</si>
  <si>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</si>
  <si>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</si>
  <si>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</si>
  <si>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</si>
  <si>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</si>
  <si>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</si>
  <si>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</si>
  <si>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</si>
  <si>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</si>
  <si>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</si>
  <si>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</si>
  <si>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</si>
  <si>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</si>
  <si>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</si>
  <si>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</si>
  <si>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</si>
  <si>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</si>
  <si>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</si>
  <si>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</si>
  <si>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</si>
  <si>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</si>
  <si>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</si>
  <si>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</si>
  <si>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</si>
  <si>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</si>
  <si>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</si>
  <si>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</si>
  <si>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</si>
  <si>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</si>
  <si>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</si>
  <si>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</si>
  <si>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</si>
  <si>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</si>
  <si>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</si>
  <si>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</si>
  <si>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</si>
  <si>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</si>
  <si>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</si>
  <si>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</si>
  <si>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</si>
  <si>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</si>
  <si>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</si>
  <si>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</si>
  <si>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</si>
  <si>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</si>
  <si>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</si>
  <si>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</si>
  <si>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</si>
  <si>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</si>
  <si>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</si>
  <si>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</si>
  <si>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</si>
  <si>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</si>
  <si>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</si>
  <si>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</si>
  <si>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</si>
  <si>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</si>
  <si>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</si>
  <si>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</si>
  <si>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</si>
  <si>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</si>
  <si>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</si>
  <si>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</si>
  <si>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</si>
  <si>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</si>
  <si>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</si>
  <si>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</si>
  <si>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</si>
  <si>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</si>
  <si>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</si>
  <si>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</si>
  <si>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</si>
  <si>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</si>
  <si>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</si>
  <si>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</si>
  <si>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</si>
  <si>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</si>
  <si>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</si>
  <si>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</si>
  <si>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</si>
  <si>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</si>
  <si>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</si>
  <si>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</si>
  <si>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</si>
  <si>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</si>
  <si>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</si>
  <si>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</si>
  <si>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</si>
  <si>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</si>
  <si>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</si>
  <si>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</si>
  <si>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</si>
  <si>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</si>
  <si>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</si>
  <si>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</si>
  <si>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</si>
  <si>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</si>
  <si>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</si>
  <si>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</si>
  <si>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</si>
  <si>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</si>
  <si>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</si>
  <si>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</si>
  <si>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</si>
  <si>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</si>
  <si>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</si>
  <si>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</si>
  <si>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</si>
  <si>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</si>
  <si>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</si>
  <si>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</si>
  <si>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</si>
  <si>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</si>
  <si>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</si>
  <si>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</si>
  <si>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</si>
  <si>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</si>
  <si>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</si>
  <si>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</si>
  <si>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</si>
  <si>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</si>
  <si>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</si>
  <si>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</si>
  <si>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</si>
  <si>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</si>
  <si>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</si>
  <si>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</si>
  <si>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</si>
  <si>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</si>
  <si>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</si>
  <si>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</si>
  <si>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</si>
  <si>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</si>
  <si>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</si>
  <si>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</si>
  <si>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</si>
  <si>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</si>
  <si>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</si>
  <si>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</si>
  <si>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</si>
  <si>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</si>
  <si>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</si>
  <si>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</si>
  <si>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</si>
  <si>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</si>
  <si>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</si>
  <si>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</si>
  <si>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</si>
  <si>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</si>
  <si>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</si>
  <si>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</si>
  <si>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</si>
  <si>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</si>
  <si>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</si>
  <si>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</si>
  <si>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</si>
  <si>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</si>
  <si>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</si>
  <si>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</si>
  <si>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</si>
  <si>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</si>
  <si>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</si>
  <si>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</si>
  <si>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</si>
  <si>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</si>
  <si>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</si>
  <si>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</si>
  <si>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</si>
  <si>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</si>
  <si>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</si>
  <si>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</si>
  <si>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</si>
  <si>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</si>
  <si>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</si>
  <si>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</si>
  <si>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</si>
  <si>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</si>
  <si>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</si>
  <si>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</si>
  <si>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</si>
  <si>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</si>
  <si>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</si>
  <si>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</si>
  <si>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</si>
  <si>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</si>
  <si>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</si>
  <si>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</si>
  <si>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</si>
  <si>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</si>
  <si>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</si>
  <si>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</si>
  <si>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</si>
  <si>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</si>
  <si>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</si>
  <si>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</si>
  <si>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</si>
  <si>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</si>
  <si>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</si>
  <si>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</si>
  <si>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</si>
  <si>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</si>
  <si>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</si>
  <si>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</si>
  <si>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</si>
  <si>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</si>
  <si>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</si>
  <si>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</si>
  <si>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</si>
  <si>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</si>
  <si>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</si>
  <si>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</si>
  <si>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</si>
  <si>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</si>
  <si>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</si>
  <si>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</si>
  <si>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</si>
  <si>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</si>
  <si>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</si>
  <si>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</si>
  <si>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</si>
  <si>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</si>
  <si>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</si>
  <si>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</si>
  <si>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</si>
  <si>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</si>
  <si>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</si>
  <si>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</si>
  <si>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</si>
  <si>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</si>
  <si>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</si>
  <si>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</si>
  <si>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</si>
  <si>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</si>
  <si>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</si>
  <si>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</si>
  <si>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</si>
  <si>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</si>
  <si>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</si>
  <si>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</si>
  <si>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</si>
  <si>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</si>
  <si>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</si>
  <si>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</si>
  <si>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</si>
  <si>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</si>
  <si>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</si>
  <si>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</si>
  <si>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</si>
  <si>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</si>
  <si>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</si>
  <si>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</si>
  <si>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</si>
  <si>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</si>
  <si>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</si>
  <si>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</si>
  <si>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</si>
  <si>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</si>
  <si>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</si>
  <si>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</si>
  <si>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</si>
  <si>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</si>
  <si>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</si>
  <si>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</si>
  <si>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</si>
  <si>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</si>
  <si>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</si>
  <si>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</si>
  <si>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</si>
  <si>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</si>
  <si>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</si>
  <si>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</si>
  <si>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</si>
  <si>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</si>
  <si>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</si>
  <si>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</si>
  <si>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</si>
  <si>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</si>
  <si>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</si>
  <si>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</si>
  <si>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</si>
  <si>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</si>
  <si>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</si>
  <si>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</si>
  <si>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</si>
  <si>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</si>
  <si>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</si>
  <si>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</si>
  <si>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</si>
  <si>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</si>
  <si>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</si>
  <si>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</si>
  <si>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</si>
  <si>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</si>
  <si>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</si>
  <si>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</si>
  <si>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</si>
  <si>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</si>
  <si>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</si>
  <si>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</si>
  <si>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</si>
  <si>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</si>
  <si>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</si>
  <si>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</si>
  <si>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</si>
  <si>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15.04.2022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</si>
  <si>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</si>
  <si>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</si>
  <si>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</si>
  <si>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</si>
  <si>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</si>
  <si>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</si>
  <si>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</si>
  <si>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</si>
  <si>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</si>
  <si>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</si>
  <si>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</si>
  <si>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</si>
  <si>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</si>
  <si>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</si>
  <si>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</si>
  <si>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</si>
  <si>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</si>
  <si>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</si>
  <si>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</si>
  <si>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</si>
  <si>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</si>
  <si>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</si>
  <si>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</si>
  <si>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</si>
  <si>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</si>
  <si>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</si>
  <si>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</si>
  <si>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</si>
  <si>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</si>
  <si>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</si>
  <si>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</si>
  <si>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</si>
  <si>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</si>
  <si>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</si>
  <si>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</si>
  <si>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</si>
  <si>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</si>
  <si>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</si>
  <si>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</si>
  <si>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</si>
  <si>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</si>
  <si>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</si>
  <si>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</si>
  <si>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</si>
  <si>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</si>
  <si>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</si>
  <si>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</si>
  <si>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</si>
  <si>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</si>
  <si>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</si>
  <si>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</si>
  <si>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</si>
  <si>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</si>
  <si>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</si>
  <si>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</si>
  <si>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</si>
  <si>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</si>
  <si>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</si>
  <si>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</si>
  <si>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</si>
  <si>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</si>
  <si>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</si>
  <si>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</si>
  <si>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</si>
  <si>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</si>
  <si>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</si>
  <si>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</si>
  <si>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</si>
  <si>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</si>
  <si>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</si>
  <si>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</si>
  <si>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</si>
  <si>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</si>
  <si>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</si>
  <si>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</si>
  <si>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</si>
  <si>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</si>
  <si>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</si>
  <si>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</si>
  <si>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</si>
  <si>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</si>
  <si>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</si>
  <si>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</si>
  <si>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</si>
  <si>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</si>
  <si>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</si>
  <si>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</si>
  <si>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</si>
  <si>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</si>
  <si>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</si>
  <si>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</si>
  <si>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</si>
  <si>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</si>
  <si>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</si>
  <si>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</si>
  <si>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</si>
  <si>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</si>
  <si>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</si>
  <si>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</si>
  <si>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</si>
  <si>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</si>
  <si>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</si>
  <si>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</si>
  <si>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</si>
  <si>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</si>
  <si>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</si>
  <si>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</si>
  <si>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</si>
  <si>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</si>
  <si>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</si>
  <si>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</si>
  <si>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</si>
  <si>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</si>
  <si>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</si>
  <si>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</si>
  <si>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</si>
  <si>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</si>
  <si>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</si>
  <si>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</si>
  <si>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</si>
  <si>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</si>
  <si>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</si>
  <si>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</si>
  <si>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</si>
  <si>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</si>
  <si>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</si>
  <si>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</si>
  <si>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</si>
  <si>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</si>
  <si>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</si>
  <si>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</si>
  <si>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</si>
  <si>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</si>
  <si>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</si>
  <si>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</si>
  <si>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</si>
  <si>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</si>
  <si>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</si>
  <si>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</si>
  <si>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</si>
  <si>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</si>
  <si>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</si>
  <si>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</si>
  <si>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</si>
  <si>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</si>
  <si>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</si>
  <si>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</si>
  <si>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</si>
  <si>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</si>
  <si>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</si>
  <si>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</si>
  <si>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</si>
  <si>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</si>
  <si>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</si>
  <si>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</si>
  <si>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</si>
  <si>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</si>
  <si>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</si>
  <si>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</si>
  <si>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</si>
  <si>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</si>
  <si>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</si>
  <si>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</si>
  <si>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</si>
  <si>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</si>
  <si>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</si>
  <si>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</si>
  <si>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</si>
  <si>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</si>
  <si>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</si>
  <si>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</si>
  <si>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</si>
  <si>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</si>
  <si>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</si>
  <si>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</si>
  <si>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</si>
  <si>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</si>
  <si>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</si>
  <si>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</si>
  <si>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</si>
  <si>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</si>
  <si>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</si>
  <si>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</si>
  <si>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</si>
  <si>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</si>
  <si>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</si>
  <si>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</si>
  <si>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</si>
  <si>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</si>
  <si>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</si>
  <si>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</si>
  <si>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</si>
  <si>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</si>
  <si>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</si>
  <si>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</si>
  <si>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</si>
  <si>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</si>
  <si>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</si>
  <si>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</si>
  <si>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</si>
  <si>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</si>
  <si>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</si>
  <si>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</si>
  <si>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</si>
  <si>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</si>
  <si>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</si>
  <si>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</si>
  <si>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</si>
  <si>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</si>
  <si>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</si>
  <si>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</si>
  <si>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</si>
  <si>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</si>
  <si>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</si>
  <si>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</si>
  <si>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</si>
  <si>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</si>
  <si>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</si>
  <si>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</si>
  <si>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</si>
  <si>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</si>
  <si>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</si>
  <si>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</si>
  <si>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</si>
  <si>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</si>
  <si>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</si>
  <si>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</si>
  <si>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</si>
  <si>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</si>
  <si>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</si>
  <si>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</si>
  <si>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</si>
  <si>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</si>
  <si>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</si>
  <si>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</si>
  <si>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</si>
  <si>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</si>
  <si>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</si>
  <si>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</si>
  <si>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</si>
  <si>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</si>
  <si>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</si>
  <si>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</si>
  <si>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</si>
  <si>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</si>
  <si>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</si>
  <si>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</si>
  <si>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</si>
  <si>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</si>
  <si>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</si>
  <si>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</si>
  <si>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</si>
  <si>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</si>
  <si>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</si>
  <si>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</si>
  <si>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</si>
  <si>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</si>
  <si>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</si>
  <si>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</si>
  <si>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</si>
  <si>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</si>
  <si>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</si>
  <si>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</si>
  <si>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</si>
  <si>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</si>
  <si>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</si>
  <si>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</si>
  <si>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</si>
  <si>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</si>
  <si>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</si>
  <si>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</si>
  <si>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</si>
  <si>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</si>
  <si>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</si>
  <si>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</si>
  <si>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</si>
  <si>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</si>
  <si>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</si>
  <si>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</si>
  <si>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</si>
  <si>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</si>
  <si>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</si>
  <si>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</si>
  <si>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</si>
  <si>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</si>
  <si>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</si>
  <si>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</si>
  <si>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</si>
  <si>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</si>
  <si>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</si>
  <si>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</si>
  <si>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</si>
  <si>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</si>
  <si>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</si>
  <si>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</si>
  <si>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</si>
  <si>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</si>
  <si>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</si>
  <si>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</si>
  <si>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</si>
  <si>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</si>
  <si>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</si>
  <si>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</si>
  <si>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</si>
  <si>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</si>
  <si>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</si>
  <si>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</si>
  <si>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</si>
  <si>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</si>
  <si>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</si>
  <si>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</si>
  <si>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</si>
  <si>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</si>
  <si>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</si>
  <si>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</si>
  <si>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</si>
  <si>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</si>
  <si>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</si>
  <si>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</si>
  <si>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</si>
  <si>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</si>
  <si>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</si>
  <si>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</si>
  <si>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</si>
  <si>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</si>
  <si>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</si>
  <si>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</si>
  <si>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</si>
  <si>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</si>
  <si>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</si>
  <si>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</si>
  <si>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</si>
  <si>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</si>
  <si>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</si>
  <si>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</si>
  <si>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</si>
  <si>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</si>
  <si>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</si>
  <si>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</si>
  <si>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</si>
  <si>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</si>
  <si>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</si>
  <si>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</si>
  <si>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</si>
  <si>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</si>
  <si>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</si>
  <si>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</si>
  <si>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</si>
  <si>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</si>
  <si>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</si>
  <si>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</si>
  <si>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</si>
  <si>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</si>
  <si>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</si>
  <si>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</si>
  <si>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</si>
  <si>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</si>
  <si>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</si>
  <si>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</si>
  <si>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</si>
  <si>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</si>
  <si>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</si>
  <si>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</si>
  <si>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</si>
  <si>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</si>
  <si>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</si>
  <si>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</si>
  <si>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</si>
  <si>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</si>
  <si>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</si>
  <si>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</si>
  <si>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</si>
  <si>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</si>
  <si>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</si>
  <si>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</si>
  <si>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</si>
  <si>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</si>
  <si>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</si>
  <si>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</si>
  <si>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</si>
  <si>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</si>
  <si>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</si>
  <si>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</si>
  <si>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</si>
  <si>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</si>
  <si>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</si>
  <si>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</si>
  <si>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</si>
  <si>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</si>
  <si>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</si>
  <si>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</si>
  <si>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</si>
  <si>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</si>
  <si>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</si>
  <si>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</si>
  <si>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</si>
  <si>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</si>
  <si>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</si>
  <si>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</si>
  <si>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</si>
  <si>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</si>
  <si>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</si>
  <si>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</si>
  <si>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</si>
  <si>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</si>
  <si>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</si>
  <si>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</si>
  <si>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</si>
  <si>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</si>
  <si>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</si>
  <si>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</si>
  <si>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</si>
  <si>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</si>
  <si>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</si>
  <si>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</si>
  <si>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</si>
  <si>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</si>
  <si>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</si>
  <si>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</si>
  <si>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</si>
  <si>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</si>
  <si>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</si>
  <si>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</si>
  <si>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</si>
  <si>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</si>
  <si>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</si>
  <si>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</si>
  <si>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</si>
  <si>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</si>
  <si>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</si>
  <si>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</si>
  <si>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</si>
  <si>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</si>
  <si>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</si>
  <si>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</si>
  <si>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</si>
  <si>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</si>
  <si>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</si>
  <si>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</si>
  <si>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</si>
  <si>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</si>
  <si>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</si>
  <si>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</si>
  <si>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</si>
  <si>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</si>
  <si>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</si>
  <si>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</si>
  <si>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</si>
  <si>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</si>
  <si>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</si>
  <si>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</si>
  <si>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</si>
  <si>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</si>
  <si>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</si>
  <si>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</si>
  <si>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</si>
  <si>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</si>
  <si>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</si>
  <si>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</si>
  <si>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</si>
  <si>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</si>
  <si>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</si>
  <si>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</si>
  <si>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</si>
  <si>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</si>
  <si>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</si>
  <si>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</si>
  <si>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</si>
  <si>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</si>
  <si>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</si>
  <si>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</si>
  <si>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</si>
  <si>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</si>
  <si>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</si>
  <si>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</si>
  <si>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</si>
  <si>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</si>
  <si>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</si>
  <si>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</si>
  <si>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</si>
  <si>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</si>
  <si>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</si>
  <si>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</si>
  <si>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</si>
  <si>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</si>
  <si>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</si>
  <si>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</si>
  <si>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</si>
  <si>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</si>
  <si>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</si>
  <si>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</si>
  <si>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</si>
  <si>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</si>
  <si>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</si>
  <si>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</si>
  <si>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</si>
  <si>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</si>
  <si>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</si>
  <si>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</si>
  <si>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</si>
  <si>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</si>
  <si>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</si>
  <si>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</si>
  <si>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</si>
  <si>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</si>
  <si>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</si>
  <si>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</si>
  <si>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</si>
  <si>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</si>
  <si>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</si>
  <si>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</si>
  <si>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</si>
  <si>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</si>
  <si>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</si>
  <si>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</si>
  <si>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</si>
  <si>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</si>
  <si>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</si>
  <si>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</si>
  <si>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</si>
  <si>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</si>
  <si>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</si>
  <si>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</si>
  <si>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</si>
  <si>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</si>
  <si>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</si>
  <si>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</si>
  <si>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</si>
  <si>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</si>
  <si>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</si>
  <si>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</si>
  <si>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</si>
  <si>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</si>
  <si>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</si>
  <si>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</si>
  <si>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</si>
  <si>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</si>
  <si>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</si>
  <si>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</si>
  <si>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</si>
  <si>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</si>
  <si>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</si>
  <si>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</si>
  <si>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</si>
  <si>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</si>
  <si>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</si>
  <si>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</si>
  <si>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</si>
  <si>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</si>
  <si>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</si>
  <si>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</si>
  <si>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</si>
  <si>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</si>
  <si>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</si>
  <si>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</si>
  <si>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</si>
  <si>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</si>
  <si>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</si>
  <si>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</si>
  <si>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</si>
  <si>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</si>
  <si>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</si>
  <si>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</si>
  <si>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</si>
  <si>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</si>
  <si>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</si>
  <si>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</si>
  <si>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</si>
  <si>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</si>
  <si>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</si>
  <si>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</si>
  <si>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</si>
  <si>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</si>
  <si>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</si>
  <si>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</si>
  <si>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</si>
  <si>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</si>
  <si>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</si>
  <si>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</si>
  <si>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</si>
  <si>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</si>
  <si>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</si>
  <si>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</si>
  <si>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</si>
  <si>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</si>
  <si>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</si>
  <si>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</si>
  <si>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</si>
  <si>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</si>
  <si>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</si>
  <si>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</si>
  <si>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</si>
  <si>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</si>
  <si>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</si>
  <si>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</si>
  <si>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</si>
  <si>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</si>
  <si>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</si>
  <si>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</si>
  <si>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</si>
  <si>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</si>
  <si>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</si>
  <si>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</si>
  <si>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</si>
  <si>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</si>
  <si>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</si>
  <si>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</si>
  <si>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</si>
  <si>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</si>
  <si>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</si>
  <si>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</si>
  <si>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</si>
  <si>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</si>
  <si>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</si>
  <si>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</si>
  <si>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</si>
  <si>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</si>
  <si>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</si>
  <si>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</si>
  <si>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</si>
  <si>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</si>
  <si>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</si>
  <si>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</si>
  <si>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</si>
  <si>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</si>
  <si>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</si>
  <si>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</si>
  <si>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</si>
  <si>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</si>
  <si>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</si>
  <si>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</si>
  <si>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</si>
  <si>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</si>
  <si>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</si>
  <si>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</si>
  <si>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</si>
  <si>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</si>
  <si>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</si>
  <si>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</si>
  <si>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</si>
  <si>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</si>
  <si>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</si>
  <si>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</si>
  <si>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</si>
  <si>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</si>
  <si>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</si>
  <si>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</si>
  <si>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</si>
  <si>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</si>
  <si>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</si>
  <si>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</si>
  <si>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</si>
  <si>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</si>
  <si>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</si>
  <si>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</si>
  <si>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</si>
  <si>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</si>
  <si>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</si>
  <si>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</si>
  <si>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</si>
  <si>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</si>
  <si>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</si>
  <si>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</si>
  <si>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</si>
  <si>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</si>
  <si>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</si>
  <si>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</si>
  <si>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</si>
  <si>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</si>
  <si>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</si>
  <si>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</si>
  <si>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</si>
  <si>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</si>
  <si>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</si>
  <si>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</si>
  <si>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</si>
  <si>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</si>
  <si>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</si>
  <si>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</si>
  <si>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</si>
  <si>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</si>
  <si>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</si>
  <si>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</si>
  <si>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</si>
  <si>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</si>
  <si>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</si>
  <si>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</si>
  <si>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</si>
  <si>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</si>
  <si>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</si>
  <si>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</si>
  <si>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</si>
  <si>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</si>
  <si>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</si>
  <si>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26485475</t>
  </si>
  <si>
    <t>АО "Газпром теплоэнерго Тольятти"</t>
  </si>
  <si>
    <t>6322036965</t>
  </si>
  <si>
    <t>638201001</t>
  </si>
  <si>
    <t>30354412</t>
  </si>
  <si>
    <t>АО "Главное управление жилищно-коммунального хозяйства"</t>
  </si>
  <si>
    <t>5116000922</t>
  </si>
  <si>
    <t>631743001</t>
  </si>
  <si>
    <t>26322430</t>
  </si>
  <si>
    <t>АО "Похвистневоэнерго"</t>
  </si>
  <si>
    <t>6372020696</t>
  </si>
  <si>
    <t>637201001</t>
  </si>
  <si>
    <t>26485687</t>
  </si>
  <si>
    <t>АО "РКЦ "Прогресс"</t>
  </si>
  <si>
    <t>6312139922</t>
  </si>
  <si>
    <t>997450001</t>
  </si>
  <si>
    <t>26485308</t>
  </si>
  <si>
    <t>АО “РЭУ” “Самарский”</t>
  </si>
  <si>
    <t>7714783092</t>
  </si>
  <si>
    <t>631143001</t>
  </si>
  <si>
    <t>31014933</t>
  </si>
  <si>
    <t>ГАУ «ЦИК СО»</t>
  </si>
  <si>
    <t>6315856452</t>
  </si>
  <si>
    <t>631501001</t>
  </si>
  <si>
    <t>28047698</t>
  </si>
  <si>
    <t>ГБУ СО "Самарский областной геронтологический центр"</t>
  </si>
  <si>
    <t>6313011273</t>
  </si>
  <si>
    <t>631301001</t>
  </si>
  <si>
    <t>26774814</t>
  </si>
  <si>
    <t>ЗАО "Энергетика и связь строительства</t>
  </si>
  <si>
    <t>6320005633</t>
  </si>
  <si>
    <t>632401001</t>
  </si>
  <si>
    <t>16-08-2002 00:00:00</t>
  </si>
  <si>
    <t>26485546</t>
  </si>
  <si>
    <t>ЗАО “Самарский завод Нефтемаш”</t>
  </si>
  <si>
    <t>6314007537</t>
  </si>
  <si>
    <t>631401001</t>
  </si>
  <si>
    <t>31516697</t>
  </si>
  <si>
    <t>ИП Каменских О.С.</t>
  </si>
  <si>
    <t>632517403647</t>
  </si>
  <si>
    <t>отсутствует</t>
  </si>
  <si>
    <t>28546014</t>
  </si>
  <si>
    <t>ИП Самородов С.Ф.</t>
  </si>
  <si>
    <t>637101834265</t>
  </si>
  <si>
    <t>31347327</t>
  </si>
  <si>
    <t>ИЭВБ РАН – филиал СамНЦ РАН</t>
  </si>
  <si>
    <t>6316032112</t>
  </si>
  <si>
    <t>632443001</t>
  </si>
  <si>
    <t>01-07-2019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</si>
  <si>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</si>
  <si>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</si>
  <si>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</si>
  <si>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</si>
  <si>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28982060</t>
  </si>
  <si>
    <t>МП "УК ЖКХ" муниципального района Шигонский</t>
  </si>
  <si>
    <t>6325042903</t>
  </si>
  <si>
    <t>632501001</t>
  </si>
  <si>
    <t>28792378</t>
  </si>
  <si>
    <t>МП г.о.Самара "Инженерная служба"</t>
  </si>
  <si>
    <t>6315701071</t>
  </si>
  <si>
    <t>631701001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</si>
  <si>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</si>
  <si>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</si>
  <si>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</si>
  <si>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</si>
  <si>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</si>
  <si>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</si>
  <si>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</si>
  <si>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27622893</t>
  </si>
  <si>
    <t>МУП "Тепло Волжского района"</t>
  </si>
  <si>
    <t>6330050917</t>
  </si>
  <si>
    <t>633001001</t>
  </si>
  <si>
    <t>28-12-2011 00:00:00</t>
  </si>
  <si>
    <t>30899146</t>
  </si>
  <si>
    <t>МУП "Теплообеспечение"</t>
  </si>
  <si>
    <t>6330075220</t>
  </si>
  <si>
    <t>26485191</t>
  </si>
  <si>
    <t>МУП “Волжское ЖКХ”</t>
  </si>
  <si>
    <t>6376002176</t>
  </si>
  <si>
    <t>637601001</t>
  </si>
  <si>
    <t>26485216</t>
  </si>
  <si>
    <t>МУП “ЖИЛКОМСЕРВИС”</t>
  </si>
  <si>
    <t>6376017704</t>
  </si>
  <si>
    <t>26485496</t>
  </si>
  <si>
    <t>МУП “ЖЭС” г.о. Сызрань</t>
  </si>
  <si>
    <t>6325028472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</si>
  <si>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</si>
  <si>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</si>
  <si>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</si>
  <si>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</si>
  <si>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26485226</t>
  </si>
  <si>
    <t>МУП КРАСНОЯРСКОЕ ЖКХ</t>
  </si>
  <si>
    <t>6376002095</t>
  </si>
  <si>
    <t>26485769</t>
  </si>
  <si>
    <t>МУП г.о. Октябрьск “Жилищное управление”</t>
  </si>
  <si>
    <t>6325037090</t>
  </si>
  <si>
    <t>28436415</t>
  </si>
  <si>
    <t>ООО "Волгатеплоснаб"</t>
  </si>
  <si>
    <t>6316178168</t>
  </si>
  <si>
    <t>631601001</t>
  </si>
  <si>
    <t>28263191</t>
  </si>
  <si>
    <t>ООО "Долина-Центр-С"</t>
  </si>
  <si>
    <t>6316079449</t>
  </si>
  <si>
    <t>27883109</t>
  </si>
  <si>
    <t>ООО "Комфорт Дом"</t>
  </si>
  <si>
    <t>6324016308</t>
  </si>
  <si>
    <t>31365983</t>
  </si>
  <si>
    <t>ООО "Красноярская ТЭК"</t>
  </si>
  <si>
    <t>6376027942</t>
  </si>
  <si>
    <t>02-12-2019 00:00:00</t>
  </si>
  <si>
    <t>31426402</t>
  </si>
  <si>
    <t>ООО "Нефтегаз"</t>
  </si>
  <si>
    <t>6319141600</t>
  </si>
  <si>
    <t>631901001</t>
  </si>
  <si>
    <t>23-05-2007 00:00:00</t>
  </si>
  <si>
    <t>30873436</t>
  </si>
  <si>
    <t>ООО "Промышленные технологии"</t>
  </si>
  <si>
    <t>6316174766</t>
  </si>
  <si>
    <t>31438609</t>
  </si>
  <si>
    <t>ООО "СТЭК"</t>
  </si>
  <si>
    <t>6312195268</t>
  </si>
  <si>
    <t>631201001</t>
  </si>
  <si>
    <t>25-08-2020 00:00:00</t>
  </si>
  <si>
    <t>31442128</t>
  </si>
  <si>
    <t>ООО "СамРЭК-Нефтегорск"</t>
  </si>
  <si>
    <t>6377011590</t>
  </si>
  <si>
    <t>637701001</t>
  </si>
  <si>
    <t>10-09-2020 00:00:00</t>
  </si>
  <si>
    <t>31432962</t>
  </si>
  <si>
    <t>ООО "СамРЭК-Тепло Жигулевск"</t>
  </si>
  <si>
    <t>6382079233</t>
  </si>
  <si>
    <t>12-04-2019 00:00:00</t>
  </si>
  <si>
    <t>28262360</t>
  </si>
  <si>
    <t>ООО "СамРЭК-Эксплуатация"</t>
  </si>
  <si>
    <t>6315648332</t>
  </si>
  <si>
    <t>31256251</t>
  </si>
  <si>
    <t>ООО "СамЭК"</t>
  </si>
  <si>
    <t>6316236941</t>
  </si>
  <si>
    <t>11-08-2017 00:00:00</t>
  </si>
  <si>
    <t>26852799</t>
  </si>
  <si>
    <t>ООО "Сервисная коммунальная компания"</t>
  </si>
  <si>
    <t>6381013776</t>
  </si>
  <si>
    <t>638101001</t>
  </si>
  <si>
    <t>01-05-2011 00:00:00</t>
  </si>
  <si>
    <t>28817169</t>
  </si>
  <si>
    <t>ООО "УК "Промкомстрой"</t>
  </si>
  <si>
    <t>6325058004</t>
  </si>
  <si>
    <t>26836331</t>
  </si>
  <si>
    <t>ООО "Энергетик"</t>
  </si>
  <si>
    <t>6325033916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</si>
  <si>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</si>
  <si>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</si>
  <si>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</si>
  <si>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</si>
  <si>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</si>
  <si>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</si>
  <si>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26485662</t>
  </si>
  <si>
    <t>ООО “Электрощит” - Энерготехстрой”</t>
  </si>
  <si>
    <t>6313132888</t>
  </si>
  <si>
    <t>31361967</t>
  </si>
  <si>
    <t>ООО «СТЭК»</t>
  </si>
  <si>
    <t>6317007060</t>
  </si>
  <si>
    <t>31088933</t>
  </si>
  <si>
    <t>ООО «Эталон»</t>
  </si>
  <si>
    <t>6325036811</t>
  </si>
  <si>
    <t>26485298</t>
  </si>
  <si>
    <t>ООО фирма “ЗаДуМКа”</t>
  </si>
  <si>
    <t>6372003764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</si>
  <si>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</si>
  <si>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</si>
  <si>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</si>
  <si>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01-12-2019 00:00:00</t>
  </si>
  <si>
    <t>31231988</t>
  </si>
  <si>
    <t>ФГБУ "СКК "Приволжский" Министерства обороны Российской Федерации</t>
  </si>
  <si>
    <t>7420003536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</si>
  <si>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</si>
  <si>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</si>
  <si>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</si>
  <si>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</si>
  <si>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26485122</t>
  </si>
  <si>
    <t>ФГБУЗ МРЦ "Сергиевские минеральные воды" ФМБА России</t>
  </si>
  <si>
    <t>6381000103</t>
  </si>
  <si>
    <t>26485668</t>
  </si>
  <si>
    <t>ФКУ ИК-6 УФСИН России по Самарской области</t>
  </si>
  <si>
    <t>6313010110</t>
  </si>
  <si>
    <t>31338641</t>
  </si>
  <si>
    <t>Федеральное государственное бюджетное учреждение науки Самарского федерального исследовательского центра Российской акадмемии наук</t>
  </si>
  <si>
    <t>27540016</t>
  </si>
  <si>
    <t>Филиал "Самарский" ПАО "Т Плюс"</t>
  </si>
  <si>
    <t>6315376946</t>
  </si>
  <si>
    <t>631543004</t>
  </si>
  <si>
    <t>30914574</t>
  </si>
  <si>
    <t>Филиал ФГБУ "ЦЖКУ" МИНОБОРОНЫ РОССИИ (по ЦВО)</t>
  </si>
  <si>
    <t>7729314745</t>
  </si>
  <si>
    <t>667043001</t>
  </si>
  <si>
    <t>HOT_VS</t>
  </si>
  <si>
    <t>14.04.2022</t>
  </si>
  <si>
    <t>117-р</t>
  </si>
  <si>
    <t>443099, г. Самара, ул. Фрунзе, 84</t>
  </si>
  <si>
    <t>Чипиров Валерий Владимирович</t>
  </si>
  <si>
    <t>Ивашкина Юлия Юрьевна</t>
  </si>
  <si>
    <t>Ведущий экономист</t>
  </si>
  <si>
    <t>(846) 254-61-20 доб 206</t>
  </si>
  <si>
    <t>mupis@yandex.ru</t>
  </si>
  <si>
    <t>О</t>
  </si>
  <si>
    <t>городской округ Самара, городской округ Самара (36701000);</t>
  </si>
  <si>
    <t>Тариф на горячую воду в закрытой системе горячего водоснабжения в виде формулы двухкомпонентного тарифа в ценовой зоне теплоснабжения</t>
  </si>
  <si>
    <t>положение о закупках</t>
  </si>
  <si>
    <t>сайт организации</t>
  </si>
  <si>
    <t>ЕИС в сфере закупок</t>
  </si>
  <si>
    <t>https://mpsamis.ru/info</t>
  </si>
  <si>
    <t>https://zakupki.gov.ru</t>
  </si>
  <si>
    <t>https://portal.eias.ru/Portal/DownloadPage.aspx?type=12&amp;guid=f6b5a2d2-2e48-4a43-9c3e-4214a340dede</t>
  </si>
  <si>
    <t>30.06.2023</t>
  </si>
  <si>
    <t>01.07.2023</t>
  </si>
  <si>
    <t>https://portal.eias.ru/Portal/DownloadPage.aspx?type=12&amp;guid=26fdbf71-484d-4b93-aa96-5b6da74af29b</t>
  </si>
  <si>
    <t>27.04.2022 13:04:47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</si>
</sst>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2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6" fillId="50" borderId="0" applyNumberFormat="0" applyBorder="0" applyAlignment="0" applyProtection="0"/>
    <xf numFmtId="0" fontId="106" fillId="48" borderId="0" applyNumberFormat="0" applyBorder="0" applyAlignment="0" applyProtection="0"/>
    <xf numFmtId="0" fontId="106" fillId="46" borderId="0" applyNumberFormat="0" applyBorder="0" applyAlignment="0" applyProtection="0"/>
    <xf numFmtId="0" fontId="106" fillId="3" borderId="0" applyNumberFormat="0" applyBorder="0" applyAlignment="0" applyProtection="0"/>
    <xf numFmtId="0" fontId="106" fillId="50" borderId="0" applyNumberFormat="0" applyBorder="0" applyAlignment="0" applyProtection="0"/>
    <xf numFmtId="0" fontId="106" fillId="5" borderId="0" applyNumberFormat="0" applyBorder="0" applyAlignment="0" applyProtection="0"/>
    <xf numFmtId="0" fontId="107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8" fillId="7" borderId="52" applyNumberFormat="0">
      <alignment horizontal="center" vertical="center"/>
    </xf>
    <xf numFmtId="0" fontId="108" fillId="7" borderId="52" applyNumberFormat="0">
      <alignment horizontal="center" vertical="center"/>
    </xf>
    <xf numFmtId="0" fontId="106" fillId="50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06" fillId="50" borderId="0" applyNumberFormat="0" applyBorder="0" applyAlignment="0" applyProtection="0"/>
    <xf numFmtId="0" fontId="106" fillId="55" borderId="0" applyNumberFormat="0" applyBorder="0" applyAlignment="0" applyProtection="0"/>
    <xf numFmtId="0" fontId="109" fillId="45" borderId="53" applyNumberFormat="0" applyAlignment="0" applyProtection="0"/>
    <xf numFmtId="0" fontId="110" fillId="45" borderId="1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49" fontId="112" fillId="0" borderId="0" applyNumberFormat="0" applyFill="0" applyBorder="0" applyAlignment="0" applyProtection="0">
      <alignment vertical="top"/>
    </xf>
    <xf numFmtId="0" fontId="113" fillId="0" borderId="54" applyNumberFormat="0" applyFill="0" applyAlignment="0" applyProtection="0"/>
    <xf numFmtId="0" fontId="114" fillId="0" borderId="55" applyNumberFormat="0" applyFill="0" applyAlignment="0" applyProtection="0"/>
    <xf numFmtId="0" fontId="115" fillId="0" borderId="56" applyNumberFormat="0" applyFill="0" applyAlignment="0" applyProtection="0"/>
    <xf numFmtId="0" fontId="11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116" fillId="56" borderId="58" applyNumberFormat="0" applyAlignment="0" applyProtection="0"/>
    <xf numFmtId="0" fontId="117" fillId="0" borderId="0" applyNumberFormat="0" applyFill="0" applyBorder="0" applyAlignment="0" applyProtection="0"/>
    <xf numFmtId="0" fontId="118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9" fillId="0" borderId="0"/>
    <xf numFmtId="0" fontId="120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1" fillId="58" borderId="0" applyNumberFormat="0" applyBorder="0" applyAlignment="0" applyProtection="0"/>
    <xf numFmtId="0" fontId="122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3" fillId="0" borderId="59" applyNumberFormat="0" applyFill="0" applyAlignment="0" applyProtection="0"/>
    <xf numFmtId="0" fontId="2" fillId="0" borderId="0"/>
    <xf numFmtId="0" fontId="124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0" applyBorder="0">
      <alignment horizontal="right"/>
    </xf>
    <xf numFmtId="4" fontId="5" fillId="8" borderId="4" applyFont="0" applyBorder="0">
      <alignment horizontal="right"/>
    </xf>
    <xf numFmtId="0" fontId="125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1135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61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102" fillId="0" borderId="0" xfId="0" applyNumberFormat="1" applyFont="1" applyFill="1" applyBorder="1" applyAlignment="1">
      <alignment horizontal="right" vertical="center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80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- Акцент1" xfId="102" xr:uid="{00000000-0005-0000-0000-00000F000000}"/>
    <cellStyle name="20% — акцент1" xfId="74" builtinId="30" hidden="1"/>
    <cellStyle name="20% - Акцент2" xfId="103" xr:uid="{00000000-0005-0000-0000-000011000000}"/>
    <cellStyle name="20% — акцент2" xfId="78" builtinId="34" hidden="1"/>
    <cellStyle name="20% - Акцент3" xfId="104" xr:uid="{00000000-0005-0000-0000-000013000000}"/>
    <cellStyle name="20% — акцент3" xfId="82" builtinId="38" hidden="1"/>
    <cellStyle name="20% - Акцент4" xfId="105" xr:uid="{00000000-0005-0000-0000-000015000000}"/>
    <cellStyle name="20% — акцент4" xfId="86" builtinId="42" hidden="1"/>
    <cellStyle name="20% - Акцент5" xfId="106" xr:uid="{00000000-0005-0000-0000-000017000000}"/>
    <cellStyle name="20% — акцент5" xfId="90" builtinId="46" hidden="1"/>
    <cellStyle name="20% - Акцент6" xfId="107" xr:uid="{00000000-0005-0000-0000-000019000000}"/>
    <cellStyle name="20% — акцент6" xfId="94" builtinId="50" hidden="1"/>
    <cellStyle name="40% - Акцент1" xfId="108" xr:uid="{00000000-0005-0000-0000-00001B000000}"/>
    <cellStyle name="40% — акцент1" xfId="75" builtinId="31" hidden="1"/>
    <cellStyle name="40% - Акцент2" xfId="109" xr:uid="{00000000-0005-0000-0000-00001D000000}"/>
    <cellStyle name="40% — акцент2" xfId="79" builtinId="35" hidden="1"/>
    <cellStyle name="40% - Акцент3" xfId="110" xr:uid="{00000000-0005-0000-0000-00001F000000}"/>
    <cellStyle name="40% — акцент3" xfId="83" builtinId="39" hidden="1"/>
    <cellStyle name="40% - Акцент4" xfId="111" xr:uid="{00000000-0005-0000-0000-000021000000}"/>
    <cellStyle name="40% — акцент4" xfId="87" builtinId="43" hidden="1"/>
    <cellStyle name="40% - Акцент5" xfId="112" xr:uid="{00000000-0005-0000-0000-000023000000}"/>
    <cellStyle name="40% — акцент5" xfId="91" builtinId="47" hidden="1"/>
    <cellStyle name="40% - Акцент6" xfId="113" xr:uid="{00000000-0005-0000-0000-000025000000}"/>
    <cellStyle name="40% — акцент6" xfId="95" builtinId="51" hidden="1"/>
    <cellStyle name="60% - Акцент1" xfId="114" xr:uid="{00000000-0005-0000-0000-000027000000}"/>
    <cellStyle name="60% — акцент1" xfId="76" builtinId="32" hidden="1"/>
    <cellStyle name="60% - Акцент2" xfId="115" xr:uid="{00000000-0005-0000-0000-000029000000}"/>
    <cellStyle name="60% — акцент2" xfId="80" builtinId="36" hidden="1"/>
    <cellStyle name="60% - Акцент3" xfId="116" xr:uid="{00000000-0005-0000-0000-00002B000000}"/>
    <cellStyle name="60% — акцент3" xfId="84" builtinId="40" hidden="1"/>
    <cellStyle name="60% - Акцент4" xfId="117" xr:uid="{00000000-0005-0000-0000-00002D000000}"/>
    <cellStyle name="60% — акцент4" xfId="88" builtinId="44" hidden="1"/>
    <cellStyle name="60% - Акцент5" xfId="118" xr:uid="{00000000-0005-0000-0000-00002F000000}"/>
    <cellStyle name="60% — акцент5" xfId="92" builtinId="48" hidden="1"/>
    <cellStyle name="60% - Акцент6" xfId="119" xr:uid="{00000000-0005-0000-0000-000031000000}"/>
    <cellStyle name="60% — акцент6" xfId="96" builtinId="52" hidden="1"/>
    <cellStyle name="Action" xfId="120" xr:uid="{00000000-0005-0000-0000-000033000000}"/>
    <cellStyle name="Cells" xfId="121" xr:uid="{00000000-0005-0000-0000-000034000000}"/>
    <cellStyle name="Cells 2" xfId="122" xr:uid="{00000000-0005-0000-0000-000035000000}"/>
    <cellStyle name="Currency [0]" xfId="16" xr:uid="{00000000-0005-0000-0000-000036000000}"/>
    <cellStyle name="currency1" xfId="17" xr:uid="{00000000-0005-0000-0000-000037000000}"/>
    <cellStyle name="Currency2" xfId="18" xr:uid="{00000000-0005-0000-0000-000038000000}"/>
    <cellStyle name="currency3" xfId="19" xr:uid="{00000000-0005-0000-0000-000039000000}"/>
    <cellStyle name="currency4" xfId="20" xr:uid="{00000000-0005-0000-0000-00003A000000}"/>
    <cellStyle name="DblClick" xfId="123" xr:uid="{00000000-0005-0000-0000-00003B000000}"/>
    <cellStyle name="Followed Hyperlink" xfId="21" xr:uid="{00000000-0005-0000-0000-00003C000000}"/>
    <cellStyle name="Formuls" xfId="124" xr:uid="{00000000-0005-0000-0000-00003D000000}"/>
    <cellStyle name="Header" xfId="125" xr:uid="{00000000-0005-0000-0000-00003E000000}"/>
    <cellStyle name="Header 3" xfId="22" xr:uid="{00000000-0005-0000-0000-00003F000000}"/>
    <cellStyle name="Hyperlink" xfId="23" xr:uid="{00000000-0005-0000-0000-000040000000}"/>
    <cellStyle name="normal" xfId="24" xr:uid="{00000000-0005-0000-0000-000041000000}"/>
    <cellStyle name="Normal1" xfId="25" xr:uid="{00000000-0005-0000-0000-000042000000}"/>
    <cellStyle name="Normal2" xfId="26" xr:uid="{00000000-0005-0000-0000-000043000000}"/>
    <cellStyle name="Percent1" xfId="27" xr:uid="{00000000-0005-0000-0000-000044000000}"/>
    <cellStyle name="Title" xfId="126" xr:uid="{00000000-0005-0000-0000-000045000000}"/>
    <cellStyle name="Title 2" xfId="127" xr:uid="{00000000-0005-0000-0000-000046000000}"/>
    <cellStyle name="Title 4" xfId="28" xr:uid="{00000000-0005-0000-0000-000047000000}"/>
    <cellStyle name="Акцент1" xfId="73" builtinId="29" hidden="1"/>
    <cellStyle name="Акцент1" xfId="128" xr:uid="{00000000-0005-0000-0000-000049000000}"/>
    <cellStyle name="Акцент2" xfId="77" builtinId="33" hidden="1"/>
    <cellStyle name="Акцент2" xfId="129" xr:uid="{00000000-0005-0000-0000-00004B000000}"/>
    <cellStyle name="Акцент3" xfId="81" builtinId="37" hidden="1"/>
    <cellStyle name="Акцент3" xfId="130" xr:uid="{00000000-0005-0000-0000-00004D000000}"/>
    <cellStyle name="Акцент4" xfId="85" builtinId="41" hidden="1"/>
    <cellStyle name="Акцент4" xfId="131" xr:uid="{00000000-0005-0000-0000-00004F000000}"/>
    <cellStyle name="Акцент5" xfId="89" builtinId="45" hidden="1"/>
    <cellStyle name="Акцент5" xfId="132" xr:uid="{00000000-0005-0000-0000-000051000000}"/>
    <cellStyle name="Акцент6" xfId="93" builtinId="49" hidden="1"/>
    <cellStyle name="Акцент6" xfId="133" xr:uid="{00000000-0005-0000-0000-000053000000}"/>
    <cellStyle name="Ввод " xfId="29" builtinId="20" customBuiltin="1"/>
    <cellStyle name="Вывод" xfId="65" builtinId="21" hidden="1"/>
    <cellStyle name="Вывод" xfId="134" xr:uid="{00000000-0005-0000-0000-000056000000}"/>
    <cellStyle name="Вычисление" xfId="66" builtinId="22" hidden="1"/>
    <cellStyle name="Вычисление" xfId="135" xr:uid="{00000000-0005-0000-0000-000058000000}"/>
    <cellStyle name="Гиперссылка" xfId="30" builtinId="8" customBuiltin="1"/>
    <cellStyle name="Гиперссылка 2" xfId="136" xr:uid="{00000000-0005-0000-0000-00005A000000}"/>
    <cellStyle name="Гиперссылка 2 2" xfId="31" xr:uid="{00000000-0005-0000-0000-00005B000000}"/>
    <cellStyle name="Гиперссылка 3" xfId="137" xr:uid="{00000000-0005-0000-0000-00005C000000}"/>
    <cellStyle name="Гиперссылка 4" xfId="138" xr:uid="{00000000-0005-0000-0000-00005D000000}"/>
    <cellStyle name="Гиперссылка 4 2" xfId="139" xr:uid="{00000000-0005-0000-0000-00005E000000}"/>
    <cellStyle name="Гиперссылка 4_PASSPORT.TEPLO.PROIZV(v6.0.1)" xfId="140" xr:uid="{00000000-0005-0000-0000-00005F000000}"/>
    <cellStyle name="Гиперссылка 5" xfId="141" xr:uid="{00000000-0005-0000-0000-000060000000}"/>
    <cellStyle name="Денежный" xfId="99" builtinId="4" hidden="1"/>
    <cellStyle name="Денежный [0]" xfId="100" builtinId="7" hidden="1"/>
    <cellStyle name="Заголовок" xfId="32" xr:uid="{00000000-0005-0000-0000-000063000000}"/>
    <cellStyle name="Заголовок 1" xfId="58" builtinId="16" hidden="1"/>
    <cellStyle name="Заголовок 1" xfId="142" xr:uid="{00000000-0005-0000-0000-000065000000}"/>
    <cellStyle name="Заголовок 2" xfId="59" builtinId="17" hidden="1"/>
    <cellStyle name="Заголовок 2" xfId="143" xr:uid="{00000000-0005-0000-0000-000067000000}"/>
    <cellStyle name="Заголовок 3" xfId="60" builtinId="18" hidden="1"/>
    <cellStyle name="Заголовок 3" xfId="144" xr:uid="{00000000-0005-0000-0000-000069000000}"/>
    <cellStyle name="Заголовок 4" xfId="61" builtinId="19" hidden="1"/>
    <cellStyle name="Заголовок 4" xfId="145" xr:uid="{00000000-0005-0000-0000-00006B000000}"/>
    <cellStyle name="ЗаголовокСтолбца" xfId="33" xr:uid="{00000000-0005-0000-0000-00006C000000}"/>
    <cellStyle name="Значение" xfId="34" xr:uid="{00000000-0005-0000-0000-00006D000000}"/>
    <cellStyle name="Итог" xfId="72" builtinId="25" hidden="1"/>
    <cellStyle name="Итог" xfId="146" xr:uid="{00000000-0005-0000-0000-00006F000000}"/>
    <cellStyle name="Контрольная ячейка" xfId="68" builtinId="23" hidden="1"/>
    <cellStyle name="Контрольная ячейка" xfId="147" xr:uid="{00000000-0005-0000-0000-000071000000}"/>
    <cellStyle name="Название" xfId="57" builtinId="15" hidden="1"/>
    <cellStyle name="Название" xfId="148" xr:uid="{00000000-0005-0000-0000-000073000000}"/>
    <cellStyle name="Нейтральный" xfId="64" builtinId="28" hidden="1"/>
    <cellStyle name="Нейтральный" xfId="149" xr:uid="{00000000-0005-0000-0000-000075000000}"/>
    <cellStyle name="Обычный" xfId="0" builtinId="0" customBuiltin="1"/>
    <cellStyle name="Обычный 10" xfId="35" xr:uid="{00000000-0005-0000-0000-000077000000}"/>
    <cellStyle name="Обычный 12" xfId="150" xr:uid="{00000000-0005-0000-0000-000078000000}"/>
    <cellStyle name="Обычный 12 2" xfId="36" xr:uid="{00000000-0005-0000-0000-000079000000}"/>
    <cellStyle name="Обычный 12 3 2" xfId="151" xr:uid="{00000000-0005-0000-0000-00007A000000}"/>
    <cellStyle name="Обычный 14" xfId="37" xr:uid="{00000000-0005-0000-0000-00007B000000}"/>
    <cellStyle name="Обычный 14 2" xfId="152" xr:uid="{00000000-0005-0000-0000-00007C000000}"/>
    <cellStyle name="Обычный 14_UPDATE.WARM.CALC.INDEX.2015.TO.1.2.3" xfId="153" xr:uid="{00000000-0005-0000-0000-00007D000000}"/>
    <cellStyle name="Обычный 15" xfId="38" xr:uid="{00000000-0005-0000-0000-00007E000000}"/>
    <cellStyle name="Обычный 2" xfId="39" xr:uid="{00000000-0005-0000-0000-00007F000000}"/>
    <cellStyle name="Обычный 2 10 2" xfId="154" xr:uid="{00000000-0005-0000-0000-000080000000}"/>
    <cellStyle name="Обычный 2 2" xfId="40" xr:uid="{00000000-0005-0000-0000-000081000000}"/>
    <cellStyle name="Обычный 2 2 2" xfId="155" xr:uid="{00000000-0005-0000-0000-000082000000}"/>
    <cellStyle name="Обычный 2 3" xfId="156" xr:uid="{00000000-0005-0000-0000-000083000000}"/>
    <cellStyle name="Обычный 2 7" xfId="157" xr:uid="{00000000-0005-0000-0000-000084000000}"/>
    <cellStyle name="Обычный 2 8" xfId="158" xr:uid="{00000000-0005-0000-0000-000085000000}"/>
    <cellStyle name="Обычный 2_13 09 24 Баланс (3)" xfId="159" xr:uid="{00000000-0005-0000-0000-000086000000}"/>
    <cellStyle name="Обычный 20" xfId="160" xr:uid="{00000000-0005-0000-0000-000087000000}"/>
    <cellStyle name="Обычный 21" xfId="161" xr:uid="{00000000-0005-0000-0000-000088000000}"/>
    <cellStyle name="Обычный 22" xfId="162" xr:uid="{00000000-0005-0000-0000-000089000000}"/>
    <cellStyle name="Обычный 23" xfId="163" xr:uid="{00000000-0005-0000-0000-00008A000000}"/>
    <cellStyle name="Обычный 3" xfId="41" xr:uid="{00000000-0005-0000-0000-00008B000000}"/>
    <cellStyle name="Обычный 3 2" xfId="42" xr:uid="{00000000-0005-0000-0000-00008C000000}"/>
    <cellStyle name="Обычный 3 3" xfId="43" xr:uid="{00000000-0005-0000-0000-00008D000000}"/>
    <cellStyle name="Обычный 3 3 2" xfId="164" xr:uid="{00000000-0005-0000-0000-00008E000000}"/>
    <cellStyle name="Обычный 3 3_PASSPORT.TEPLO.PROIZV(v6.0.1)" xfId="165" xr:uid="{00000000-0005-0000-0000-00008F000000}"/>
    <cellStyle name="Обычный 4" xfId="44" xr:uid="{00000000-0005-0000-0000-000090000000}"/>
    <cellStyle name="Обычный 4 2" xfId="166" xr:uid="{00000000-0005-0000-0000-000091000000}"/>
    <cellStyle name="Обычный 4_PASSPORT.TEPLO.PROIZV(v6.0.1)" xfId="167" xr:uid="{00000000-0005-0000-0000-000092000000}"/>
    <cellStyle name="Обычный 5" xfId="168" xr:uid="{00000000-0005-0000-0000-000093000000}"/>
    <cellStyle name="Обычный_BALANCE.WARM.2007YEAR(FACT)" xfId="45" xr:uid="{00000000-0005-0000-0000-000094000000}"/>
    <cellStyle name="Обычный_INVEST.WARM.PLAN.4.78(v0.1)" xfId="46" xr:uid="{00000000-0005-0000-0000-000095000000}"/>
    <cellStyle name="Обычный_JKH.OPEN.INFO.HVS(v3.5)_цены161210" xfId="47" xr:uid="{00000000-0005-0000-0000-000096000000}"/>
    <cellStyle name="Обычный_JKH.OPEN.INFO.PRICE.VO_v4.0(10.02.11)" xfId="48" xr:uid="{00000000-0005-0000-0000-000097000000}"/>
    <cellStyle name="Обычный_KRU.TARIFF.FACT-0.3" xfId="49" xr:uid="{00000000-0005-0000-0000-000098000000}"/>
    <cellStyle name="Обычный_MINENERGO.340.PRIL79(v0.1)" xfId="50" xr:uid="{00000000-0005-0000-0000-000099000000}"/>
    <cellStyle name="Обычный_PREDEL.JKH.2010(v1.3)" xfId="51" xr:uid="{00000000-0005-0000-0000-00009A000000}"/>
    <cellStyle name="Обычный_razrabotka_sablonov_po_WKU" xfId="52" xr:uid="{00000000-0005-0000-0000-00009B000000}"/>
    <cellStyle name="Обычный_SIMPLE_1_massive2" xfId="53" xr:uid="{00000000-0005-0000-0000-00009C000000}"/>
    <cellStyle name="Обычный_ЖКУ_проект3" xfId="54" xr:uid="{00000000-0005-0000-0000-00009D000000}"/>
    <cellStyle name="Обычный_Мониторинг инвестиций" xfId="55" xr:uid="{00000000-0005-0000-0000-00009E000000}"/>
    <cellStyle name="Обычный_Шаблон по источникам для Модуля Реестр (2)" xfId="56" xr:uid="{00000000-0005-0000-0000-00009F000000}"/>
    <cellStyle name="Плохой" xfId="63" builtinId="27" hidden="1"/>
    <cellStyle name="Плохой" xfId="169" xr:uid="{00000000-0005-0000-0000-0000A1000000}"/>
    <cellStyle name="Пояснение" xfId="71" builtinId="53" hidden="1"/>
    <cellStyle name="Пояснение" xfId="170" xr:uid="{00000000-0005-0000-0000-0000A3000000}"/>
    <cellStyle name="Примечание" xfId="70" builtinId="10" hidden="1"/>
    <cellStyle name="Примечание" xfId="171" xr:uid="{00000000-0005-0000-0000-0000A5000000}"/>
    <cellStyle name="Процентный" xfId="101" builtinId="5" hidden="1"/>
    <cellStyle name="Связанная ячейка" xfId="67" builtinId="24" hidden="1"/>
    <cellStyle name="Связанная ячейка" xfId="172" xr:uid="{00000000-0005-0000-0000-0000A8000000}"/>
    <cellStyle name="Стиль 1" xfId="173" xr:uid="{00000000-0005-0000-0000-0000A9000000}"/>
    <cellStyle name="Текст предупреждения" xfId="69" builtinId="11" hidden="1"/>
    <cellStyle name="Текст предупреждения" xfId="174" xr:uid="{00000000-0005-0000-0000-0000AB000000}"/>
    <cellStyle name="Финансовый" xfId="97" builtinId="3" hidden="1"/>
    <cellStyle name="Финансовый [0]" xfId="98" builtinId="6" hidden="1"/>
    <cellStyle name="Формула" xfId="175" xr:uid="{00000000-0005-0000-0000-0000AE000000}"/>
    <cellStyle name="ФормулаВБ_Мониторинг инвестиций" xfId="176" xr:uid="{00000000-0005-0000-0000-0000AF000000}"/>
    <cellStyle name="ФормулаНаКонтроль" xfId="177" xr:uid="{00000000-0005-0000-0000-0000B0000000}"/>
    <cellStyle name="Хороший" xfId="62" builtinId="26" hidden="1"/>
    <cellStyle name="Хороший" xfId="178" xr:uid="{00000000-0005-0000-0000-0000B2000000}"/>
    <cellStyle name="Шапка" xfId="179" xr:uid="{00000000-0005-0000-0000-0000B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B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B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C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C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C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C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D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D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27</xdr:row>
      <xdr:rowOff>0</xdr:rowOff>
    </xdr:from>
    <xdr:to>
      <xdr:col>42</xdr:col>
      <xdr:colOff>228600</xdr:colOff>
      <xdr:row>27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E00-0000D6F16D00}"/>
            </a:ext>
          </a:extLst>
        </xdr:cNvPr>
        <xdr:cNvGrpSpPr>
          <a:grpSpLocks/>
        </xdr:cNvGrpSpPr>
      </xdr:nvGrpSpPr>
      <xdr:grpSpPr bwMode="auto">
        <a:xfrm>
          <a:off x="18316575" y="4667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E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E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E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E00-0000D9F16D00}"/>
            </a:ext>
          </a:extLst>
        </xdr:cNvPr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E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pSpPr>
          <a:grpSpLocks/>
        </xdr:cNvGrpSpPr>
      </xdr:nvGrpSpPr>
      <xdr:grpSpPr bwMode="auto">
        <a:xfrm>
          <a:off x="26346150" y="5876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GrpSpPr>
          <a:grpSpLocks/>
        </xdr:cNvGrpSpPr>
      </xdr:nvGrpSpPr>
      <xdr:grpSpPr bwMode="auto">
        <a:xfrm>
          <a:off x="26346150" y="5876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GrpSpPr>
          <a:grpSpLocks/>
        </xdr:cNvGrpSpPr>
      </xdr:nvGrpSpPr>
      <xdr:grpSpPr bwMode="auto">
        <a:xfrm>
          <a:off x="26346150" y="58769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GrpSpPr>
          <a:grpSpLocks/>
        </xdr:cNvGrpSpPr>
      </xdr:nvGrpSpPr>
      <xdr:grpSpPr bwMode="auto">
        <a:xfrm>
          <a:off x="26346150" y="4667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1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18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18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18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33</xdr:row>
      <xdr:rowOff>0</xdr:rowOff>
    </xdr:from>
    <xdr:to>
      <xdr:col>9</xdr:col>
      <xdr:colOff>228600</xdr:colOff>
      <xdr:row>33</xdr:row>
      <xdr:rowOff>190500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pSpPr>
          <a:grpSpLocks/>
        </xdr:cNvGrpSpPr>
      </xdr:nvGrpSpPr>
      <xdr:grpSpPr bwMode="auto">
        <a:xfrm>
          <a:off x="8010525" y="10391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6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9" hidden="1" customWidth="1"/>
    <col min="2" max="4" width="3.7109375" style="766" hidden="1" customWidth="1"/>
    <col min="5" max="5" width="3.7109375" style="751" customWidth="1"/>
    <col min="6" max="6" width="9.7109375" style="823" customWidth="1"/>
    <col min="7" max="7" width="37.7109375" style="823" customWidth="1"/>
    <col min="8" max="8" width="66.85546875" style="823" customWidth="1"/>
    <col min="9" max="9" width="115.7109375" style="823" customWidth="1"/>
    <col min="10" max="11" width="10.5703125" style="766"/>
    <col min="12" max="12" width="11.140625" style="766" customWidth="1"/>
    <col min="13" max="20" width="10.5703125" style="766"/>
    <col min="21" max="16384" width="10.5703125" style="823"/>
  </cols>
  <sheetData>
    <row r="1" spans="1:20" ht="3" customHeight="1">
      <c r="A1" s="769" t="s">
        <v>195</v>
      </c>
    </row>
    <row r="2" spans="1:20" ht="22.5">
      <c r="F2" s="981" t="s">
        <v>460</v>
      </c>
      <c r="G2" s="982"/>
      <c r="H2" s="983"/>
      <c r="I2" s="803"/>
    </row>
    <row r="3" spans="1:20" ht="3" customHeight="1"/>
    <row r="4" spans="1:20" s="763" customFormat="1" ht="11.25">
      <c r="A4" s="768"/>
      <c r="B4" s="768"/>
      <c r="C4" s="768"/>
      <c r="D4" s="768"/>
      <c r="F4" s="938" t="s">
        <v>430</v>
      </c>
      <c r="G4" s="938"/>
      <c r="H4" s="938"/>
      <c r="I4" s="984" t="s">
        <v>431</v>
      </c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</row>
    <row r="5" spans="1:20" s="763" customFormat="1" ht="11.25" customHeight="1">
      <c r="A5" s="768"/>
      <c r="B5" s="768"/>
      <c r="C5" s="768"/>
      <c r="D5" s="768"/>
      <c r="F5" s="885" t="s">
        <v>82</v>
      </c>
      <c r="G5" s="793" t="s">
        <v>433</v>
      </c>
      <c r="H5" s="900" t="s">
        <v>424</v>
      </c>
      <c r="I5" s="984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</row>
    <row r="6" spans="1:20" s="763" customFormat="1" ht="12" customHeight="1">
      <c r="A6" s="768"/>
      <c r="B6" s="768"/>
      <c r="C6" s="768"/>
      <c r="D6" s="768"/>
      <c r="F6" s="782" t="s">
        <v>83</v>
      </c>
      <c r="G6" s="784">
        <v>2</v>
      </c>
      <c r="H6" s="785">
        <v>3</v>
      </c>
      <c r="I6" s="783">
        <v>4</v>
      </c>
      <c r="J6" s="768">
        <v>4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1:20" s="763" customFormat="1" ht="18.75">
      <c r="A7" s="768"/>
      <c r="B7" s="768"/>
      <c r="C7" s="768"/>
      <c r="D7" s="768"/>
      <c r="F7" s="897">
        <v>1</v>
      </c>
      <c r="G7" s="799" t="s">
        <v>461</v>
      </c>
      <c r="H7" s="892" t="str">
        <f>IF(dateCh="","",dateCh)</f>
        <v>15.04.2022</v>
      </c>
      <c r="I7" s="764" t="s">
        <v>462</v>
      </c>
      <c r="J7" s="790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1:20" s="763" customFormat="1" ht="45">
      <c r="A8" s="985">
        <v>1</v>
      </c>
      <c r="B8" s="768"/>
      <c r="C8" s="768"/>
      <c r="D8" s="768"/>
      <c r="F8" s="897" t="str">
        <f>"2." &amp;mergeValue(A8)</f>
        <v>2.1</v>
      </c>
      <c r="G8" s="799" t="s">
        <v>463</v>
      </c>
      <c r="H8" s="892" t="str">
        <f>IF('Перечень тарифов'!R21="","наименование отсутствует","" &amp; 'Перечень тарифов'!R21 &amp; "")</f>
        <v>наименование отсутствует</v>
      </c>
      <c r="I8" s="764" t="s">
        <v>551</v>
      </c>
      <c r="J8" s="790"/>
      <c r="K8" s="768"/>
      <c r="L8" s="768"/>
      <c r="M8" s="768"/>
      <c r="N8" s="768"/>
      <c r="O8" s="768"/>
      <c r="P8" s="768"/>
      <c r="Q8" s="768"/>
      <c r="R8" s="768"/>
      <c r="S8" s="768"/>
      <c r="T8" s="768"/>
    </row>
    <row r="9" spans="1:20" s="763" customFormat="1" ht="22.5">
      <c r="A9" s="985"/>
      <c r="B9" s="768"/>
      <c r="C9" s="768"/>
      <c r="D9" s="768"/>
      <c r="F9" s="897" t="str">
        <f>"3." &amp;mergeValue(A9)</f>
        <v>3.1</v>
      </c>
      <c r="G9" s="799" t="s">
        <v>464</v>
      </c>
      <c r="H9" s="892" t="str">
        <f>IF('Перечень тарифов'!F21="","наименование отсутствует","" &amp; 'Перечень тарифов'!F21 &amp; "")</f>
        <v>Горячее водоснабжение</v>
      </c>
      <c r="I9" s="764" t="s">
        <v>549</v>
      </c>
      <c r="J9" s="790"/>
      <c r="K9" s="768"/>
      <c r="L9" s="768"/>
      <c r="M9" s="768"/>
      <c r="N9" s="768"/>
      <c r="O9" s="768"/>
      <c r="P9" s="768"/>
      <c r="Q9" s="768"/>
      <c r="R9" s="768"/>
      <c r="S9" s="768"/>
      <c r="T9" s="768"/>
    </row>
    <row r="10" spans="1:20" s="763" customFormat="1" ht="22.5">
      <c r="A10" s="985"/>
      <c r="B10" s="768"/>
      <c r="C10" s="768"/>
      <c r="D10" s="768"/>
      <c r="F10" s="897" t="str">
        <f>"4."&amp;mergeValue(A10)</f>
        <v>4.1</v>
      </c>
      <c r="G10" s="799" t="s">
        <v>465</v>
      </c>
      <c r="H10" s="900" t="s">
        <v>434</v>
      </c>
      <c r="I10" s="764"/>
      <c r="J10" s="790"/>
      <c r="K10" s="768"/>
      <c r="L10" s="768"/>
      <c r="M10" s="768"/>
      <c r="N10" s="768"/>
      <c r="O10" s="768"/>
      <c r="P10" s="768"/>
      <c r="Q10" s="768"/>
      <c r="R10" s="768"/>
      <c r="S10" s="768"/>
      <c r="T10" s="768"/>
    </row>
    <row r="11" spans="1:20" s="763" customFormat="1" ht="18.75">
      <c r="A11" s="985"/>
      <c r="B11" s="985">
        <v>1</v>
      </c>
      <c r="C11" s="886"/>
      <c r="D11" s="886"/>
      <c r="F11" s="897" t="str">
        <f>"4."&amp;mergeValue(A11) &amp;"."&amp;mergeValue(B11)</f>
        <v>4.1.1</v>
      </c>
      <c r="G11" s="786" t="s">
        <v>553</v>
      </c>
      <c r="H11" s="892" t="str">
        <f>IF(region_name="","",region_name)</f>
        <v>Самарская область</v>
      </c>
      <c r="I11" s="764" t="s">
        <v>468</v>
      </c>
      <c r="J11" s="790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763" customFormat="1" ht="22.5">
      <c r="A12" s="985"/>
      <c r="B12" s="985"/>
      <c r="C12" s="985">
        <v>1</v>
      </c>
      <c r="D12" s="886"/>
      <c r="F12" s="897" t="str">
        <f>"4."&amp;mergeValue(A12) &amp;"."&amp;mergeValue(B12)&amp;"."&amp;mergeValue(C12)</f>
        <v>4.1.1.1</v>
      </c>
      <c r="G12" s="794" t="s">
        <v>466</v>
      </c>
      <c r="H12" s="892" t="str">
        <f>IF(Территории!H13="","","" &amp; Территории!H13 &amp; "")</f>
        <v>городской округ Самара</v>
      </c>
      <c r="I12" s="764" t="s">
        <v>469</v>
      </c>
      <c r="J12" s="790"/>
      <c r="K12" s="768"/>
      <c r="L12" s="768"/>
      <c r="M12" s="768"/>
      <c r="N12" s="768"/>
      <c r="O12" s="768"/>
      <c r="P12" s="768"/>
      <c r="Q12" s="768"/>
      <c r="R12" s="768"/>
      <c r="S12" s="768"/>
      <c r="T12" s="768"/>
    </row>
    <row r="13" spans="1:20" s="763" customFormat="1" ht="56.25">
      <c r="A13" s="985"/>
      <c r="B13" s="985"/>
      <c r="C13" s="985"/>
      <c r="D13" s="886">
        <v>1</v>
      </c>
      <c r="F13" s="897" t="str">
        <f>"4."&amp;mergeValue(A13) &amp;"."&amp;mergeValue(B13)&amp;"."&amp;mergeValue(C13)&amp;"."&amp;mergeValue(D13)</f>
        <v>4.1.1.1.1</v>
      </c>
      <c r="G13" s="802" t="s">
        <v>467</v>
      </c>
      <c r="H13" s="892" t="str">
        <f>IF(Территории!R14="","","" &amp; Территории!R14 &amp; "")</f>
        <v>городской округ Самара (36701000)</v>
      </c>
      <c r="I13" s="887" t="s">
        <v>552</v>
      </c>
      <c r="J13" s="790"/>
      <c r="K13" s="768"/>
      <c r="L13" s="768"/>
      <c r="M13" s="768"/>
      <c r="N13" s="768"/>
      <c r="O13" s="768"/>
      <c r="P13" s="768"/>
      <c r="Q13" s="768"/>
      <c r="R13" s="768"/>
      <c r="S13" s="768"/>
      <c r="T13" s="768"/>
    </row>
    <row r="14" spans="1:20" s="788" customFormat="1" ht="3" customHeight="1">
      <c r="A14" s="789"/>
      <c r="B14" s="789"/>
      <c r="C14" s="789"/>
      <c r="D14" s="789"/>
      <c r="F14" s="787"/>
      <c r="G14" s="800"/>
      <c r="H14" s="801"/>
      <c r="I14" s="770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</row>
    <row r="15" spans="1:20" s="788" customFormat="1" ht="15" customHeight="1">
      <c r="A15" s="789"/>
      <c r="B15" s="789"/>
      <c r="C15" s="789"/>
      <c r="D15" s="789"/>
      <c r="F15" s="787"/>
      <c r="G15" s="980" t="s">
        <v>554</v>
      </c>
      <c r="H15" s="980"/>
      <c r="I15" s="770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</row>
  </sheetData>
  <sheetProtection algorithmName="SHA-512" hashValue="l+rtgAYk1NVYymTyowiP1dFMHsJk/THNxiS7sv65AqxfBgj9gndq2d1gz+QUI7oDoP6a8o6xgiW8zsht8KoGzw==" saltValue="n0N9jDuNfSgwpLxeiqxuC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37"/>
  <sheetViews>
    <sheetView showGridLines="0" topLeftCell="E22" zoomScaleNormal="100" workbookViewId="0">
      <selection activeCell="J35" sqref="J35"/>
    </sheetView>
  </sheetViews>
  <sheetFormatPr defaultColWidth="10.5703125" defaultRowHeight="14.25"/>
  <cols>
    <col min="1" max="1" width="9.140625" style="752" hidden="1" customWidth="1"/>
    <col min="2" max="2" width="9.140625" style="761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7"/>
    <col min="16" max="16384" width="10.5703125" style="742"/>
  </cols>
  <sheetData>
    <row r="1" spans="1:32" hidden="1">
      <c r="S1" s="796"/>
      <c r="AF1" s="797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86" t="s">
        <v>614</v>
      </c>
      <c r="E5" s="986"/>
      <c r="F5" s="986"/>
      <c r="G5" s="986"/>
      <c r="H5" s="986"/>
      <c r="I5" s="986"/>
      <c r="J5" s="986"/>
      <c r="K5" s="986"/>
      <c r="L5" s="792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2"/>
    </row>
    <row r="7" spans="1:32" ht="18.75">
      <c r="C7" s="750"/>
      <c r="D7" s="743"/>
      <c r="E7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992" t="str">
        <f>IF(datePr_ch="",IF(datePr="","",datePr),datePr_ch)</f>
        <v>14.04.2022</v>
      </c>
      <c r="G7" s="992"/>
      <c r="H7" s="992"/>
      <c r="I7" s="992"/>
      <c r="J7" s="992"/>
      <c r="K7" s="992"/>
      <c r="L7" s="876"/>
      <c r="M7" s="765"/>
    </row>
    <row r="8" spans="1:32" ht="18.75">
      <c r="C8" s="750"/>
      <c r="D8" s="743"/>
      <c r="E8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992" t="str">
        <f>IF(numberPr_ch="",IF(numberPr="","",numberPr),numberPr_ch)</f>
        <v>117-р</v>
      </c>
      <c r="G8" s="992"/>
      <c r="H8" s="992"/>
      <c r="I8" s="992"/>
      <c r="J8" s="992"/>
      <c r="K8" s="992"/>
      <c r="L8" s="876"/>
      <c r="M8" s="765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2"/>
    </row>
    <row r="10" spans="1:32" ht="21" customHeight="1">
      <c r="C10" s="750"/>
      <c r="D10" s="987" t="s">
        <v>430</v>
      </c>
      <c r="E10" s="987"/>
      <c r="F10" s="987"/>
      <c r="G10" s="987"/>
      <c r="H10" s="987"/>
      <c r="I10" s="987"/>
      <c r="J10" s="987"/>
      <c r="K10" s="987"/>
      <c r="L10" s="988" t="s">
        <v>431</v>
      </c>
    </row>
    <row r="11" spans="1:32" ht="21" customHeight="1">
      <c r="C11" s="750"/>
      <c r="D11" s="993" t="s">
        <v>82</v>
      </c>
      <c r="E11" s="995" t="s">
        <v>279</v>
      </c>
      <c r="F11" s="995" t="s">
        <v>21</v>
      </c>
      <c r="G11" s="997" t="s">
        <v>591</v>
      </c>
      <c r="H11" s="998"/>
      <c r="I11" s="999"/>
      <c r="J11" s="995" t="s">
        <v>424</v>
      </c>
      <c r="K11" s="995" t="s">
        <v>432</v>
      </c>
      <c r="L11" s="988"/>
    </row>
    <row r="12" spans="1:32" ht="21" customHeight="1">
      <c r="C12" s="750"/>
      <c r="D12" s="994"/>
      <c r="E12" s="996"/>
      <c r="F12" s="996"/>
      <c r="G12" s="1001" t="s">
        <v>592</v>
      </c>
      <c r="H12" s="1002"/>
      <c r="I12" s="755" t="s">
        <v>593</v>
      </c>
      <c r="J12" s="996"/>
      <c r="K12" s="996"/>
      <c r="L12" s="988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03" t="s">
        <v>51</v>
      </c>
      <c r="H13" s="1003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71"/>
      <c r="C14" s="750"/>
      <c r="D14" s="808">
        <v>1</v>
      </c>
      <c r="E14" s="1000" t="s">
        <v>594</v>
      </c>
      <c r="F14" s="1004"/>
      <c r="G14" s="1004"/>
      <c r="H14" s="1004"/>
      <c r="I14" s="1004"/>
      <c r="J14" s="1004"/>
      <c r="K14" s="1004"/>
      <c r="L14" s="759"/>
      <c r="M14" s="810"/>
    </row>
    <row r="15" spans="1:32" ht="56.25">
      <c r="A15" s="771"/>
      <c r="C15" s="750"/>
      <c r="D15" s="808" t="s">
        <v>277</v>
      </c>
      <c r="E15" s="774" t="s">
        <v>434</v>
      </c>
      <c r="F15" s="774" t="s">
        <v>434</v>
      </c>
      <c r="G15" s="1005" t="s">
        <v>434</v>
      </c>
      <c r="H15" s="1006"/>
      <c r="I15" s="774" t="s">
        <v>434</v>
      </c>
      <c r="J15" s="854" t="s">
        <v>1444</v>
      </c>
      <c r="K15" s="864"/>
      <c r="L15" s="764" t="s">
        <v>595</v>
      </c>
      <c r="M15" s="810"/>
    </row>
    <row r="16" spans="1:32" ht="18.75">
      <c r="A16" s="771"/>
      <c r="B16" s="761">
        <v>3</v>
      </c>
      <c r="C16" s="750"/>
      <c r="D16" s="811">
        <v>2</v>
      </c>
      <c r="E16" s="1007" t="s">
        <v>596</v>
      </c>
      <c r="F16" s="1008"/>
      <c r="G16" s="1008"/>
      <c r="H16" s="1009"/>
      <c r="I16" s="1009"/>
      <c r="J16" s="1009" t="s">
        <v>434</v>
      </c>
      <c r="K16" s="1009"/>
      <c r="L16" s="806"/>
      <c r="M16" s="810"/>
    </row>
    <row r="17" spans="1:15" ht="77.099999999999994" customHeight="1">
      <c r="A17" s="771"/>
      <c r="C17" s="1010"/>
      <c r="D17" s="1011" t="s">
        <v>597</v>
      </c>
      <c r="E17" s="1012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1013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в виде формулы двухкомпонентного тарифа в ценовой зоне теплоснабжения</v>
      </c>
      <c r="G17" s="774"/>
      <c r="H17" s="863" t="s">
        <v>1393</v>
      </c>
      <c r="I17" s="855" t="s">
        <v>1617</v>
      </c>
      <c r="J17" s="854" t="s">
        <v>232</v>
      </c>
      <c r="K17" s="774" t="s">
        <v>434</v>
      </c>
      <c r="L17" s="989" t="s">
        <v>615</v>
      </c>
      <c r="M17" s="810"/>
    </row>
    <row r="18" spans="1:15" s="821" customFormat="1" ht="18.95" customHeight="1">
      <c r="A18" s="831"/>
      <c r="B18" s="828"/>
      <c r="C18" s="1010"/>
      <c r="D18" s="1011"/>
      <c r="E18" s="1012"/>
      <c r="F18" s="1013"/>
      <c r="G18" s="895" t="s">
        <v>1608</v>
      </c>
      <c r="H18" s="863" t="s">
        <v>1618</v>
      </c>
      <c r="I18" s="855" t="s">
        <v>1394</v>
      </c>
      <c r="J18" s="854" t="s">
        <v>232</v>
      </c>
      <c r="K18" s="834" t="s">
        <v>434</v>
      </c>
      <c r="L18" s="990"/>
      <c r="M18" s="839"/>
      <c r="N18" s="830"/>
      <c r="O18" s="830"/>
    </row>
    <row r="19" spans="1:15" ht="15" customHeight="1">
      <c r="A19" s="771"/>
      <c r="C19" s="1010"/>
      <c r="D19" s="1011"/>
      <c r="E19" s="1012"/>
      <c r="F19" s="1013"/>
      <c r="G19" s="812"/>
      <c r="H19" s="807" t="s">
        <v>258</v>
      </c>
      <c r="I19" s="778"/>
      <c r="J19" s="778"/>
      <c r="K19" s="776"/>
      <c r="L19" s="991"/>
      <c r="M19" s="810"/>
    </row>
    <row r="20" spans="1:15" ht="18.75">
      <c r="A20" s="771"/>
      <c r="B20" s="761">
        <v>3</v>
      </c>
      <c r="C20" s="750"/>
      <c r="D20" s="762" t="s">
        <v>50</v>
      </c>
      <c r="E20" s="1000" t="s">
        <v>599</v>
      </c>
      <c r="F20" s="1000"/>
      <c r="G20" s="1000"/>
      <c r="H20" s="1000"/>
      <c r="I20" s="1000"/>
      <c r="J20" s="1000"/>
      <c r="K20" s="1000"/>
      <c r="L20" s="798"/>
      <c r="M20" s="810"/>
    </row>
    <row r="21" spans="1:15" ht="33.75">
      <c r="A21" s="771"/>
      <c r="C21" s="750"/>
      <c r="D21" s="808" t="s">
        <v>425</v>
      </c>
      <c r="E21" s="774" t="s">
        <v>434</v>
      </c>
      <c r="F21" s="774" t="s">
        <v>434</v>
      </c>
      <c r="G21" s="1005" t="s">
        <v>434</v>
      </c>
      <c r="H21" s="1006"/>
      <c r="I21" s="774" t="s">
        <v>434</v>
      </c>
      <c r="J21" s="774" t="s">
        <v>434</v>
      </c>
      <c r="K21" s="910" t="s">
        <v>1619</v>
      </c>
      <c r="L21" s="764" t="s">
        <v>600</v>
      </c>
      <c r="M21" s="810"/>
    </row>
    <row r="22" spans="1:15" ht="18.75">
      <c r="A22" s="771"/>
      <c r="B22" s="761">
        <v>3</v>
      </c>
      <c r="C22" s="750"/>
      <c r="D22" s="762" t="s">
        <v>51</v>
      </c>
      <c r="E22" s="1000" t="s">
        <v>601</v>
      </c>
      <c r="F22" s="1000"/>
      <c r="G22" s="1000"/>
      <c r="H22" s="1000"/>
      <c r="I22" s="1000"/>
      <c r="J22" s="1000"/>
      <c r="K22" s="1000"/>
      <c r="L22" s="798"/>
      <c r="M22" s="810"/>
    </row>
    <row r="23" spans="1:15" ht="54.95" customHeight="1">
      <c r="A23" s="771"/>
      <c r="C23" s="1010"/>
      <c r="D23" s="1011" t="s">
        <v>426</v>
      </c>
      <c r="E23" s="1012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3" s="1013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в виде формулы двухкомпонентного тарифа в ценовой зоне теплоснабжения</v>
      </c>
      <c r="G23" s="774"/>
      <c r="H23" s="855" t="s">
        <v>1393</v>
      </c>
      <c r="I23" s="855" t="s">
        <v>1617</v>
      </c>
      <c r="J23" s="878">
        <f>J27*31.62</f>
        <v>5577.9150330000002</v>
      </c>
      <c r="K23" s="774" t="s">
        <v>434</v>
      </c>
      <c r="L23" s="989" t="s">
        <v>616</v>
      </c>
      <c r="M23" s="810"/>
    </row>
    <row r="24" spans="1:15" s="821" customFormat="1" ht="18.95" customHeight="1">
      <c r="A24" s="831"/>
      <c r="B24" s="828"/>
      <c r="C24" s="1010"/>
      <c r="D24" s="1011"/>
      <c r="E24" s="1012"/>
      <c r="F24" s="1013"/>
      <c r="G24" s="895" t="s">
        <v>1608</v>
      </c>
      <c r="H24" s="863" t="s">
        <v>1618</v>
      </c>
      <c r="I24" s="855" t="s">
        <v>1394</v>
      </c>
      <c r="J24" s="878">
        <f>J28*32.33</f>
        <v>5685.9388503</v>
      </c>
      <c r="K24" s="834" t="s">
        <v>434</v>
      </c>
      <c r="L24" s="990"/>
      <c r="M24" s="839"/>
      <c r="N24" s="830"/>
      <c r="O24" s="830"/>
    </row>
    <row r="25" spans="1:15" ht="15" customHeight="1">
      <c r="A25" s="771"/>
      <c r="C25" s="1010"/>
      <c r="D25" s="1011"/>
      <c r="E25" s="1012"/>
      <c r="F25" s="1013"/>
      <c r="G25" s="812"/>
      <c r="H25" s="807" t="s">
        <v>258</v>
      </c>
      <c r="I25" s="775"/>
      <c r="J25" s="775"/>
      <c r="K25" s="776"/>
      <c r="L25" s="991"/>
      <c r="M25" s="810"/>
    </row>
    <row r="26" spans="1:15" ht="18.75">
      <c r="A26" s="771"/>
      <c r="C26" s="750"/>
      <c r="D26" s="762" t="s">
        <v>63</v>
      </c>
      <c r="E26" s="1000" t="s">
        <v>602</v>
      </c>
      <c r="F26" s="1000"/>
      <c r="G26" s="1000"/>
      <c r="H26" s="1000"/>
      <c r="I26" s="1000"/>
      <c r="J26" s="1000"/>
      <c r="K26" s="1000"/>
      <c r="L26" s="798"/>
      <c r="M26" s="810"/>
    </row>
    <row r="27" spans="1:15" ht="66" customHeight="1">
      <c r="A27" s="771"/>
      <c r="C27" s="1010"/>
      <c r="D27" s="1014" t="s">
        <v>427</v>
      </c>
      <c r="E27" s="1012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7" s="1013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в виде формулы двухкомпонентного тарифа в ценовой зоне теплоснабжения</v>
      </c>
      <c r="G27" s="774"/>
      <c r="H27" s="863" t="s">
        <v>1393</v>
      </c>
      <c r="I27" s="855" t="s">
        <v>1617</v>
      </c>
      <c r="J27" s="878">
        <v>176.40465</v>
      </c>
      <c r="K27" s="774" t="s">
        <v>434</v>
      </c>
      <c r="L27" s="989" t="s">
        <v>617</v>
      </c>
      <c r="M27" s="810"/>
    </row>
    <row r="28" spans="1:15" s="821" customFormat="1" ht="18.95" customHeight="1">
      <c r="A28" s="831"/>
      <c r="B28" s="828"/>
      <c r="C28" s="1010"/>
      <c r="D28" s="1015"/>
      <c r="E28" s="1012"/>
      <c r="F28" s="1013"/>
      <c r="G28" s="895" t="s">
        <v>1608</v>
      </c>
      <c r="H28" s="863" t="s">
        <v>1618</v>
      </c>
      <c r="I28" s="855" t="s">
        <v>1394</v>
      </c>
      <c r="J28" s="878">
        <v>175.87191000000001</v>
      </c>
      <c r="K28" s="834" t="s">
        <v>434</v>
      </c>
      <c r="L28" s="990"/>
      <c r="M28" s="839"/>
      <c r="N28" s="830"/>
      <c r="O28" s="830"/>
    </row>
    <row r="29" spans="1:15" ht="15" customHeight="1">
      <c r="A29" s="771"/>
      <c r="C29" s="1010"/>
      <c r="D29" s="1016"/>
      <c r="E29" s="1012"/>
      <c r="F29" s="1013"/>
      <c r="G29" s="812"/>
      <c r="H29" s="807" t="s">
        <v>258</v>
      </c>
      <c r="I29" s="775"/>
      <c r="J29" s="775"/>
      <c r="K29" s="776"/>
      <c r="L29" s="991"/>
      <c r="M29" s="810"/>
    </row>
    <row r="30" spans="1:15" ht="26.1" customHeight="1">
      <c r="A30" s="771"/>
      <c r="C30" s="750"/>
      <c r="D30" s="762" t="s">
        <v>64</v>
      </c>
      <c r="E30" s="1000" t="s">
        <v>618</v>
      </c>
      <c r="F30" s="1000"/>
      <c r="G30" s="1000"/>
      <c r="H30" s="1000"/>
      <c r="I30" s="1000"/>
      <c r="J30" s="1000"/>
      <c r="K30" s="1000"/>
      <c r="L30" s="798"/>
      <c r="M30" s="810"/>
    </row>
    <row r="31" spans="1:15" ht="112.5" customHeight="1">
      <c r="A31" s="771"/>
      <c r="C31" s="1010"/>
      <c r="D31" s="1014" t="s">
        <v>428</v>
      </c>
      <c r="E31" s="1012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1013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в виде формулы двухкомпонентного тарифа в ценовой зоне теплоснабжения</v>
      </c>
      <c r="G31" s="774"/>
      <c r="H31" s="863" t="s">
        <v>1393</v>
      </c>
      <c r="I31" s="855" t="s">
        <v>1394</v>
      </c>
      <c r="J31" s="878">
        <v>0</v>
      </c>
      <c r="K31" s="774" t="s">
        <v>434</v>
      </c>
      <c r="L31" s="989" t="s">
        <v>619</v>
      </c>
      <c r="M31" s="810"/>
      <c r="O31" s="767" t="s">
        <v>539</v>
      </c>
    </row>
    <row r="32" spans="1:15" ht="18.75">
      <c r="A32" s="771"/>
      <c r="C32" s="1010"/>
      <c r="D32" s="1016"/>
      <c r="E32" s="1012"/>
      <c r="F32" s="1013"/>
      <c r="G32" s="812"/>
      <c r="H32" s="807" t="s">
        <v>258</v>
      </c>
      <c r="I32" s="775"/>
      <c r="J32" s="775"/>
      <c r="K32" s="776"/>
      <c r="L32" s="991"/>
      <c r="M32" s="810"/>
    </row>
    <row r="33" spans="1:15" ht="25.5" customHeight="1">
      <c r="A33" s="771"/>
      <c r="B33" s="761">
        <v>3</v>
      </c>
      <c r="C33" s="750"/>
      <c r="D33" s="762" t="s">
        <v>169</v>
      </c>
      <c r="E33" s="1000" t="s">
        <v>620</v>
      </c>
      <c r="F33" s="1000"/>
      <c r="G33" s="1000"/>
      <c r="H33" s="1000"/>
      <c r="I33" s="1000"/>
      <c r="J33" s="1000"/>
      <c r="K33" s="1000"/>
      <c r="L33" s="798"/>
      <c r="M33" s="810"/>
    </row>
    <row r="34" spans="1:15" ht="112.5" customHeight="1">
      <c r="A34" s="771"/>
      <c r="C34" s="1010"/>
      <c r="D34" s="1014" t="s">
        <v>603</v>
      </c>
      <c r="E34" s="1012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4" s="1013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в виде формулы двухкомпонентного тарифа в ценовой зоне теплоснабжения</v>
      </c>
      <c r="G34" s="774"/>
      <c r="H34" s="863" t="s">
        <v>1393</v>
      </c>
      <c r="I34" s="855" t="s">
        <v>1394</v>
      </c>
      <c r="J34" s="878">
        <v>0</v>
      </c>
      <c r="K34" s="774" t="s">
        <v>434</v>
      </c>
      <c r="L34" s="989" t="s">
        <v>621</v>
      </c>
      <c r="M34" s="810"/>
    </row>
    <row r="35" spans="1:15" ht="18.75">
      <c r="A35" s="771"/>
      <c r="C35" s="1010"/>
      <c r="D35" s="1016"/>
      <c r="E35" s="1012"/>
      <c r="F35" s="1013"/>
      <c r="G35" s="812"/>
      <c r="H35" s="807" t="s">
        <v>258</v>
      </c>
      <c r="I35" s="775"/>
      <c r="J35" s="775"/>
      <c r="K35" s="776"/>
      <c r="L35" s="991"/>
      <c r="M35" s="810"/>
    </row>
    <row r="36" spans="1:15" s="760" customFormat="1" ht="3" customHeight="1">
      <c r="A36" s="771"/>
      <c r="D36" s="814"/>
      <c r="E36" s="814"/>
      <c r="F36" s="814"/>
      <c r="G36" s="814"/>
      <c r="H36" s="814"/>
      <c r="I36" s="814"/>
      <c r="J36" s="814"/>
      <c r="K36" s="814"/>
      <c r="L36" s="814"/>
      <c r="N36" s="773"/>
      <c r="O36" s="773"/>
    </row>
    <row r="37" spans="1:15" ht="24.75" customHeight="1">
      <c r="D37" s="777">
        <v>1</v>
      </c>
      <c r="E37" s="980" t="s">
        <v>699</v>
      </c>
      <c r="F37" s="980"/>
      <c r="G37" s="980"/>
      <c r="H37" s="980"/>
      <c r="I37" s="980"/>
      <c r="J37" s="980"/>
      <c r="K37" s="980"/>
      <c r="L37" s="980"/>
    </row>
  </sheetData>
  <sheetProtection algorithmName="SHA-512" hashValue="aaw4+4Advt6xyhD8BRAphiF9B/M/I33LdyzH2+5H459FEcYsNlI6izyisxfF5UrbJmGkD/d16nhp+rHlfMGo3A==" saltValue="icQE/nW7fxTJJ93vpZfC0Q==" spinCount="100000" sheet="1" objects="1" scenarios="1" formatColumns="0" formatRows="0"/>
  <mergeCells count="48">
    <mergeCell ref="E37:L37"/>
    <mergeCell ref="E33:K33"/>
    <mergeCell ref="C34:C35"/>
    <mergeCell ref="D34:D35"/>
    <mergeCell ref="E34:E35"/>
    <mergeCell ref="F34:F35"/>
    <mergeCell ref="L34:L35"/>
    <mergeCell ref="L31:L32"/>
    <mergeCell ref="L23:L25"/>
    <mergeCell ref="E26:K26"/>
    <mergeCell ref="C27:C29"/>
    <mergeCell ref="D27:D29"/>
    <mergeCell ref="E27:E29"/>
    <mergeCell ref="F27:F29"/>
    <mergeCell ref="L27:L29"/>
    <mergeCell ref="E30:K30"/>
    <mergeCell ref="C31:C32"/>
    <mergeCell ref="D31:D32"/>
    <mergeCell ref="E31:E32"/>
    <mergeCell ref="F31:F32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3:J24 J31 J34 J27:J28" xr:uid="{00000000-0002-0000-0A00-000000000000}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18" xr:uid="{00000000-0002-0000-0A00-000001000000}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34:I34 H17:I18 H23:I24 H27:I28" xr:uid="{00000000-0002-0000-0A00-000002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1" xr:uid="{00000000-0002-0000-0A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3 L31 L34 L16:L17 L27" xr:uid="{00000000-0002-0000-0A00-000004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21" location="'Форма 1.11.1'!$K$21" tooltip="Кликните по гиперссылке, чтобы перейти по гиперссылке или отредактировать её" display="https://portal.eias.ru/Portal/DownloadPage.aspx?type=12&amp;guid=26fdbf71-484d-4b93-aa96-5b6da74af29b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15.04.2022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Самарская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7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5"/>
      <c r="B14" s="985"/>
      <c r="C14" s="985"/>
      <c r="D14" s="440"/>
      <c r="F14" s="434"/>
      <c r="G14" s="159" t="s">
        <v>4</v>
      </c>
      <c r="H14" s="439"/>
      <c r="I14" s="1017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5"/>
      <c r="B15" s="985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5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0" t="s">
        <v>554</v>
      </c>
      <c r="H19" s="980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81" t="s">
        <v>622</v>
      </c>
      <c r="M5" s="982"/>
      <c r="N5" s="982"/>
      <c r="O5" s="982"/>
      <c r="P5" s="982"/>
      <c r="Q5" s="982"/>
      <c r="R5" s="982"/>
      <c r="S5" s="982"/>
      <c r="T5" s="982"/>
      <c r="U5" s="983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20" customFormat="1" ht="6" hidden="1">
      <c r="G7" s="842"/>
      <c r="H7" s="842"/>
      <c r="L7" s="819"/>
      <c r="M7" s="818"/>
      <c r="N7" s="817"/>
      <c r="O7" s="1028"/>
      <c r="P7" s="1028"/>
      <c r="Q7" s="1028"/>
      <c r="R7" s="1028"/>
      <c r="S7" s="1028"/>
      <c r="T7" s="1028"/>
      <c r="U7" s="1028"/>
      <c r="V7" s="1028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34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992" t="str">
        <f>IF(datePr_ch="",IF(datePr="","",datePr),datePr_ch)</f>
        <v>14.04.2022</v>
      </c>
      <c r="P8" s="992"/>
      <c r="Q8" s="992"/>
      <c r="R8" s="992"/>
      <c r="S8" s="992"/>
      <c r="T8" s="992"/>
      <c r="U8" s="992"/>
      <c r="V8" s="992"/>
      <c r="W8" s="877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992" t="str">
        <f>IF(numberPr_ch="",IF(numberPr="","",numberPr),numberPr_ch)</f>
        <v>117-р</v>
      </c>
      <c r="P9" s="992"/>
      <c r="Q9" s="992"/>
      <c r="R9" s="992"/>
      <c r="S9" s="992"/>
      <c r="T9" s="992"/>
      <c r="U9" s="992"/>
      <c r="V9" s="992"/>
      <c r="W9" s="877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20" customFormat="1" ht="6" hidden="1">
      <c r="G10" s="842"/>
      <c r="H10" s="842"/>
      <c r="L10" s="819"/>
      <c r="M10" s="818"/>
      <c r="N10" s="817"/>
      <c r="O10" s="1028"/>
      <c r="P10" s="1028"/>
      <c r="Q10" s="1028"/>
      <c r="R10" s="1028"/>
      <c r="S10" s="1028"/>
      <c r="T10" s="1028"/>
      <c r="U10" s="1028"/>
      <c r="V10" s="1028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34" s="237" customFormat="1" ht="15.75" hidden="1" customHeight="1">
      <c r="G11" s="236"/>
      <c r="H11" s="236"/>
      <c r="L11" s="1024"/>
      <c r="M11" s="1024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27"/>
      <c r="P12" s="1027"/>
      <c r="Q12" s="1027"/>
      <c r="R12" s="1027"/>
      <c r="S12" s="1027"/>
      <c r="T12" s="1027"/>
      <c r="U12" s="1027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38" t="s">
        <v>430</v>
      </c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 t="s">
        <v>431</v>
      </c>
    </row>
    <row r="14" spans="7:34" ht="15" customHeight="1">
      <c r="J14" s="83"/>
      <c r="K14" s="83"/>
      <c r="L14" s="938" t="s">
        <v>82</v>
      </c>
      <c r="M14" s="938" t="s">
        <v>383</v>
      </c>
      <c r="N14" s="938"/>
      <c r="O14" s="1036" t="s">
        <v>439</v>
      </c>
      <c r="P14" s="1036"/>
      <c r="Q14" s="1036"/>
      <c r="R14" s="1036"/>
      <c r="S14" s="1036"/>
      <c r="T14" s="1036"/>
      <c r="U14" s="938" t="s">
        <v>319</v>
      </c>
      <c r="V14" s="1025" t="s">
        <v>258</v>
      </c>
      <c r="W14" s="938"/>
    </row>
    <row r="15" spans="7:34" ht="14.25" customHeight="1">
      <c r="J15" s="83"/>
      <c r="K15" s="83"/>
      <c r="L15" s="938"/>
      <c r="M15" s="938"/>
      <c r="N15" s="938"/>
      <c r="O15" s="235" t="s">
        <v>440</v>
      </c>
      <c r="P15" s="1020" t="s">
        <v>254</v>
      </c>
      <c r="Q15" s="1020"/>
      <c r="R15" s="969" t="s">
        <v>441</v>
      </c>
      <c r="S15" s="969"/>
      <c r="T15" s="969"/>
      <c r="U15" s="938"/>
      <c r="V15" s="1025"/>
      <c r="W15" s="938"/>
    </row>
    <row r="16" spans="7:34" ht="33.75" customHeight="1">
      <c r="J16" s="83"/>
      <c r="K16" s="83"/>
      <c r="L16" s="938"/>
      <c r="M16" s="938"/>
      <c r="N16" s="938"/>
      <c r="O16" s="396" t="s">
        <v>442</v>
      </c>
      <c r="P16" s="397" t="s">
        <v>443</v>
      </c>
      <c r="Q16" s="397" t="s">
        <v>366</v>
      </c>
      <c r="R16" s="398" t="s">
        <v>257</v>
      </c>
      <c r="S16" s="1021" t="s">
        <v>256</v>
      </c>
      <c r="T16" s="1021"/>
      <c r="U16" s="938"/>
      <c r="V16" s="1025"/>
      <c r="W16" s="938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26">
        <f ca="1">OFFSET(S17,0,-1)+1</f>
        <v>7</v>
      </c>
      <c r="T17" s="1026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18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>
        <f>mergeValue(A18)</f>
        <v>1</v>
      </c>
      <c r="M18" s="536" t="s">
        <v>21</v>
      </c>
      <c r="N18" s="542"/>
      <c r="O18" s="967"/>
      <c r="P18" s="967"/>
      <c r="Q18" s="967"/>
      <c r="R18" s="967"/>
      <c r="S18" s="967"/>
      <c r="T18" s="967"/>
      <c r="U18" s="967"/>
      <c r="V18" s="967"/>
      <c r="W18" s="656" t="s">
        <v>627</v>
      </c>
    </row>
    <row r="19" spans="1:35" ht="22.5">
      <c r="A19" s="1018"/>
      <c r="B19" s="1018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str">
        <f>mergeValue(A19) &amp;"."&amp; mergeValue(B19)</f>
        <v>1.1</v>
      </c>
      <c r="M19" s="155" t="s">
        <v>16</v>
      </c>
      <c r="N19" s="264"/>
      <c r="O19" s="1030"/>
      <c r="P19" s="1030"/>
      <c r="Q19" s="1030"/>
      <c r="R19" s="1030"/>
      <c r="S19" s="1030"/>
      <c r="T19" s="1030"/>
      <c r="U19" s="1030"/>
      <c r="V19" s="1030"/>
      <c r="W19" s="509" t="s">
        <v>449</v>
      </c>
    </row>
    <row r="20" spans="1:35" ht="45">
      <c r="A20" s="1018"/>
      <c r="B20" s="1018"/>
      <c r="C20" s="1018">
        <v>1</v>
      </c>
      <c r="D20" s="581"/>
      <c r="E20" s="584"/>
      <c r="F20" s="583"/>
      <c r="G20" s="583"/>
      <c r="H20" s="382"/>
      <c r="I20" s="316"/>
      <c r="J20" s="176"/>
      <c r="K20" s="98"/>
      <c r="L20" s="312" t="str">
        <f>mergeValue(A20) &amp;"."&amp; mergeValue(B20)&amp;"."&amp; mergeValue(C20)</f>
        <v>1.1.1</v>
      </c>
      <c r="M20" s="156" t="s">
        <v>560</v>
      </c>
      <c r="N20" s="264"/>
      <c r="O20" s="1030"/>
      <c r="P20" s="1030"/>
      <c r="Q20" s="1030"/>
      <c r="R20" s="1030"/>
      <c r="S20" s="1030"/>
      <c r="T20" s="1030"/>
      <c r="U20" s="1030"/>
      <c r="V20" s="1030"/>
      <c r="W20" s="509" t="s">
        <v>561</v>
      </c>
      <c r="AA20" s="290"/>
    </row>
    <row r="21" spans="1:35" ht="33.75">
      <c r="A21" s="1018"/>
      <c r="B21" s="1018"/>
      <c r="C21" s="1018"/>
      <c r="D21" s="1018">
        <v>1</v>
      </c>
      <c r="E21" s="584"/>
      <c r="F21" s="583"/>
      <c r="G21" s="583"/>
      <c r="H21" s="1027"/>
      <c r="I21" s="1035"/>
      <c r="J21" s="176"/>
      <c r="K21" s="98"/>
      <c r="L21" s="312" t="str">
        <f>mergeValue(A21) &amp;"."&amp; mergeValue(B21)&amp;"."&amp; mergeValue(C21)&amp;"."&amp; mergeValue(D21)</f>
        <v>1.1.1.1</v>
      </c>
      <c r="M21" s="157" t="s">
        <v>384</v>
      </c>
      <c r="N21" s="264"/>
      <c r="O21" s="1029"/>
      <c r="P21" s="1029"/>
      <c r="Q21" s="1029"/>
      <c r="R21" s="1029"/>
      <c r="S21" s="1029"/>
      <c r="T21" s="1029"/>
      <c r="U21" s="1029"/>
      <c r="V21" s="1029"/>
      <c r="W21" s="509" t="s">
        <v>575</v>
      </c>
      <c r="AA21" s="290"/>
    </row>
    <row r="22" spans="1:35" ht="33.75">
      <c r="A22" s="1018"/>
      <c r="B22" s="1018"/>
      <c r="C22" s="1018"/>
      <c r="D22" s="1018"/>
      <c r="E22" s="1019" t="s">
        <v>83</v>
      </c>
      <c r="F22" s="581"/>
      <c r="G22" s="583"/>
      <c r="H22" s="1027"/>
      <c r="I22" s="1035"/>
      <c r="J22" s="1027"/>
      <c r="K22" s="98"/>
      <c r="L22" s="312" t="str">
        <f>mergeValue(A22) &amp;"."&amp; mergeValue(B22)&amp;"."&amp; mergeValue(C22)&amp;"."&amp; mergeValue(D22)&amp;"."&amp; mergeValue(E22)</f>
        <v>1.1.1.1.1</v>
      </c>
      <c r="M22" s="167" t="s">
        <v>10</v>
      </c>
      <c r="N22" s="265"/>
      <c r="O22" s="1032"/>
      <c r="P22" s="1032"/>
      <c r="Q22" s="1032"/>
      <c r="R22" s="1032"/>
      <c r="S22" s="1032"/>
      <c r="T22" s="1032"/>
      <c r="U22" s="1032"/>
      <c r="V22" s="1033"/>
      <c r="W22" s="509" t="s">
        <v>450</v>
      </c>
      <c r="Y22" s="290" t="str">
        <f>strCheckUnique(Z22:Z25)</f>
        <v/>
      </c>
      <c r="AA22" s="290"/>
    </row>
    <row r="23" spans="1:35" ht="156" customHeight="1">
      <c r="A23" s="1018"/>
      <c r="B23" s="1018"/>
      <c r="C23" s="1018"/>
      <c r="D23" s="1018"/>
      <c r="E23" s="1019"/>
      <c r="F23" s="646">
        <v>1</v>
      </c>
      <c r="G23" s="581"/>
      <c r="H23" s="1027"/>
      <c r="I23" s="1035"/>
      <c r="J23" s="1027"/>
      <c r="K23" s="316"/>
      <c r="L23" s="312" t="str">
        <f>mergeValue(A23) &amp;"."&amp; mergeValue(B23)&amp;"."&amp; mergeValue(C23)&amp;"."&amp; mergeValue(D23)&amp;"."&amp; mergeValue(E23)&amp;"."&amp; mergeValue(F23)</f>
        <v>1.1.1.1.1.1</v>
      </c>
      <c r="M23" s="847"/>
      <c r="N23" s="1034"/>
      <c r="O23" s="187"/>
      <c r="P23" s="187"/>
      <c r="Q23" s="187"/>
      <c r="R23" s="1022"/>
      <c r="S23" s="1023" t="s">
        <v>74</v>
      </c>
      <c r="T23" s="1022"/>
      <c r="U23" s="1023" t="s">
        <v>75</v>
      </c>
      <c r="V23" s="629"/>
      <c r="W23" s="989" t="s">
        <v>629</v>
      </c>
      <c r="X23" s="276" t="str">
        <f>strCheckDate(O24:V24)</f>
        <v/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18"/>
      <c r="B24" s="1018"/>
      <c r="C24" s="1018"/>
      <c r="D24" s="1018"/>
      <c r="E24" s="1019"/>
      <c r="F24" s="646"/>
      <c r="G24" s="581"/>
      <c r="H24" s="1027"/>
      <c r="I24" s="1035"/>
      <c r="J24" s="1027"/>
      <c r="K24" s="316"/>
      <c r="L24" s="166"/>
      <c r="M24" s="196"/>
      <c r="N24" s="1034"/>
      <c r="O24" s="277"/>
      <c r="P24" s="274"/>
      <c r="Q24" s="275" t="str">
        <f>R23 &amp; "-" &amp; T23</f>
        <v>-</v>
      </c>
      <c r="R24" s="1022"/>
      <c r="S24" s="1023"/>
      <c r="T24" s="1031"/>
      <c r="U24" s="1023"/>
      <c r="V24" s="629"/>
      <c r="W24" s="990"/>
      <c r="AA24" s="290"/>
    </row>
    <row r="25" spans="1:35" customFormat="1" ht="15" customHeight="1">
      <c r="A25" s="1018"/>
      <c r="B25" s="1018"/>
      <c r="C25" s="1018"/>
      <c r="D25" s="1018"/>
      <c r="E25" s="1019"/>
      <c r="F25" s="585"/>
      <c r="G25" s="583"/>
      <c r="H25" s="1027"/>
      <c r="I25" s="1035"/>
      <c r="J25" s="1027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91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18"/>
      <c r="B26" s="1018"/>
      <c r="C26" s="1018"/>
      <c r="D26" s="1018"/>
      <c r="E26" s="584"/>
      <c r="F26" s="585"/>
      <c r="G26" s="583"/>
      <c r="H26" s="1027"/>
      <c r="I26" s="1035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18"/>
      <c r="B27" s="1018"/>
      <c r="C27" s="1018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18"/>
      <c r="B28" s="1018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18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80" t="s">
        <v>700</v>
      </c>
      <c r="N32" s="980"/>
      <c r="O32" s="980"/>
      <c r="P32" s="980"/>
      <c r="Q32" s="980"/>
      <c r="R32" s="980"/>
      <c r="S32" s="980"/>
      <c r="T32" s="980"/>
      <c r="U32" s="980"/>
      <c r="V32" s="980"/>
    </row>
  </sheetData>
  <sheetProtection password="FA9C" sheet="1" objects="1" scenarios="1" formatColumns="0" formatRows="0"/>
  <dataConsolidate leftLabels="1"/>
  <mergeCells count="39"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N14:N16"/>
    <mergeCell ref="U14:U16"/>
    <mergeCell ref="D21:D26"/>
    <mergeCell ref="A18:A29"/>
    <mergeCell ref="B19:B28"/>
    <mergeCell ref="C20:C27"/>
    <mergeCell ref="E22:E25"/>
  </mergeCells>
  <dataValidations xWindow="911" yWindow="637" count="7">
    <dataValidation allowBlank="1" promptTitle="checkPeriodRange" sqref="Q24" xr:uid="{00000000-0002-0000-0C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C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C00-000002000000}">
      <formula1>kind_of_cons</formula1>
    </dataValidation>
    <dataValidation allowBlank="1" sqref="S25:S30" xr:uid="{00000000-0002-0000-0C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C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C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15.04.2022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Самарская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 t="str">
        <f>IF(Территории!H13="","","" &amp; Территории!H13 &amp; "")</f>
        <v>городской округ Самара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 t="str">
        <f>IF(Территории!R14="","","" &amp; Территории!R14 &amp; "")</f>
        <v>городской округ Самара (36701000)</v>
      </c>
      <c r="I13" s="887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80" t="s">
        <v>554</v>
      </c>
      <c r="H15" s="980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algorithmName="SHA-512" hashValue="NKmslm097yBndpSw1bi6MWtcX6wx+romJ0KOEXgqpiWxhWqQo+fp4Qf1d5pO0O9ti3PMTAO9UWJVNmhGRJ0IKg==" saltValue="q9LgplBuxmZl5u0g63auj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5">
    <tabColor rgb="FFEAEBEE"/>
    <pageSetUpPr fitToPage="1"/>
  </sheetPr>
  <dimension ref="A1:BD35"/>
  <sheetViews>
    <sheetView showGridLines="0" topLeftCell="L4" zoomScaleNormal="100" workbookViewId="0">
      <selection activeCell="AF31" sqref="AF31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customWidth="1"/>
    <col min="17" max="18" width="23.7109375" style="600" customWidth="1"/>
    <col min="19" max="23" width="23.7109375" style="600" hidden="1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customWidth="1"/>
    <col min="29" max="29" width="1.7109375" style="823" hidden="1" customWidth="1"/>
    <col min="30" max="30" width="20.7109375" style="823" customWidth="1"/>
    <col min="31" max="32" width="23.7109375" style="823" customWidth="1"/>
    <col min="33" max="37" width="23.7109375" style="823" hidden="1" customWidth="1"/>
    <col min="38" max="38" width="1.7109375" style="823" hidden="1" customWidth="1"/>
    <col min="39" max="39" width="11.7109375" style="823" customWidth="1"/>
    <col min="40" max="40" width="3.7109375" style="823" customWidth="1"/>
    <col min="41" max="41" width="11.7109375" style="823" customWidth="1"/>
    <col min="42" max="42" width="8.5703125" style="823" hidden="1" customWidth="1"/>
    <col min="43" max="43" width="4.7109375" style="600" customWidth="1"/>
    <col min="44" max="44" width="115.7109375" style="600" customWidth="1"/>
    <col min="45" max="46" width="10.5703125" style="636"/>
    <col min="47" max="47" width="11.140625" style="636" customWidth="1"/>
    <col min="48" max="51" width="10.5703125" style="636"/>
    <col min="52" max="56" width="10.5703125" style="276"/>
    <col min="57" max="16384" width="10.5703125" style="34"/>
  </cols>
  <sheetData>
    <row r="1" spans="7:56" ht="14.25" hidden="1" customHeight="1">
      <c r="R1" s="633"/>
      <c r="S1" s="633"/>
      <c r="T1" s="633"/>
      <c r="U1" s="633"/>
      <c r="V1" s="633"/>
      <c r="W1" s="633"/>
      <c r="X1" s="633"/>
      <c r="Y1" s="633"/>
      <c r="AF1" s="633"/>
      <c r="AG1" s="633"/>
      <c r="AH1" s="633"/>
      <c r="AI1" s="633"/>
      <c r="AJ1" s="633"/>
      <c r="AK1" s="633"/>
      <c r="AL1" s="633"/>
      <c r="AM1" s="633"/>
    </row>
    <row r="2" spans="7:56" ht="14.25" hidden="1" customHeight="1">
      <c r="AB2" s="633"/>
      <c r="AP2" s="633"/>
    </row>
    <row r="3" spans="7:56" ht="14.25" hidden="1" customHeight="1"/>
    <row r="4" spans="7:56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</row>
    <row r="5" spans="7:56" ht="26.1" customHeight="1">
      <c r="J5" s="83"/>
      <c r="K5" s="83"/>
      <c r="L5" s="981" t="s">
        <v>622</v>
      </c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3"/>
      <c r="AC5" s="911"/>
      <c r="AD5" s="911"/>
      <c r="AE5" s="911"/>
      <c r="AF5" s="911"/>
      <c r="AG5" s="911"/>
      <c r="AH5" s="911"/>
      <c r="AI5" s="911"/>
      <c r="AJ5" s="911"/>
      <c r="AK5" s="911"/>
      <c r="AL5" s="911"/>
      <c r="AM5" s="911"/>
      <c r="AN5" s="911"/>
      <c r="AO5" s="911"/>
      <c r="AP5" s="911"/>
      <c r="BD5" s="34"/>
    </row>
    <row r="6" spans="7:56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BD6" s="34"/>
    </row>
    <row r="7" spans="7:56" s="820" customFormat="1" ht="6" hidden="1">
      <c r="G7" s="842"/>
      <c r="H7" s="842"/>
      <c r="L7" s="819"/>
      <c r="M7" s="730"/>
      <c r="N7" s="729"/>
      <c r="O7" s="729"/>
      <c r="P7" s="1044"/>
      <c r="Q7" s="1044"/>
      <c r="R7" s="1044"/>
      <c r="S7" s="1044"/>
      <c r="T7" s="1044"/>
      <c r="U7" s="1044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  <c r="AR7" s="816"/>
      <c r="AS7" s="817"/>
      <c r="AT7" s="817"/>
      <c r="AU7" s="817"/>
      <c r="AV7" s="817"/>
      <c r="AW7" s="817"/>
      <c r="AX7" s="817"/>
      <c r="AY7" s="817"/>
      <c r="AZ7" s="817"/>
      <c r="BA7" s="817"/>
      <c r="BB7" s="817"/>
      <c r="BC7" s="817"/>
    </row>
    <row r="8" spans="7:56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41" t="str">
        <f>IF(datePr_ch="",IF(datePr="","",datePr),datePr_ch)</f>
        <v>14.04.2022</v>
      </c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3"/>
      <c r="AR8" s="877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</row>
    <row r="9" spans="7:56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41" t="str">
        <f>IF(numberPr_ch="",IF(numberPr="","",numberPr),numberPr_ch)</f>
        <v>117-р</v>
      </c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3"/>
      <c r="AR9" s="877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</row>
    <row r="10" spans="7:56" s="820" customFormat="1" ht="6" hidden="1">
      <c r="G10" s="842"/>
      <c r="H10" s="842"/>
      <c r="L10" s="819"/>
      <c r="M10" s="730"/>
      <c r="N10" s="729"/>
      <c r="O10" s="729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1044"/>
      <c r="AB10" s="1044"/>
      <c r="AC10" s="1044"/>
      <c r="AD10" s="1044"/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816"/>
      <c r="AS10" s="817"/>
      <c r="AT10" s="817"/>
      <c r="AU10" s="817"/>
      <c r="AV10" s="817"/>
      <c r="AW10" s="817"/>
      <c r="AX10" s="817"/>
      <c r="AY10" s="817"/>
      <c r="AZ10" s="817"/>
      <c r="BA10" s="817"/>
      <c r="BB10" s="817"/>
      <c r="BC10" s="817"/>
    </row>
    <row r="11" spans="7:56" s="237" customFormat="1" ht="18" hidden="1" customHeight="1">
      <c r="G11" s="236"/>
      <c r="H11" s="236"/>
      <c r="L11" s="1024"/>
      <c r="M11" s="1024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765"/>
      <c r="AD11" s="765"/>
      <c r="AE11" s="765"/>
      <c r="AF11" s="765"/>
      <c r="AG11" s="765"/>
      <c r="AH11" s="765"/>
      <c r="AI11" s="765"/>
      <c r="AJ11" s="765"/>
      <c r="AK11" s="765"/>
      <c r="AL11" s="765"/>
      <c r="AM11" s="765"/>
      <c r="AN11" s="765"/>
      <c r="AO11" s="765"/>
      <c r="AP11" s="640" t="s">
        <v>357</v>
      </c>
      <c r="AQ11" s="627"/>
      <c r="AR11" s="627"/>
      <c r="AS11" s="642"/>
      <c r="AT11" s="642"/>
      <c r="AU11" s="642"/>
      <c r="AV11" s="642"/>
      <c r="AW11" s="642"/>
      <c r="AX11" s="642"/>
      <c r="AY11" s="642"/>
      <c r="AZ11" s="292"/>
      <c r="BA11" s="292"/>
      <c r="BB11" s="292"/>
      <c r="BC11" s="292"/>
      <c r="BD11" s="292"/>
    </row>
    <row r="12" spans="7:56" s="237" customFormat="1">
      <c r="G12" s="236"/>
      <c r="H12" s="236"/>
      <c r="L12" s="202"/>
      <c r="M12" s="202"/>
      <c r="N12" s="202"/>
      <c r="O12" s="1027"/>
      <c r="P12" s="1027"/>
      <c r="Q12" s="1027"/>
      <c r="R12" s="1027"/>
      <c r="S12" s="1027"/>
      <c r="T12" s="1027"/>
      <c r="U12" s="1027"/>
      <c r="V12" s="1027"/>
      <c r="W12" s="1027"/>
      <c r="X12" s="1027"/>
      <c r="Y12" s="1027"/>
      <c r="Z12" s="1027"/>
      <c r="AA12" s="1027"/>
      <c r="AB12" s="1027"/>
      <c r="AC12" s="1027" t="s">
        <v>1608</v>
      </c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7"/>
      <c r="AQ12" s="627"/>
      <c r="AR12" s="627"/>
      <c r="AS12" s="642"/>
      <c r="AT12" s="642"/>
      <c r="AU12" s="642"/>
      <c r="AV12" s="642"/>
      <c r="AW12" s="642"/>
      <c r="AX12" s="642"/>
      <c r="AY12" s="642"/>
      <c r="AZ12" s="292"/>
      <c r="BA12" s="292"/>
      <c r="BB12" s="292"/>
      <c r="BC12" s="292"/>
    </row>
    <row r="13" spans="7:56" ht="15" customHeight="1">
      <c r="J13" s="83"/>
      <c r="K13" s="83"/>
      <c r="L13" s="938" t="s">
        <v>430</v>
      </c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938"/>
      <c r="AO13" s="938"/>
      <c r="AP13" s="938"/>
      <c r="AQ13" s="938"/>
      <c r="AR13" s="938" t="s">
        <v>431</v>
      </c>
      <c r="BD13" s="34"/>
    </row>
    <row r="14" spans="7:56" ht="15" customHeight="1">
      <c r="J14" s="83"/>
      <c r="K14" s="83"/>
      <c r="L14" s="938" t="s">
        <v>82</v>
      </c>
      <c r="M14" s="938" t="s">
        <v>383</v>
      </c>
      <c r="N14" s="938"/>
      <c r="O14" s="1036" t="s">
        <v>439</v>
      </c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938" t="s">
        <v>319</v>
      </c>
      <c r="AC14" s="1036" t="s">
        <v>439</v>
      </c>
      <c r="AD14" s="1036"/>
      <c r="AE14" s="1036"/>
      <c r="AF14" s="1036"/>
      <c r="AG14" s="1036"/>
      <c r="AH14" s="1036"/>
      <c r="AI14" s="1036"/>
      <c r="AJ14" s="1036"/>
      <c r="AK14" s="1036"/>
      <c r="AL14" s="1036"/>
      <c r="AM14" s="1036"/>
      <c r="AN14" s="1036"/>
      <c r="AO14" s="1036"/>
      <c r="AP14" s="938" t="s">
        <v>319</v>
      </c>
      <c r="AQ14" s="1025" t="s">
        <v>258</v>
      </c>
      <c r="AR14" s="938"/>
      <c r="BD14" s="34"/>
    </row>
    <row r="15" spans="7:56" ht="14.25" customHeight="1">
      <c r="J15" s="83"/>
      <c r="K15" s="83"/>
      <c r="L15" s="938"/>
      <c r="M15" s="938"/>
      <c r="N15" s="938"/>
      <c r="O15" s="626"/>
      <c r="P15" s="666" t="s">
        <v>440</v>
      </c>
      <c r="Q15" s="1020" t="s">
        <v>577</v>
      </c>
      <c r="R15" s="1020"/>
      <c r="S15" s="1020" t="s">
        <v>568</v>
      </c>
      <c r="T15" s="1020"/>
      <c r="U15" s="1037" t="s">
        <v>574</v>
      </c>
      <c r="V15" s="1038"/>
      <c r="W15" s="1038"/>
      <c r="X15" s="397"/>
      <c r="Y15" s="969" t="s">
        <v>441</v>
      </c>
      <c r="Z15" s="969"/>
      <c r="AA15" s="969"/>
      <c r="AB15" s="938"/>
      <c r="AC15" s="884"/>
      <c r="AD15" s="884" t="s">
        <v>440</v>
      </c>
      <c r="AE15" s="1020" t="s">
        <v>577</v>
      </c>
      <c r="AF15" s="1020"/>
      <c r="AG15" s="1020" t="s">
        <v>568</v>
      </c>
      <c r="AH15" s="1020"/>
      <c r="AI15" s="1037" t="s">
        <v>574</v>
      </c>
      <c r="AJ15" s="1038"/>
      <c r="AK15" s="1038"/>
      <c r="AL15" s="397"/>
      <c r="AM15" s="969" t="s">
        <v>441</v>
      </c>
      <c r="AN15" s="969"/>
      <c r="AO15" s="969"/>
      <c r="AP15" s="938"/>
      <c r="AQ15" s="1025"/>
      <c r="AR15" s="938"/>
      <c r="BD15" s="34"/>
    </row>
    <row r="16" spans="7:56" ht="50.1" customHeight="1">
      <c r="J16" s="83"/>
      <c r="K16" s="83"/>
      <c r="L16" s="938"/>
      <c r="M16" s="938"/>
      <c r="N16" s="938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21" t="s">
        <v>256</v>
      </c>
      <c r="AA16" s="1021"/>
      <c r="AB16" s="938"/>
      <c r="AC16" s="889"/>
      <c r="AD16" s="889" t="s">
        <v>442</v>
      </c>
      <c r="AE16" s="397" t="s">
        <v>698</v>
      </c>
      <c r="AF16" s="397" t="s">
        <v>573</v>
      </c>
      <c r="AG16" s="397" t="s">
        <v>569</v>
      </c>
      <c r="AH16" s="397" t="s">
        <v>570</v>
      </c>
      <c r="AI16" s="397" t="s">
        <v>571</v>
      </c>
      <c r="AJ16" s="397" t="s">
        <v>572</v>
      </c>
      <c r="AK16" s="397" t="s">
        <v>573</v>
      </c>
      <c r="AL16" s="397"/>
      <c r="AM16" s="890" t="s">
        <v>257</v>
      </c>
      <c r="AN16" s="1021" t="s">
        <v>256</v>
      </c>
      <c r="AO16" s="1021"/>
      <c r="AP16" s="938"/>
      <c r="AQ16" s="1025"/>
      <c r="AR16" s="938"/>
      <c r="BD16" s="34"/>
    </row>
    <row r="17" spans="1:56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39">
        <f t="shared" ca="1" si="0"/>
        <v>12</v>
      </c>
      <c r="AA17" s="1039"/>
      <c r="AB17" s="664">
        <f ca="1">OFFSET(AB17,0,-2)+1</f>
        <v>13</v>
      </c>
      <c r="AC17" s="698">
        <f ca="1">OFFSET(AC17,0,-1)</f>
        <v>13</v>
      </c>
      <c r="AD17" s="894">
        <f t="shared" ref="AD17:AN17" ca="1" si="1">OFFSET(AD17,0,-1)+1</f>
        <v>14</v>
      </c>
      <c r="AE17" s="894">
        <f t="shared" ca="1" si="1"/>
        <v>15</v>
      </c>
      <c r="AF17" s="894">
        <f t="shared" ca="1" si="1"/>
        <v>16</v>
      </c>
      <c r="AG17" s="894">
        <f t="shared" ca="1" si="1"/>
        <v>17</v>
      </c>
      <c r="AH17" s="894">
        <f t="shared" ca="1" si="1"/>
        <v>18</v>
      </c>
      <c r="AI17" s="894">
        <f t="shared" ca="1" si="1"/>
        <v>19</v>
      </c>
      <c r="AJ17" s="894">
        <f t="shared" ca="1" si="1"/>
        <v>20</v>
      </c>
      <c r="AK17" s="894">
        <f t="shared" ca="1" si="1"/>
        <v>21</v>
      </c>
      <c r="AL17" s="698">
        <f ca="1">OFFSET(AL17,0,-1)</f>
        <v>21</v>
      </c>
      <c r="AM17" s="894">
        <f t="shared" ca="1" si="1"/>
        <v>22</v>
      </c>
      <c r="AN17" s="1039">
        <f t="shared" ca="1" si="1"/>
        <v>23</v>
      </c>
      <c r="AO17" s="1039"/>
      <c r="AP17" s="894">
        <f ca="1">OFFSET(AP17,0,-2)+1</f>
        <v>24</v>
      </c>
      <c r="AQ17" s="665">
        <f ca="1">OFFSET(AQ17,0,-1)</f>
        <v>24</v>
      </c>
      <c r="AR17" s="664">
        <f ca="1">OFFSET(AR17,0,-1)+1</f>
        <v>25</v>
      </c>
    </row>
    <row r="18" spans="1:56" ht="22.5">
      <c r="A18" s="1018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>
        <f>mergeValue(A18)</f>
        <v>1</v>
      </c>
      <c r="M18" s="588" t="s">
        <v>21</v>
      </c>
      <c r="N18" s="630"/>
      <c r="O18" s="1030" t="str">
        <f>IF('Перечень тарифов'!J21="","","" &amp; 'Перечень тарифов'!J21 &amp; "")</f>
        <v>Тариф на горячую воду в закрытой системе горячего водоснабжения в виде формулы двухкомпонентного тарифа в ценовой зоне теплоснабжения</v>
      </c>
      <c r="P18" s="1030"/>
      <c r="Q18" s="1030"/>
      <c r="R18" s="1030"/>
      <c r="S18" s="1030"/>
      <c r="T18" s="1030"/>
      <c r="U18" s="1030"/>
      <c r="V18" s="1030"/>
      <c r="W18" s="1030"/>
      <c r="X18" s="1030"/>
      <c r="Y18" s="1030"/>
      <c r="Z18" s="1030"/>
      <c r="AA18" s="1030"/>
      <c r="AB18" s="1030"/>
      <c r="AC18" s="1030"/>
      <c r="AD18" s="1030"/>
      <c r="AE18" s="1030"/>
      <c r="AF18" s="1030"/>
      <c r="AG18" s="1030"/>
      <c r="AH18" s="1030"/>
      <c r="AI18" s="1030"/>
      <c r="AJ18" s="1030"/>
      <c r="AK18" s="1030"/>
      <c r="AL18" s="1030"/>
      <c r="AM18" s="1030"/>
      <c r="AN18" s="1030"/>
      <c r="AO18" s="1030"/>
      <c r="AP18" s="1030"/>
      <c r="AQ18" s="1030"/>
      <c r="AR18" s="509" t="s">
        <v>448</v>
      </c>
    </row>
    <row r="19" spans="1:56" hidden="1">
      <c r="A19" s="1018"/>
      <c r="B19" s="1018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str">
        <f>mergeValue(A19) &amp;"."&amp; mergeValue(B19)</f>
        <v>1.1</v>
      </c>
      <c r="M19" s="607"/>
      <c r="N19" s="630"/>
      <c r="O19" s="1030"/>
      <c r="P19" s="1030"/>
      <c r="Q19" s="1030"/>
      <c r="R19" s="1030"/>
      <c r="S19" s="1030"/>
      <c r="T19" s="1030"/>
      <c r="U19" s="1030"/>
      <c r="V19" s="1030"/>
      <c r="W19" s="1030"/>
      <c r="X19" s="1030"/>
      <c r="Y19" s="1030"/>
      <c r="Z19" s="1030"/>
      <c r="AA19" s="1030"/>
      <c r="AB19" s="1030"/>
      <c r="AC19" s="1030"/>
      <c r="AD19" s="1030"/>
      <c r="AE19" s="1030"/>
      <c r="AF19" s="1030"/>
      <c r="AG19" s="1030"/>
      <c r="AH19" s="1030"/>
      <c r="AI19" s="1030"/>
      <c r="AJ19" s="1030"/>
      <c r="AK19" s="1030"/>
      <c r="AL19" s="1030"/>
      <c r="AM19" s="1030"/>
      <c r="AN19" s="1030"/>
      <c r="AO19" s="1030"/>
      <c r="AP19" s="1030"/>
      <c r="AQ19" s="1030"/>
      <c r="AR19" s="509"/>
    </row>
    <row r="20" spans="1:56" hidden="1">
      <c r="A20" s="1018"/>
      <c r="B20" s="1018"/>
      <c r="C20" s="1018">
        <v>1</v>
      </c>
      <c r="D20" s="646"/>
      <c r="E20" s="649"/>
      <c r="F20" s="648"/>
      <c r="G20" s="648"/>
      <c r="H20" s="648"/>
      <c r="I20" s="655"/>
      <c r="J20" s="618"/>
      <c r="K20" s="604"/>
      <c r="L20" s="662" t="str">
        <f>mergeValue(A20) &amp;"."&amp; mergeValue(B20)&amp;"."&amp; mergeValue(C20)</f>
        <v>1.1.1</v>
      </c>
      <c r="M20" s="608"/>
      <c r="N20" s="630"/>
      <c r="O20" s="1030"/>
      <c r="P20" s="1030"/>
      <c r="Q20" s="1030"/>
      <c r="R20" s="1030"/>
      <c r="S20" s="1030"/>
      <c r="T20" s="1030"/>
      <c r="U20" s="1030"/>
      <c r="V20" s="1030"/>
      <c r="W20" s="1030"/>
      <c r="X20" s="1030"/>
      <c r="Y20" s="1030"/>
      <c r="Z20" s="1030"/>
      <c r="AA20" s="1030"/>
      <c r="AB20" s="1030"/>
      <c r="AC20" s="1030"/>
      <c r="AD20" s="1030"/>
      <c r="AE20" s="1030"/>
      <c r="AF20" s="1030"/>
      <c r="AG20" s="1030"/>
      <c r="AH20" s="1030"/>
      <c r="AI20" s="1030"/>
      <c r="AJ20" s="1030"/>
      <c r="AK20" s="1030"/>
      <c r="AL20" s="1030"/>
      <c r="AM20" s="1030"/>
      <c r="AN20" s="1030"/>
      <c r="AO20" s="1030"/>
      <c r="AP20" s="1030"/>
      <c r="AQ20" s="1030"/>
      <c r="AR20" s="509"/>
      <c r="AV20" s="641"/>
    </row>
    <row r="21" spans="1:56" ht="33.75">
      <c r="A21" s="1018"/>
      <c r="B21" s="1018"/>
      <c r="C21" s="1018"/>
      <c r="D21" s="1018">
        <v>1</v>
      </c>
      <c r="E21" s="649"/>
      <c r="F21" s="648"/>
      <c r="G21" s="648"/>
      <c r="H21" s="1027"/>
      <c r="I21" s="618"/>
      <c r="J21" s="618"/>
      <c r="K21" s="604"/>
      <c r="L21" s="662" t="str">
        <f>mergeValue(A21) &amp;"."&amp; mergeValue(B21)&amp;"."&amp; mergeValue(C21)&amp;"."&amp; mergeValue(D21)</f>
        <v>1.1.1.1</v>
      </c>
      <c r="M21" s="609" t="s">
        <v>384</v>
      </c>
      <c r="N21" s="630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29"/>
      <c r="AF21" s="1029"/>
      <c r="AG21" s="1029"/>
      <c r="AH21" s="1029"/>
      <c r="AI21" s="1029"/>
      <c r="AJ21" s="1029"/>
      <c r="AK21" s="1029"/>
      <c r="AL21" s="1029"/>
      <c r="AM21" s="1029"/>
      <c r="AN21" s="1029"/>
      <c r="AO21" s="1029"/>
      <c r="AP21" s="1029"/>
      <c r="AQ21" s="1029"/>
      <c r="AR21" s="509" t="s">
        <v>575</v>
      </c>
      <c r="AV21" s="641"/>
    </row>
    <row r="22" spans="1:56" ht="33.75">
      <c r="A22" s="1018"/>
      <c r="B22" s="1018"/>
      <c r="C22" s="1018"/>
      <c r="D22" s="1018"/>
      <c r="E22" s="1019" t="s">
        <v>83</v>
      </c>
      <c r="F22" s="646"/>
      <c r="G22" s="648"/>
      <c r="H22" s="1027"/>
      <c r="I22" s="1027"/>
      <c r="J22" s="718"/>
      <c r="K22" s="604"/>
      <c r="L22" s="662" t="str">
        <f>mergeValue(A22) &amp;"."&amp; mergeValue(B22)&amp;"."&amp; mergeValue(C22)&amp;"."&amp; mergeValue(D22)&amp;"."&amp; mergeValue(E22)</f>
        <v>1.1.1.1.1</v>
      </c>
      <c r="M22" s="613" t="s">
        <v>10</v>
      </c>
      <c r="N22" s="631"/>
      <c r="O22" s="1032" t="s">
        <v>3</v>
      </c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2"/>
      <c r="AG22" s="1032"/>
      <c r="AH22" s="1032"/>
      <c r="AI22" s="1032"/>
      <c r="AJ22" s="1032"/>
      <c r="AK22" s="1032"/>
      <c r="AL22" s="1032"/>
      <c r="AM22" s="1032"/>
      <c r="AN22" s="1032"/>
      <c r="AO22" s="1032"/>
      <c r="AP22" s="1032"/>
      <c r="AQ22" s="1032"/>
      <c r="AR22" s="509" t="s">
        <v>450</v>
      </c>
      <c r="AT22" s="641" t="str">
        <f>strCheckUnique(AU22:AU26)</f>
        <v/>
      </c>
      <c r="AV22" s="641"/>
    </row>
    <row r="23" spans="1:56" ht="39.950000000000003" customHeight="1">
      <c r="A23" s="1018"/>
      <c r="B23" s="1018"/>
      <c r="C23" s="1018"/>
      <c r="D23" s="1018"/>
      <c r="E23" s="1019"/>
      <c r="F23" s="1018">
        <v>1</v>
      </c>
      <c r="G23" s="646"/>
      <c r="H23" s="1027"/>
      <c r="I23" s="1027"/>
      <c r="J23" s="1027"/>
      <c r="K23" s="655"/>
      <c r="L23" s="662" t="str">
        <f>mergeValue(A23) &amp;"."&amp; mergeValue(B23)&amp;"."&amp; mergeValue(C23)&amp;"."&amp; mergeValue(D23)&amp;"."&amp; mergeValue(E23)&amp;"."&amp; mergeValue(F23)</f>
        <v>1.1.1.1.1.1</v>
      </c>
      <c r="M23" s="724"/>
      <c r="N23" s="1034"/>
      <c r="O23" s="620"/>
      <c r="P23" s="907">
        <v>0</v>
      </c>
      <c r="Q23" s="907">
        <v>31.62</v>
      </c>
      <c r="R23" s="907">
        <v>1843.5</v>
      </c>
      <c r="S23" s="620"/>
      <c r="T23" s="620"/>
      <c r="U23" s="620"/>
      <c r="V23" s="620"/>
      <c r="W23" s="691"/>
      <c r="X23" s="620"/>
      <c r="Y23" s="1022" t="s">
        <v>1393</v>
      </c>
      <c r="Z23" s="1040" t="s">
        <v>74</v>
      </c>
      <c r="AA23" s="1022" t="s">
        <v>1617</v>
      </c>
      <c r="AB23" s="1040" t="s">
        <v>74</v>
      </c>
      <c r="AC23" s="691"/>
      <c r="AD23" s="907">
        <v>0</v>
      </c>
      <c r="AE23" s="907">
        <v>32.33</v>
      </c>
      <c r="AF23" s="907">
        <v>1917.24</v>
      </c>
      <c r="AG23" s="691"/>
      <c r="AH23" s="691"/>
      <c r="AI23" s="691"/>
      <c r="AJ23" s="691"/>
      <c r="AK23" s="691"/>
      <c r="AL23" s="691"/>
      <c r="AM23" s="1022" t="s">
        <v>1618</v>
      </c>
      <c r="AN23" s="1040" t="s">
        <v>74</v>
      </c>
      <c r="AO23" s="1022" t="s">
        <v>1394</v>
      </c>
      <c r="AP23" s="1040" t="s">
        <v>75</v>
      </c>
      <c r="AQ23" s="629"/>
      <c r="AR23" s="989" t="s">
        <v>629</v>
      </c>
      <c r="AS23" s="636" t="str">
        <f>strCheckDate(O24:AQ24)</f>
        <v/>
      </c>
      <c r="AU23" s="641" t="str">
        <f>IF(M23="","",M23 )</f>
        <v/>
      </c>
      <c r="AV23" s="641"/>
      <c r="AW23" s="641"/>
      <c r="AX23" s="641"/>
    </row>
    <row r="24" spans="1:56" ht="39.950000000000003" hidden="1" customHeight="1">
      <c r="A24" s="1018"/>
      <c r="B24" s="1018"/>
      <c r="C24" s="1018"/>
      <c r="D24" s="1018"/>
      <c r="E24" s="1019"/>
      <c r="F24" s="1018"/>
      <c r="G24" s="646"/>
      <c r="H24" s="1027"/>
      <c r="I24" s="1027"/>
      <c r="J24" s="1027"/>
      <c r="K24" s="655"/>
      <c r="L24" s="612"/>
      <c r="M24" s="661"/>
      <c r="N24" s="1034"/>
      <c r="O24" s="637"/>
      <c r="P24" s="637"/>
      <c r="Q24" s="634"/>
      <c r="R24" s="635" t="str">
        <f>Y23 &amp; "-" &amp; AA23</f>
        <v>01.01.2023-30.06.2023</v>
      </c>
      <c r="S24" s="635"/>
      <c r="T24" s="635"/>
      <c r="U24" s="635"/>
      <c r="V24" s="635"/>
      <c r="W24" s="703"/>
      <c r="X24" s="635"/>
      <c r="Y24" s="1022"/>
      <c r="Z24" s="1040"/>
      <c r="AA24" s="1031"/>
      <c r="AB24" s="1040"/>
      <c r="AC24" s="705"/>
      <c r="AD24" s="705"/>
      <c r="AE24" s="702"/>
      <c r="AF24" s="703" t="str">
        <f>AM23 &amp; "-" &amp; AO23</f>
        <v>01.07.2023-31.12.2023</v>
      </c>
      <c r="AG24" s="703"/>
      <c r="AH24" s="703"/>
      <c r="AI24" s="703"/>
      <c r="AJ24" s="703"/>
      <c r="AK24" s="703"/>
      <c r="AL24" s="703"/>
      <c r="AM24" s="1022"/>
      <c r="AN24" s="1040"/>
      <c r="AO24" s="1031"/>
      <c r="AP24" s="1040"/>
      <c r="AQ24" s="629"/>
      <c r="AR24" s="990"/>
      <c r="AV24" s="641"/>
    </row>
    <row r="25" spans="1:56" s="600" customFormat="1" ht="15" hidden="1" customHeight="1">
      <c r="A25" s="1018"/>
      <c r="B25" s="1018"/>
      <c r="C25" s="1018"/>
      <c r="D25" s="1018"/>
      <c r="E25" s="1019"/>
      <c r="F25" s="1018"/>
      <c r="G25" s="646"/>
      <c r="H25" s="1027"/>
      <c r="I25" s="1027"/>
      <c r="J25" s="1027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97"/>
      <c r="AN25" s="844"/>
      <c r="AO25" s="844"/>
      <c r="AP25" s="844"/>
      <c r="AQ25" s="619"/>
      <c r="AR25" s="990"/>
      <c r="AS25" s="636"/>
      <c r="AT25" s="636"/>
      <c r="AU25" s="636"/>
      <c r="AV25" s="641"/>
      <c r="AW25" s="636"/>
      <c r="AX25" s="636"/>
      <c r="AY25" s="636"/>
      <c r="AZ25" s="636"/>
      <c r="BA25" s="636"/>
      <c r="BB25" s="636"/>
      <c r="BC25" s="636"/>
      <c r="BD25" s="636"/>
    </row>
    <row r="26" spans="1:56" customFormat="1" ht="15" customHeight="1">
      <c r="A26" s="1018"/>
      <c r="B26" s="1018"/>
      <c r="C26" s="1018"/>
      <c r="D26" s="1018"/>
      <c r="E26" s="1019"/>
      <c r="F26" s="650"/>
      <c r="G26" s="648"/>
      <c r="H26" s="1027"/>
      <c r="I26" s="1027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97"/>
      <c r="AN26" s="844"/>
      <c r="AO26" s="844"/>
      <c r="AP26" s="844"/>
      <c r="AQ26" s="619"/>
      <c r="AR26" s="991"/>
      <c r="AS26" s="638"/>
      <c r="AT26" s="638"/>
      <c r="AU26" s="638"/>
      <c r="AV26" s="641"/>
      <c r="AW26" s="638"/>
      <c r="AX26" s="636"/>
      <c r="AY26" s="636"/>
      <c r="AZ26" s="280"/>
      <c r="BA26" s="280"/>
      <c r="BB26" s="280"/>
      <c r="BC26" s="280"/>
      <c r="BD26" s="280"/>
    </row>
    <row r="27" spans="1:56" s="823" customFormat="1" ht="33.75">
      <c r="A27" s="1018"/>
      <c r="B27" s="1018"/>
      <c r="C27" s="1018"/>
      <c r="D27" s="1018"/>
      <c r="E27" s="1019" t="s">
        <v>49</v>
      </c>
      <c r="F27" s="709"/>
      <c r="G27" s="888"/>
      <c r="H27" s="1027"/>
      <c r="I27" s="1027" t="s">
        <v>1608</v>
      </c>
      <c r="J27" s="718"/>
      <c r="K27" s="674"/>
      <c r="L27" s="896" t="str">
        <f>mergeValue(A27) &amp;"."&amp; mergeValue(B27)&amp;"."&amp; mergeValue(C27)&amp;"."&amp; mergeValue(D27)&amp;"."&amp; mergeValue(E27)</f>
        <v>1.1.1.1.2</v>
      </c>
      <c r="M27" s="684" t="s">
        <v>10</v>
      </c>
      <c r="N27" s="764"/>
      <c r="O27" s="1032" t="s">
        <v>706</v>
      </c>
      <c r="P27" s="1032"/>
      <c r="Q27" s="1032"/>
      <c r="R27" s="1032"/>
      <c r="S27" s="1032"/>
      <c r="T27" s="1032"/>
      <c r="U27" s="1032"/>
      <c r="V27" s="1032"/>
      <c r="W27" s="1032"/>
      <c r="X27" s="1032"/>
      <c r="Y27" s="1032"/>
      <c r="Z27" s="1032"/>
      <c r="AA27" s="1032"/>
      <c r="AB27" s="1032"/>
      <c r="AC27" s="1032"/>
      <c r="AD27" s="1032"/>
      <c r="AE27" s="1032"/>
      <c r="AF27" s="1032"/>
      <c r="AG27" s="1032"/>
      <c r="AH27" s="1032"/>
      <c r="AI27" s="1032"/>
      <c r="AJ27" s="1032"/>
      <c r="AK27" s="1032"/>
      <c r="AL27" s="1032"/>
      <c r="AM27" s="1032"/>
      <c r="AN27" s="1032"/>
      <c r="AO27" s="1032"/>
      <c r="AP27" s="1032"/>
      <c r="AQ27" s="1032"/>
      <c r="AR27" s="853" t="s">
        <v>450</v>
      </c>
      <c r="AS27" s="766"/>
      <c r="AT27" s="830" t="str">
        <f>strCheckUnique(AU27:AU31)</f>
        <v/>
      </c>
      <c r="AU27" s="766"/>
      <c r="AV27" s="830"/>
      <c r="AW27" s="766"/>
      <c r="AX27" s="766"/>
      <c r="AY27" s="766"/>
      <c r="AZ27" s="766"/>
      <c r="BA27" s="766"/>
      <c r="BB27" s="766"/>
      <c r="BC27" s="766"/>
      <c r="BD27" s="766"/>
    </row>
    <row r="28" spans="1:56" s="823" customFormat="1" ht="66" customHeight="1">
      <c r="A28" s="1018"/>
      <c r="B28" s="1018"/>
      <c r="C28" s="1018"/>
      <c r="D28" s="1018"/>
      <c r="E28" s="1019"/>
      <c r="F28" s="1018">
        <v>1</v>
      </c>
      <c r="G28" s="709"/>
      <c r="H28" s="1027"/>
      <c r="I28" s="1027"/>
      <c r="J28" s="1027"/>
      <c r="K28" s="718"/>
      <c r="L28" s="896" t="str">
        <f>mergeValue(A28) &amp;"."&amp; mergeValue(B28)&amp;"."&amp; mergeValue(C28)&amp;"."&amp; mergeValue(D28)&amp;"."&amp; mergeValue(E28)&amp;"."&amp; mergeValue(F28)</f>
        <v>1.1.1.1.2.1</v>
      </c>
      <c r="M28" s="725"/>
      <c r="N28" s="1034"/>
      <c r="O28" s="691"/>
      <c r="P28" s="907">
        <v>0</v>
      </c>
      <c r="Q28" s="907">
        <v>37.94</v>
      </c>
      <c r="R28" s="907">
        <v>2212.1999999999998</v>
      </c>
      <c r="S28" s="691"/>
      <c r="T28" s="691"/>
      <c r="U28" s="691"/>
      <c r="V28" s="691"/>
      <c r="W28" s="691"/>
      <c r="X28" s="691"/>
      <c r="Y28" s="1022" t="s">
        <v>1393</v>
      </c>
      <c r="Z28" s="1040" t="s">
        <v>74</v>
      </c>
      <c r="AA28" s="1022" t="s">
        <v>1617</v>
      </c>
      <c r="AB28" s="1040" t="s">
        <v>74</v>
      </c>
      <c r="AC28" s="691"/>
      <c r="AD28" s="907">
        <v>0</v>
      </c>
      <c r="AE28" s="907">
        <v>38.799999999999997</v>
      </c>
      <c r="AF28" s="907">
        <v>2300.69</v>
      </c>
      <c r="AG28" s="691"/>
      <c r="AH28" s="691"/>
      <c r="AI28" s="691"/>
      <c r="AJ28" s="691"/>
      <c r="AK28" s="691"/>
      <c r="AL28" s="691"/>
      <c r="AM28" s="1022" t="s">
        <v>1618</v>
      </c>
      <c r="AN28" s="1040" t="s">
        <v>74</v>
      </c>
      <c r="AO28" s="1022" t="s">
        <v>1394</v>
      </c>
      <c r="AP28" s="1040" t="s">
        <v>75</v>
      </c>
      <c r="AQ28" s="699"/>
      <c r="AR28" s="989" t="s">
        <v>629</v>
      </c>
      <c r="AS28" s="766" t="str">
        <f>strCheckDate(O29:AQ29)</f>
        <v/>
      </c>
      <c r="AT28" s="766"/>
      <c r="AU28" s="830" t="str">
        <f>IF(M28="","",M28 )</f>
        <v/>
      </c>
      <c r="AV28" s="830"/>
      <c r="AW28" s="830"/>
      <c r="AX28" s="830"/>
      <c r="AY28" s="766"/>
      <c r="AZ28" s="766"/>
      <c r="BA28" s="766"/>
      <c r="BB28" s="766"/>
      <c r="BC28" s="766"/>
      <c r="BD28" s="766"/>
    </row>
    <row r="29" spans="1:56" s="823" customFormat="1" ht="14.25" hidden="1" customHeight="1">
      <c r="A29" s="1018"/>
      <c r="B29" s="1018"/>
      <c r="C29" s="1018"/>
      <c r="D29" s="1018"/>
      <c r="E29" s="1019"/>
      <c r="F29" s="1018"/>
      <c r="G29" s="709"/>
      <c r="H29" s="1027"/>
      <c r="I29" s="1027"/>
      <c r="J29" s="1027"/>
      <c r="K29" s="718"/>
      <c r="L29" s="683"/>
      <c r="M29" s="721"/>
      <c r="N29" s="1034"/>
      <c r="O29" s="705"/>
      <c r="P29" s="705"/>
      <c r="Q29" s="702"/>
      <c r="R29" s="703" t="str">
        <f>Y28 &amp; "-" &amp; AA28</f>
        <v>01.01.2023-30.06.2023</v>
      </c>
      <c r="S29" s="703"/>
      <c r="T29" s="703"/>
      <c r="U29" s="703"/>
      <c r="V29" s="703"/>
      <c r="W29" s="703"/>
      <c r="X29" s="703"/>
      <c r="Y29" s="1022"/>
      <c r="Z29" s="1040"/>
      <c r="AA29" s="1031"/>
      <c r="AB29" s="1040"/>
      <c r="AC29" s="705"/>
      <c r="AD29" s="705"/>
      <c r="AE29" s="702"/>
      <c r="AF29" s="703" t="str">
        <f>AM28 &amp; "-" &amp; AO28</f>
        <v>01.07.2023-31.12.2023</v>
      </c>
      <c r="AG29" s="703"/>
      <c r="AH29" s="703"/>
      <c r="AI29" s="703"/>
      <c r="AJ29" s="703"/>
      <c r="AK29" s="703"/>
      <c r="AL29" s="703"/>
      <c r="AM29" s="1022"/>
      <c r="AN29" s="1040"/>
      <c r="AO29" s="1031"/>
      <c r="AP29" s="1040"/>
      <c r="AQ29" s="699"/>
      <c r="AR29" s="990"/>
      <c r="AS29" s="766"/>
      <c r="AT29" s="766"/>
      <c r="AU29" s="766"/>
      <c r="AV29" s="830"/>
      <c r="AW29" s="766"/>
      <c r="AX29" s="766"/>
      <c r="AY29" s="766"/>
      <c r="AZ29" s="766"/>
      <c r="BA29" s="766"/>
      <c r="BB29" s="766"/>
      <c r="BC29" s="766"/>
      <c r="BD29" s="766"/>
    </row>
    <row r="30" spans="1:56" s="823" customFormat="1" ht="14.25" hidden="1" customHeight="1">
      <c r="A30" s="1018"/>
      <c r="B30" s="1018"/>
      <c r="C30" s="1018"/>
      <c r="D30" s="1018"/>
      <c r="E30" s="1019"/>
      <c r="F30" s="1018"/>
      <c r="G30" s="709"/>
      <c r="H30" s="1027"/>
      <c r="I30" s="1027"/>
      <c r="J30" s="1027"/>
      <c r="K30" s="718"/>
      <c r="L30" s="675"/>
      <c r="M30" s="686"/>
      <c r="N30" s="692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97"/>
      <c r="Z30" s="844"/>
      <c r="AA30" s="844"/>
      <c r="AB30" s="844"/>
      <c r="AC30" s="676"/>
      <c r="AD30" s="676"/>
      <c r="AE30" s="676"/>
      <c r="AF30" s="676"/>
      <c r="AG30" s="676"/>
      <c r="AH30" s="676"/>
      <c r="AI30" s="676"/>
      <c r="AJ30" s="676"/>
      <c r="AK30" s="676"/>
      <c r="AL30" s="676"/>
      <c r="AM30" s="697"/>
      <c r="AN30" s="844"/>
      <c r="AO30" s="844"/>
      <c r="AP30" s="844"/>
      <c r="AQ30" s="690"/>
      <c r="AR30" s="990"/>
      <c r="AS30" s="766"/>
      <c r="AT30" s="766"/>
      <c r="AU30" s="766"/>
      <c r="AV30" s="830"/>
      <c r="AW30" s="766"/>
      <c r="AX30" s="766"/>
      <c r="AY30" s="766"/>
      <c r="AZ30" s="766"/>
      <c r="BA30" s="766"/>
      <c r="BB30" s="766"/>
      <c r="BC30" s="766"/>
      <c r="BD30" s="766"/>
    </row>
    <row r="31" spans="1:56" s="821" customFormat="1" ht="15" customHeight="1">
      <c r="A31" s="1018"/>
      <c r="B31" s="1018"/>
      <c r="C31" s="1018"/>
      <c r="D31" s="1018"/>
      <c r="E31" s="1019"/>
      <c r="F31" s="713" t="s">
        <v>236</v>
      </c>
      <c r="G31" s="888"/>
      <c r="H31" s="1027"/>
      <c r="I31" s="1027"/>
      <c r="J31" s="718"/>
      <c r="K31" s="695"/>
      <c r="L31" s="675"/>
      <c r="M31" s="685" t="s">
        <v>385</v>
      </c>
      <c r="N31" s="692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97"/>
      <c r="Z31" s="844"/>
      <c r="AA31" s="844"/>
      <c r="AB31" s="844"/>
      <c r="AC31" s="676"/>
      <c r="AD31" s="676"/>
      <c r="AE31" s="676"/>
      <c r="AF31" s="676"/>
      <c r="AG31" s="676"/>
      <c r="AH31" s="676"/>
      <c r="AI31" s="676"/>
      <c r="AJ31" s="676"/>
      <c r="AK31" s="676"/>
      <c r="AL31" s="676"/>
      <c r="AM31" s="697"/>
      <c r="AN31" s="844"/>
      <c r="AO31" s="844"/>
      <c r="AP31" s="844"/>
      <c r="AQ31" s="690"/>
      <c r="AR31" s="991"/>
      <c r="AS31" s="706"/>
      <c r="AT31" s="706"/>
      <c r="AU31" s="706"/>
      <c r="AV31" s="830"/>
      <c r="AW31" s="706"/>
      <c r="AX31" s="766"/>
      <c r="AY31" s="766"/>
      <c r="AZ31" s="706"/>
      <c r="BA31" s="706"/>
      <c r="BB31" s="706"/>
      <c r="BC31" s="706"/>
      <c r="BD31" s="706"/>
    </row>
    <row r="32" spans="1:56" customFormat="1">
      <c r="A32" s="1018"/>
      <c r="B32" s="1018"/>
      <c r="C32" s="1018"/>
      <c r="D32" s="1018"/>
      <c r="E32" s="649"/>
      <c r="F32" s="650"/>
      <c r="G32" s="648"/>
      <c r="H32" s="1027"/>
      <c r="I32" s="603"/>
      <c r="J32" s="603"/>
      <c r="K32" s="624"/>
      <c r="L32" s="659"/>
      <c r="M32" s="255" t="s">
        <v>13</v>
      </c>
      <c r="N32" s="660"/>
      <c r="O32" s="658"/>
      <c r="P32" s="658"/>
      <c r="Q32" s="658"/>
      <c r="R32" s="658"/>
      <c r="S32" s="658"/>
      <c r="T32" s="658"/>
      <c r="U32" s="658"/>
      <c r="V32" s="658"/>
      <c r="W32" s="696"/>
      <c r="X32" s="658"/>
      <c r="Y32" s="657"/>
      <c r="Z32" s="154"/>
      <c r="AA32" s="154"/>
      <c r="AB32" s="660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57"/>
      <c r="AN32" s="154"/>
      <c r="AO32" s="154"/>
      <c r="AP32" s="660"/>
      <c r="AQ32" s="154"/>
      <c r="AR32" s="182"/>
      <c r="AS32" s="638"/>
      <c r="AT32" s="638"/>
      <c r="AU32" s="638"/>
      <c r="AV32" s="638"/>
      <c r="AW32" s="638"/>
      <c r="AX32" s="638"/>
      <c r="AY32" s="638"/>
      <c r="AZ32" s="280"/>
      <c r="BA32" s="280"/>
      <c r="BB32" s="280"/>
      <c r="BC32" s="280"/>
      <c r="BD32" s="280"/>
    </row>
    <row r="33" spans="1:56" customFormat="1">
      <c r="A33" s="1018"/>
      <c r="B33" s="1018"/>
      <c r="C33" s="1018"/>
      <c r="D33" s="651"/>
      <c r="E33" s="651"/>
      <c r="F33" s="652"/>
      <c r="G33" s="651"/>
      <c r="H33" s="648"/>
      <c r="I33" s="624"/>
      <c r="J33" s="603"/>
      <c r="K33" s="617"/>
      <c r="L33" s="109"/>
      <c r="M33" s="159" t="s">
        <v>386</v>
      </c>
      <c r="N33" s="158"/>
      <c r="O33" s="606"/>
      <c r="P33" s="606"/>
      <c r="Q33" s="606"/>
      <c r="R33" s="606"/>
      <c r="S33" s="606"/>
      <c r="T33" s="606"/>
      <c r="U33" s="606"/>
      <c r="V33" s="606"/>
      <c r="W33" s="676"/>
      <c r="X33" s="606"/>
      <c r="Y33" s="628"/>
      <c r="Z33" s="622"/>
      <c r="AA33" s="622"/>
      <c r="AB33" s="621"/>
      <c r="AC33" s="676"/>
      <c r="AD33" s="676"/>
      <c r="AE33" s="676"/>
      <c r="AF33" s="676"/>
      <c r="AG33" s="676"/>
      <c r="AH33" s="676"/>
      <c r="AI33" s="676"/>
      <c r="AJ33" s="676"/>
      <c r="AK33" s="676"/>
      <c r="AL33" s="676"/>
      <c r="AM33" s="697"/>
      <c r="AN33" s="844"/>
      <c r="AO33" s="844"/>
      <c r="AP33" s="692"/>
      <c r="AQ33" s="622"/>
      <c r="AR33" s="619"/>
      <c r="AS33" s="638"/>
      <c r="AT33" s="638"/>
      <c r="AU33" s="638"/>
      <c r="AV33" s="638"/>
      <c r="AW33" s="638"/>
      <c r="AX33" s="638"/>
      <c r="AY33" s="638"/>
      <c r="AZ33" s="280"/>
      <c r="BA33" s="280"/>
      <c r="BB33" s="280"/>
      <c r="BC33" s="280"/>
      <c r="BD33" s="280"/>
    </row>
    <row r="34" spans="1:56" ht="3" customHeight="1">
      <c r="BD34" s="34"/>
    </row>
    <row r="35" spans="1:56" ht="48.95" customHeight="1">
      <c r="L35" s="580">
        <v>1</v>
      </c>
      <c r="M35" s="980" t="s">
        <v>700</v>
      </c>
      <c r="N35" s="980"/>
      <c r="O35" s="980"/>
      <c r="P35" s="980"/>
      <c r="Q35" s="980"/>
      <c r="R35" s="980"/>
      <c r="S35" s="980"/>
      <c r="T35" s="980"/>
      <c r="U35" s="980"/>
      <c r="V35" s="980"/>
      <c r="W35" s="980"/>
      <c r="X35" s="980"/>
      <c r="Y35" s="980"/>
      <c r="Z35" s="980"/>
      <c r="AA35" s="980"/>
      <c r="AB35" s="980"/>
      <c r="AC35" s="980"/>
      <c r="AD35" s="980"/>
      <c r="AE35" s="980"/>
      <c r="AF35" s="980"/>
      <c r="AG35" s="980"/>
      <c r="AH35" s="980"/>
      <c r="AI35" s="980"/>
      <c r="AJ35" s="980"/>
      <c r="AK35" s="980"/>
      <c r="AL35" s="980"/>
      <c r="AM35" s="980"/>
      <c r="AN35" s="980"/>
      <c r="AO35" s="980"/>
      <c r="AP35" s="980"/>
      <c r="AQ35" s="980"/>
      <c r="BD35" s="34"/>
    </row>
  </sheetData>
  <sheetProtection algorithmName="SHA-512" hashValue="b6hENoVtkm3w+dnD1Oh46h73esZTG5PDHcBe/mZF2IF1uT8+ZzzRTrioLJ896wgdgxWqxd0pi+3ZbxFK3Q/zBA==" saltValue="OaIwjzwbvxa2CFt91bLJDg==" spinCount="100000" sheet="1" objects="1" scenarios="1" formatColumns="0" formatRows="0"/>
  <dataConsolidate leftLabels="1"/>
  <mergeCells count="70">
    <mergeCell ref="M35:AQ35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18:A33"/>
    <mergeCell ref="B19:B33"/>
    <mergeCell ref="C20:C33"/>
    <mergeCell ref="D21:D32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2"/>
    <mergeCell ref="I22:I26"/>
    <mergeCell ref="F23:F25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O28:AO29"/>
    <mergeCell ref="AP28:AP29"/>
    <mergeCell ref="AR28:AR31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28:AM29"/>
    <mergeCell ref="AN28:AN29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 xr:uid="{00000000-0002-0000-0E00-000000000000}">
      <formula1>900</formula1>
    </dataValidation>
    <dataValidation allowBlank="1" promptTitle="checkPeriodRange" sqref="R24:X24 R29:X29 AF29:AL29 AF24:AL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:P22 O27:P27 AC22:AD22 AC27:AD27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AM28 AO28:AO29 AM23 AO23:AO24" xr:uid="{00000000-0002-0000-0E00-000004000000}"/>
    <dataValidation allowBlank="1" sqref="Z25:Z26 Z30:Z33 AN25:AN26 AN30:AN33" xr:uid="{00000000-0002-0000-0E00-000005000000}"/>
    <dataValidation type="decimal" allowBlank="1" showErrorMessage="1" errorTitle="Ошибка" error="Допускается ввод только действительных чисел!" sqref="P23:R23 P28:R28 AD28:AF28 AD23:AF23" xr:uid="{00000000-0002-0000-0E00-000006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8:AB29 Z28:Z29 AB23:AB24 AP28:AP29 AN28:AN29 AN23:AN24 AP23:AP24" xr:uid="{00000000-0002-0000-0E00-000007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15.04.2022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Самарская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7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5"/>
      <c r="B14" s="985"/>
      <c r="C14" s="985"/>
      <c r="D14" s="440"/>
      <c r="F14" s="434"/>
      <c r="G14" s="159" t="s">
        <v>4</v>
      </c>
      <c r="H14" s="439"/>
      <c r="I14" s="1017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5"/>
      <c r="B15" s="985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5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0" t="s">
        <v>554</v>
      </c>
      <c r="H19" s="980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86" t="s">
        <v>630</v>
      </c>
      <c r="M5" s="986"/>
      <c r="N5" s="986"/>
      <c r="O5" s="986"/>
      <c r="P5" s="986"/>
      <c r="Q5" s="986"/>
      <c r="R5" s="986"/>
      <c r="S5" s="986"/>
      <c r="T5" s="986"/>
      <c r="U5" s="986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20" customFormat="1" ht="6" hidden="1">
      <c r="G7" s="842"/>
      <c r="H7" s="842"/>
      <c r="L7" s="819"/>
      <c r="M7" s="728"/>
      <c r="N7" s="1067"/>
      <c r="O7" s="1067"/>
      <c r="P7" s="1067"/>
      <c r="Q7" s="1067"/>
      <c r="R7" s="1067"/>
      <c r="S7" s="1067"/>
      <c r="T7" s="1067"/>
      <c r="U7" s="1067"/>
      <c r="V7" s="816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50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992" t="str">
        <f>IF(datePr_ch="",IF(datePr="","",datePr),datePr_ch)</f>
        <v>14.04.2022</v>
      </c>
      <c r="O8" s="992"/>
      <c r="P8" s="992"/>
      <c r="Q8" s="992"/>
      <c r="R8" s="992"/>
      <c r="S8" s="992"/>
      <c r="T8" s="992"/>
      <c r="U8" s="992"/>
      <c r="V8" s="877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992" t="str">
        <f>IF(numberPr_ch="",IF(numberPr="","",numberPr),numberPr_ch)</f>
        <v>117-р</v>
      </c>
      <c r="O9" s="992"/>
      <c r="P9" s="992"/>
      <c r="Q9" s="992"/>
      <c r="R9" s="992"/>
      <c r="S9" s="992"/>
      <c r="T9" s="992"/>
      <c r="U9" s="992"/>
      <c r="V9" s="877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20" customFormat="1" ht="6" hidden="1">
      <c r="G10" s="842"/>
      <c r="H10" s="842"/>
      <c r="L10" s="819"/>
      <c r="M10" s="728"/>
      <c r="N10" s="1067"/>
      <c r="O10" s="1067"/>
      <c r="P10" s="1067"/>
      <c r="Q10" s="1067"/>
      <c r="R10" s="1067"/>
      <c r="S10" s="1067"/>
      <c r="T10" s="1067"/>
      <c r="U10" s="1067"/>
      <c r="V10" s="816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50" s="292" customFormat="1" ht="9.75" hidden="1" customHeight="1">
      <c r="L11" s="1049"/>
      <c r="M11" s="1049"/>
      <c r="N11" s="311"/>
      <c r="O11" s="311"/>
      <c r="P11" s="311"/>
      <c r="Q11" s="311"/>
      <c r="R11" s="311"/>
      <c r="S11" s="1050"/>
      <c r="T11" s="1050"/>
      <c r="U11" s="1050"/>
      <c r="V11" s="1050"/>
      <c r="W11" s="1050"/>
      <c r="X11" s="1050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24"/>
      <c r="M12" s="1024"/>
      <c r="N12" s="202"/>
      <c r="O12" s="202"/>
      <c r="P12" s="202"/>
      <c r="Q12" s="202"/>
      <c r="R12" s="202"/>
      <c r="S12" s="1051"/>
      <c r="T12" s="1051"/>
      <c r="U12" s="1051"/>
      <c r="V12" s="1051"/>
      <c r="W12" s="1051"/>
      <c r="X12" s="1051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45"/>
      <c r="T13" s="1045"/>
      <c r="U13" s="1045"/>
      <c r="V13" s="1045"/>
      <c r="W13" s="1045"/>
      <c r="X13" s="1045"/>
      <c r="Y13" s="386"/>
      <c r="AD13" s="1045"/>
      <c r="AE13" s="1045"/>
      <c r="AF13" s="1045"/>
      <c r="AG13" s="1045"/>
      <c r="AH13" s="1045"/>
      <c r="AI13" s="1045"/>
      <c r="AJ13" s="1045"/>
      <c r="AK13" s="1045"/>
    </row>
    <row r="14" spans="7:50">
      <c r="J14" s="83"/>
      <c r="K14" s="83"/>
      <c r="L14" s="987" t="s">
        <v>430</v>
      </c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38" t="s">
        <v>431</v>
      </c>
    </row>
    <row r="15" spans="7:50" ht="14.25" customHeight="1">
      <c r="J15" s="83"/>
      <c r="K15" s="83"/>
      <c r="L15" s="987" t="s">
        <v>82</v>
      </c>
      <c r="M15" s="987" t="s">
        <v>452</v>
      </c>
      <c r="N15" s="987" t="s">
        <v>390</v>
      </c>
      <c r="O15" s="987"/>
      <c r="P15" s="987"/>
      <c r="Q15" s="987"/>
      <c r="R15" s="1046" t="s">
        <v>367</v>
      </c>
      <c r="S15" s="1046"/>
      <c r="T15" s="1046"/>
      <c r="U15" s="1046"/>
      <c r="V15" s="1046" t="s">
        <v>391</v>
      </c>
      <c r="W15" s="1046"/>
      <c r="X15" s="1046"/>
      <c r="Y15" s="1046"/>
      <c r="Z15" s="1046" t="s">
        <v>370</v>
      </c>
      <c r="AA15" s="1046"/>
      <c r="AB15" s="1046"/>
      <c r="AC15" s="1046"/>
      <c r="AD15" s="1046" t="s">
        <v>439</v>
      </c>
      <c r="AE15" s="1046"/>
      <c r="AF15" s="1046"/>
      <c r="AG15" s="1046"/>
      <c r="AH15" s="1046"/>
      <c r="AI15" s="1046"/>
      <c r="AJ15" s="1046"/>
      <c r="AK15" s="987" t="s">
        <v>319</v>
      </c>
      <c r="AL15" s="1025" t="s">
        <v>258</v>
      </c>
      <c r="AM15" s="938"/>
    </row>
    <row r="16" spans="7:50" ht="26.25" customHeight="1">
      <c r="J16" s="83"/>
      <c r="K16" s="83"/>
      <c r="L16" s="987"/>
      <c r="M16" s="987"/>
      <c r="N16" s="987"/>
      <c r="O16" s="987"/>
      <c r="P16" s="987"/>
      <c r="Q16" s="987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 t="s">
        <v>578</v>
      </c>
      <c r="AE16" s="1046"/>
      <c r="AF16" s="938" t="s">
        <v>393</v>
      </c>
      <c r="AG16" s="938"/>
      <c r="AH16" s="1048" t="s">
        <v>441</v>
      </c>
      <c r="AI16" s="1048"/>
      <c r="AJ16" s="1048"/>
      <c r="AK16" s="987"/>
      <c r="AL16" s="1025"/>
      <c r="AM16" s="938"/>
    </row>
    <row r="17" spans="1:53" ht="14.25" customHeight="1">
      <c r="J17" s="83"/>
      <c r="K17" s="83"/>
      <c r="L17" s="987"/>
      <c r="M17" s="987"/>
      <c r="N17" s="987"/>
      <c r="O17" s="987"/>
      <c r="P17" s="987"/>
      <c r="Q17" s="987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47" t="s">
        <v>369</v>
      </c>
      <c r="AJ17" s="1047"/>
      <c r="AK17" s="987"/>
      <c r="AL17" s="1025"/>
      <c r="AM17" s="938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6">
        <f ca="1">OFFSET(N18,0,-1)+1</f>
        <v>3</v>
      </c>
      <c r="O18" s="1026"/>
      <c r="P18" s="1026"/>
      <c r="Q18" s="1026"/>
      <c r="R18" s="1026">
        <f ca="1">OFFSET(R18,0,-4)+1</f>
        <v>4</v>
      </c>
      <c r="S18" s="1026"/>
      <c r="T18" s="1026"/>
      <c r="U18" s="1026"/>
      <c r="V18" s="1026">
        <f ca="1">OFFSET(V18,0,-4)+1</f>
        <v>5</v>
      </c>
      <c r="W18" s="1026"/>
      <c r="X18" s="1026"/>
      <c r="Y18" s="1026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52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>
        <f>mergeValue(A19)</f>
        <v>1</v>
      </c>
      <c r="M19" s="536" t="s">
        <v>21</v>
      </c>
      <c r="N19" s="1055"/>
      <c r="O19" s="1055"/>
      <c r="P19" s="1055"/>
      <c r="Q19" s="1055"/>
      <c r="R19" s="1055"/>
      <c r="S19" s="1055"/>
      <c r="T19" s="1055"/>
      <c r="U19" s="1055"/>
      <c r="V19" s="1055"/>
      <c r="W19" s="1055"/>
      <c r="X19" s="1055"/>
      <c r="Y19" s="1055"/>
      <c r="Z19" s="1055"/>
      <c r="AA19" s="1055"/>
      <c r="AB19" s="1055"/>
      <c r="AC19" s="1055"/>
      <c r="AD19" s="1055"/>
      <c r="AE19" s="1055"/>
      <c r="AF19" s="1055"/>
      <c r="AG19" s="1055"/>
      <c r="AH19" s="1055"/>
      <c r="AI19" s="1055"/>
      <c r="AJ19" s="1055"/>
      <c r="AK19" s="1055"/>
      <c r="AL19" s="1055"/>
      <c r="AM19" s="548" t="s">
        <v>627</v>
      </c>
    </row>
    <row r="20" spans="1:53" ht="22.5">
      <c r="A20" s="1052"/>
      <c r="B20" s="1052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54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511" t="s">
        <v>449</v>
      </c>
    </row>
    <row r="21" spans="1:53" ht="45">
      <c r="A21" s="1052"/>
      <c r="B21" s="1052"/>
      <c r="C21" s="1052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054"/>
      <c r="AM21" s="511" t="s">
        <v>561</v>
      </c>
    </row>
    <row r="22" spans="1:53" ht="20.100000000000001" customHeight="1">
      <c r="A22" s="1052"/>
      <c r="B22" s="1052"/>
      <c r="C22" s="1052"/>
      <c r="D22" s="1052">
        <v>1</v>
      </c>
      <c r="E22" s="276"/>
      <c r="F22" s="320"/>
      <c r="G22" s="321"/>
      <c r="H22" s="321"/>
      <c r="I22" s="1056"/>
      <c r="J22" s="1057"/>
      <c r="K22" s="1027"/>
      <c r="L22" s="1058" t="str">
        <f>mergeValue(A22) &amp;"."&amp; mergeValue(B22)&amp;"."&amp; mergeValue(C22)&amp;"."&amp; mergeValue(D22)</f>
        <v>1.1.1.1</v>
      </c>
      <c r="M22" s="1059"/>
      <c r="N22" s="1023" t="s">
        <v>74</v>
      </c>
      <c r="O22" s="1053"/>
      <c r="P22" s="1062" t="s">
        <v>83</v>
      </c>
      <c r="Q22" s="1063"/>
      <c r="R22" s="1023" t="s">
        <v>75</v>
      </c>
      <c r="S22" s="1053"/>
      <c r="T22" s="1060">
        <v>1</v>
      </c>
      <c r="U22" s="1064"/>
      <c r="V22" s="1023" t="s">
        <v>75</v>
      </c>
      <c r="W22" s="1053"/>
      <c r="X22" s="1060">
        <v>1</v>
      </c>
      <c r="Y22" s="1061"/>
      <c r="Z22" s="1023" t="s">
        <v>75</v>
      </c>
      <c r="AA22" s="186"/>
      <c r="AB22" s="110">
        <v>1</v>
      </c>
      <c r="AC22" s="389"/>
      <c r="AD22" s="856"/>
      <c r="AE22" s="856"/>
      <c r="AF22" s="856"/>
      <c r="AG22" s="856"/>
      <c r="AH22" s="858"/>
      <c r="AI22" s="530" t="s">
        <v>74</v>
      </c>
      <c r="AJ22" s="858"/>
      <c r="AK22" s="547" t="s">
        <v>75</v>
      </c>
      <c r="AL22" s="261"/>
      <c r="AM22" s="1017" t="s">
        <v>631</v>
      </c>
      <c r="AN22" s="276" t="str">
        <f>strCheckDateOnDP(V22:AL22,List06_9_DP)</f>
        <v/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52"/>
      <c r="B23" s="1052"/>
      <c r="C23" s="1052"/>
      <c r="D23" s="1052"/>
      <c r="E23" s="276"/>
      <c r="F23" s="320"/>
      <c r="G23" s="321"/>
      <c r="H23" s="321"/>
      <c r="I23" s="1056"/>
      <c r="J23" s="1057"/>
      <c r="K23" s="1027"/>
      <c r="L23" s="1058"/>
      <c r="M23" s="1059"/>
      <c r="N23" s="1023"/>
      <c r="O23" s="1053"/>
      <c r="P23" s="1062"/>
      <c r="Q23" s="1063"/>
      <c r="R23" s="1023"/>
      <c r="S23" s="1053"/>
      <c r="T23" s="1060"/>
      <c r="U23" s="1065"/>
      <c r="V23" s="1023"/>
      <c r="W23" s="1053"/>
      <c r="X23" s="1060"/>
      <c r="Y23" s="1061"/>
      <c r="Z23" s="1023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17"/>
      <c r="AO23" s="290"/>
      <c r="AP23" s="290"/>
      <c r="AQ23" s="290"/>
      <c r="AR23" s="290"/>
      <c r="AS23" s="290"/>
      <c r="AT23" s="290"/>
    </row>
    <row r="24" spans="1:53" ht="20.100000000000001" customHeight="1">
      <c r="A24" s="1052"/>
      <c r="B24" s="1052"/>
      <c r="C24" s="1052"/>
      <c r="D24" s="1052"/>
      <c r="E24" s="276"/>
      <c r="F24" s="320"/>
      <c r="G24" s="321"/>
      <c r="H24" s="321"/>
      <c r="I24" s="1056"/>
      <c r="J24" s="1057"/>
      <c r="K24" s="1027"/>
      <c r="L24" s="1058"/>
      <c r="M24" s="1059"/>
      <c r="N24" s="1023"/>
      <c r="O24" s="1053"/>
      <c r="P24" s="1062"/>
      <c r="Q24" s="1063"/>
      <c r="R24" s="1023"/>
      <c r="S24" s="1053"/>
      <c r="T24" s="1060"/>
      <c r="U24" s="1066"/>
      <c r="V24" s="1023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17"/>
      <c r="AO24" s="290"/>
      <c r="AP24" s="290"/>
      <c r="AQ24" s="290"/>
      <c r="AR24" s="290"/>
      <c r="AS24" s="290"/>
      <c r="AT24" s="290"/>
    </row>
    <row r="25" spans="1:53" ht="20.100000000000001" customHeight="1">
      <c r="A25" s="1052"/>
      <c r="B25" s="1052"/>
      <c r="C25" s="1052"/>
      <c r="D25" s="1052"/>
      <c r="E25" s="276"/>
      <c r="F25" s="320"/>
      <c r="G25" s="321"/>
      <c r="H25" s="321"/>
      <c r="I25" s="1056"/>
      <c r="J25" s="1057"/>
      <c r="K25" s="1027"/>
      <c r="L25" s="1058"/>
      <c r="M25" s="1059"/>
      <c r="N25" s="1023"/>
      <c r="O25" s="1053"/>
      <c r="P25" s="1062"/>
      <c r="Q25" s="1063"/>
      <c r="R25" s="1023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17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52"/>
      <c r="B26" s="1052"/>
      <c r="C26" s="1052"/>
      <c r="D26" s="1052"/>
      <c r="E26" s="322"/>
      <c r="F26" s="323"/>
      <c r="G26" s="322"/>
      <c r="H26" s="322"/>
      <c r="I26" s="1056"/>
      <c r="J26" s="1057"/>
      <c r="K26" s="1027"/>
      <c r="L26" s="1058"/>
      <c r="M26" s="1059"/>
      <c r="N26" s="1023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17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52"/>
      <c r="B27" s="1052"/>
      <c r="C27" s="1052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17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52"/>
      <c r="B28" s="1052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52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15.04.2022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Самарская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7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5"/>
      <c r="B14" s="985"/>
      <c r="C14" s="985"/>
      <c r="D14" s="440"/>
      <c r="F14" s="434"/>
      <c r="G14" s="159" t="s">
        <v>4</v>
      </c>
      <c r="H14" s="439"/>
      <c r="I14" s="1017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5"/>
      <c r="B15" s="985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5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0" t="s">
        <v>554</v>
      </c>
      <c r="H19" s="980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86" t="s">
        <v>630</v>
      </c>
      <c r="M5" s="986"/>
      <c r="N5" s="986"/>
      <c r="O5" s="986"/>
      <c r="P5" s="986"/>
      <c r="Q5" s="986"/>
      <c r="R5" s="986"/>
      <c r="S5" s="986"/>
      <c r="T5" s="986"/>
      <c r="U5" s="986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20" customFormat="1" ht="6" hidden="1">
      <c r="G7" s="842"/>
      <c r="H7" s="842"/>
      <c r="L7" s="819"/>
      <c r="M7" s="730"/>
      <c r="N7" s="1044"/>
      <c r="O7" s="1044"/>
      <c r="P7" s="1044"/>
      <c r="Q7" s="1044"/>
      <c r="R7" s="1044"/>
      <c r="S7" s="1044"/>
      <c r="T7" s="1044"/>
      <c r="U7" s="816"/>
      <c r="V7" s="816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49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992" t="str">
        <f>IF(datePr_ch="",IF(datePr="","",datePr),datePr_ch)</f>
        <v>14.04.2022</v>
      </c>
      <c r="O8" s="992"/>
      <c r="P8" s="992"/>
      <c r="Q8" s="992"/>
      <c r="R8" s="992"/>
      <c r="S8" s="992"/>
      <c r="T8" s="992"/>
      <c r="U8" s="877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992" t="str">
        <f>IF(numberPr_ch="",IF(numberPr="","",numberPr),numberPr_ch)</f>
        <v>117-р</v>
      </c>
      <c r="O9" s="992"/>
      <c r="P9" s="992"/>
      <c r="Q9" s="992"/>
      <c r="R9" s="992"/>
      <c r="S9" s="992"/>
      <c r="T9" s="992"/>
      <c r="U9" s="877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20" customFormat="1" ht="6" hidden="1">
      <c r="G10" s="842"/>
      <c r="H10" s="842"/>
      <c r="L10" s="819"/>
      <c r="M10" s="727"/>
      <c r="N10" s="1080"/>
      <c r="O10" s="1080"/>
      <c r="P10" s="1080"/>
      <c r="Q10" s="1080"/>
      <c r="R10" s="1080"/>
      <c r="S10" s="1080"/>
      <c r="T10" s="1080"/>
      <c r="U10" s="816"/>
      <c r="V10" s="816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49" s="237" customFormat="1" ht="11.25" hidden="1">
      <c r="G11" s="236"/>
      <c r="H11" s="236"/>
      <c r="L11" s="1024"/>
      <c r="M11" s="1024"/>
      <c r="N11" s="202"/>
      <c r="O11" s="202"/>
      <c r="P11" s="202"/>
      <c r="Q11" s="202"/>
      <c r="R11" s="1051"/>
      <c r="S11" s="1051"/>
      <c r="T11" s="1051"/>
      <c r="U11" s="1051"/>
      <c r="V11" s="1051"/>
      <c r="W11" s="1051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24"/>
      <c r="M12" s="1024"/>
      <c r="N12" s="202"/>
      <c r="O12" s="202"/>
      <c r="P12" s="202"/>
      <c r="Q12" s="202"/>
      <c r="R12" s="1051"/>
      <c r="S12" s="1051"/>
      <c r="T12" s="1051"/>
      <c r="U12" s="1051"/>
      <c r="V12" s="1051"/>
      <c r="W12" s="1051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45"/>
      <c r="S13" s="1045"/>
      <c r="T13" s="1045"/>
      <c r="U13" s="1045"/>
      <c r="V13" s="1045"/>
      <c r="W13" s="1045"/>
      <c r="X13" s="386"/>
      <c r="AC13" s="1045"/>
      <c r="AD13" s="1045"/>
      <c r="AE13" s="1045"/>
      <c r="AF13" s="1045"/>
      <c r="AG13" s="1045"/>
      <c r="AH13" s="1045"/>
      <c r="AI13" s="1045"/>
      <c r="AJ13" s="1045"/>
    </row>
    <row r="14" spans="7:49" ht="14.25" customHeight="1">
      <c r="J14" s="83"/>
      <c r="K14" s="83"/>
      <c r="L14" s="987" t="s">
        <v>430</v>
      </c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38" t="s">
        <v>431</v>
      </c>
    </row>
    <row r="15" spans="7:49" ht="14.25" customHeight="1">
      <c r="J15" s="83"/>
      <c r="K15" s="83"/>
      <c r="L15" s="987" t="s">
        <v>82</v>
      </c>
      <c r="M15" s="987" t="s">
        <v>452</v>
      </c>
      <c r="N15" s="987" t="s">
        <v>390</v>
      </c>
      <c r="O15" s="987"/>
      <c r="P15" s="987"/>
      <c r="Q15" s="1046" t="s">
        <v>367</v>
      </c>
      <c r="R15" s="1046"/>
      <c r="S15" s="1046"/>
      <c r="T15" s="1046"/>
      <c r="U15" s="1046" t="s">
        <v>391</v>
      </c>
      <c r="V15" s="1046"/>
      <c r="W15" s="1046"/>
      <c r="X15" s="1046"/>
      <c r="Y15" s="1046" t="s">
        <v>370</v>
      </c>
      <c r="Z15" s="1046"/>
      <c r="AA15" s="1046"/>
      <c r="AB15" s="1046"/>
      <c r="AC15" s="1046" t="s">
        <v>439</v>
      </c>
      <c r="AD15" s="1046"/>
      <c r="AE15" s="1046"/>
      <c r="AF15" s="1046"/>
      <c r="AG15" s="1046"/>
      <c r="AH15" s="1046"/>
      <c r="AI15" s="1046"/>
      <c r="AJ15" s="987" t="s">
        <v>319</v>
      </c>
      <c r="AK15" s="1025" t="s">
        <v>258</v>
      </c>
      <c r="AL15" s="938"/>
    </row>
    <row r="16" spans="7:49" ht="27.95" customHeight="1">
      <c r="J16" s="83"/>
      <c r="K16" s="83"/>
      <c r="L16" s="987"/>
      <c r="M16" s="987"/>
      <c r="N16" s="987"/>
      <c r="O16" s="987"/>
      <c r="P16" s="987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 t="s">
        <v>392</v>
      </c>
      <c r="AD16" s="1046"/>
      <c r="AE16" s="938" t="s">
        <v>393</v>
      </c>
      <c r="AF16" s="938"/>
      <c r="AG16" s="1048" t="s">
        <v>441</v>
      </c>
      <c r="AH16" s="1048"/>
      <c r="AI16" s="1048"/>
      <c r="AJ16" s="987"/>
      <c r="AK16" s="1025"/>
      <c r="AL16" s="938"/>
    </row>
    <row r="17" spans="1:53" ht="14.25" customHeight="1">
      <c r="J17" s="83"/>
      <c r="K17" s="83"/>
      <c r="L17" s="987"/>
      <c r="M17" s="987"/>
      <c r="N17" s="987"/>
      <c r="O17" s="987"/>
      <c r="P17" s="987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47" t="s">
        <v>369</v>
      </c>
      <c r="AI17" s="1047"/>
      <c r="AJ17" s="987"/>
      <c r="AK17" s="1025"/>
      <c r="AL17" s="938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6">
        <f ca="1">OFFSET(N18,0,-1)+1</f>
        <v>3</v>
      </c>
      <c r="O18" s="1026"/>
      <c r="P18" s="1026"/>
      <c r="Q18" s="1026">
        <f ca="1">OFFSET(Q18,0,-3)+1</f>
        <v>4</v>
      </c>
      <c r="R18" s="1026"/>
      <c r="S18" s="1026"/>
      <c r="T18" s="1026"/>
      <c r="U18" s="1026">
        <f ca="1">OFFSET(U18,0,-4)+1</f>
        <v>5</v>
      </c>
      <c r="V18" s="1026"/>
      <c r="W18" s="1026"/>
      <c r="X18" s="1026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52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>
        <f>mergeValue(A19)</f>
        <v>1</v>
      </c>
      <c r="M19" s="200" t="s">
        <v>21</v>
      </c>
      <c r="N19" s="1070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  <c r="AG19" s="1071"/>
      <c r="AH19" s="1071"/>
      <c r="AI19" s="1071"/>
      <c r="AJ19" s="1071"/>
      <c r="AK19" s="1071"/>
      <c r="AL19" s="862" t="s">
        <v>627</v>
      </c>
    </row>
    <row r="20" spans="1:53" ht="22.5">
      <c r="A20" s="1052"/>
      <c r="B20" s="1052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78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861" t="s">
        <v>449</v>
      </c>
    </row>
    <row r="21" spans="1:53" ht="45">
      <c r="A21" s="1052"/>
      <c r="B21" s="1052"/>
      <c r="C21" s="1052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78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861" t="s">
        <v>561</v>
      </c>
    </row>
    <row r="22" spans="1:53" ht="20.100000000000001" customHeight="1">
      <c r="A22" s="1052"/>
      <c r="B22" s="1052"/>
      <c r="C22" s="1052"/>
      <c r="D22" s="1052">
        <v>1</v>
      </c>
      <c r="E22" s="276"/>
      <c r="F22" s="320"/>
      <c r="G22" s="321"/>
      <c r="H22" s="321"/>
      <c r="I22" s="1056"/>
      <c r="J22" s="1057"/>
      <c r="K22" s="1027"/>
      <c r="L22" s="1079" t="str">
        <f>mergeValue(A22) &amp;"."&amp; mergeValue(B22)&amp;"."&amp; mergeValue(C22)&amp;"."&amp; mergeValue(D22)</f>
        <v>1.1.1.1</v>
      </c>
      <c r="M22" s="1072"/>
      <c r="N22" s="1074"/>
      <c r="O22" s="1062" t="s">
        <v>83</v>
      </c>
      <c r="P22" s="1063"/>
      <c r="Q22" s="1023" t="s">
        <v>75</v>
      </c>
      <c r="R22" s="1053"/>
      <c r="S22" s="1060">
        <v>1</v>
      </c>
      <c r="T22" s="1075"/>
      <c r="U22" s="1023" t="s">
        <v>75</v>
      </c>
      <c r="V22" s="1053"/>
      <c r="W22" s="1060" t="s">
        <v>83</v>
      </c>
      <c r="X22" s="1068"/>
      <c r="Y22" s="1023" t="s">
        <v>75</v>
      </c>
      <c r="Z22" s="186"/>
      <c r="AA22" s="110">
        <v>1</v>
      </c>
      <c r="AB22" s="555"/>
      <c r="AC22" s="856"/>
      <c r="AD22" s="856"/>
      <c r="AE22" s="857"/>
      <c r="AF22" s="856"/>
      <c r="AG22" s="858"/>
      <c r="AH22" s="530" t="s">
        <v>74</v>
      </c>
      <c r="AI22" s="858"/>
      <c r="AJ22" s="547" t="s">
        <v>75</v>
      </c>
      <c r="AK22" s="261"/>
      <c r="AL22" s="1017" t="s">
        <v>631</v>
      </c>
      <c r="AM22" s="276" t="str">
        <f>strCheckDateOnDP(AC22:AK22,List06_10_DP)</f>
        <v/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52"/>
      <c r="B23" s="1052"/>
      <c r="C23" s="1052"/>
      <c r="D23" s="1052"/>
      <c r="E23" s="276"/>
      <c r="F23" s="320"/>
      <c r="G23" s="321"/>
      <c r="H23" s="321"/>
      <c r="I23" s="1056"/>
      <c r="J23" s="1057"/>
      <c r="K23" s="1027"/>
      <c r="L23" s="1058"/>
      <c r="M23" s="1073"/>
      <c r="N23" s="1074"/>
      <c r="O23" s="1062"/>
      <c r="P23" s="1063"/>
      <c r="Q23" s="1023"/>
      <c r="R23" s="1053"/>
      <c r="S23" s="1060"/>
      <c r="T23" s="1076"/>
      <c r="U23" s="1023"/>
      <c r="V23" s="1053"/>
      <c r="W23" s="1060"/>
      <c r="X23" s="1069"/>
      <c r="Y23" s="1023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17"/>
      <c r="AN23" s="290"/>
      <c r="AO23" s="290"/>
      <c r="AP23" s="290"/>
      <c r="AQ23" s="290"/>
      <c r="AR23" s="290"/>
      <c r="AS23" s="290"/>
    </row>
    <row r="24" spans="1:53" ht="20.100000000000001" customHeight="1">
      <c r="A24" s="1052"/>
      <c r="B24" s="1052"/>
      <c r="C24" s="1052"/>
      <c r="D24" s="1052"/>
      <c r="E24" s="276"/>
      <c r="F24" s="320"/>
      <c r="G24" s="321"/>
      <c r="H24" s="321"/>
      <c r="I24" s="1056"/>
      <c r="J24" s="1057"/>
      <c r="K24" s="1027"/>
      <c r="L24" s="1058"/>
      <c r="M24" s="1073"/>
      <c r="N24" s="1074"/>
      <c r="O24" s="1062"/>
      <c r="P24" s="1063"/>
      <c r="Q24" s="1023"/>
      <c r="R24" s="1053"/>
      <c r="S24" s="1060"/>
      <c r="T24" s="1077"/>
      <c r="U24" s="1023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17"/>
      <c r="AN24" s="290"/>
      <c r="AO24" s="290"/>
      <c r="AP24" s="290"/>
      <c r="AQ24" s="290"/>
      <c r="AR24" s="290"/>
      <c r="AS24" s="290"/>
    </row>
    <row r="25" spans="1:53" ht="20.100000000000001" customHeight="1">
      <c r="A25" s="1052"/>
      <c r="B25" s="1052"/>
      <c r="C25" s="1052"/>
      <c r="D25" s="1052"/>
      <c r="E25" s="276"/>
      <c r="F25" s="320"/>
      <c r="G25" s="321"/>
      <c r="H25" s="321"/>
      <c r="I25" s="1056"/>
      <c r="J25" s="1057"/>
      <c r="K25" s="1027"/>
      <c r="L25" s="1058"/>
      <c r="M25" s="1073"/>
      <c r="N25" s="1074"/>
      <c r="O25" s="1062"/>
      <c r="P25" s="1063"/>
      <c r="Q25" s="1023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17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52"/>
      <c r="B26" s="1052"/>
      <c r="C26" s="1052"/>
      <c r="D26" s="1052"/>
      <c r="E26" s="322"/>
      <c r="F26" s="323"/>
      <c r="G26" s="322"/>
      <c r="H26" s="322"/>
      <c r="I26" s="1056"/>
      <c r="J26" s="1057"/>
      <c r="K26" s="1027"/>
      <c r="L26" s="1058"/>
      <c r="M26" s="1073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17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52"/>
      <c r="B27" s="1052"/>
      <c r="C27" s="1052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17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52"/>
      <c r="B28" s="1052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52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5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60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81" t="s">
        <v>453</v>
      </c>
      <c r="E5" s="1081"/>
      <c r="F5" s="1081"/>
      <c r="G5" s="1081"/>
      <c r="H5" s="1081"/>
      <c r="I5" s="1081"/>
      <c r="J5" s="1081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83" t="s">
        <v>430</v>
      </c>
      <c r="E8" s="1083"/>
      <c r="F8" s="1083"/>
      <c r="G8" s="1083"/>
      <c r="H8" s="1083"/>
      <c r="I8" s="1083"/>
      <c r="J8" s="1083"/>
      <c r="K8" s="1083" t="s">
        <v>431</v>
      </c>
    </row>
    <row r="9" spans="1:14">
      <c r="D9" s="1083" t="s">
        <v>82</v>
      </c>
      <c r="E9" s="1083" t="s">
        <v>455</v>
      </c>
      <c r="F9" s="1083"/>
      <c r="G9" s="1083" t="s">
        <v>456</v>
      </c>
      <c r="H9" s="1083"/>
      <c r="I9" s="1083"/>
      <c r="J9" s="1083"/>
      <c r="K9" s="1083"/>
    </row>
    <row r="10" spans="1:14" ht="22.5">
      <c r="D10" s="1083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083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9"/>
      <c r="F12" s="848"/>
      <c r="G12" s="848"/>
      <c r="H12" s="848"/>
      <c r="I12" s="881"/>
      <c r="J12" s="849"/>
      <c r="K12" s="989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91"/>
    </row>
    <row r="14" spans="1:14" ht="3" customHeight="1">
      <c r="A14" s="132"/>
      <c r="B14" s="132"/>
      <c r="C14" s="132"/>
    </row>
    <row r="15" spans="1:14" ht="27.75" customHeight="1">
      <c r="E15" s="1082" t="s">
        <v>555</v>
      </c>
      <c r="F15" s="1082"/>
      <c r="G15" s="1082"/>
      <c r="H15" s="1082"/>
      <c r="I15" s="1082"/>
      <c r="J15" s="1082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47" t="s">
        <v>296</v>
      </c>
      <c r="E7" s="949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6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84" t="s">
        <v>297</v>
      </c>
      <c r="E15" s="1084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81" t="s">
        <v>55</v>
      </c>
      <c r="E7" s="1081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>
      <c r="C12" s="48"/>
      <c r="D12" s="114"/>
      <c r="E12" s="112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85" t="s">
        <v>56</v>
      </c>
      <c r="C2" s="1085"/>
      <c r="D2" s="1085"/>
      <c r="E2" s="554"/>
    </row>
    <row r="3" spans="2:5" ht="3" customHeight="1"/>
    <row r="4" spans="2:5" ht="21.75" customHeight="1" thickBot="1">
      <c r="B4" s="912" t="s">
        <v>1</v>
      </c>
      <c r="C4" s="912" t="s">
        <v>81</v>
      </c>
      <c r="D4" s="912" t="s">
        <v>67</v>
      </c>
    </row>
    <row r="5" spans="2:5" ht="12" thickTop="1"/>
  </sheetData>
  <sheetProtection algorithmName="SHA-512" hashValue="bPUFbjePCgeAfMmVjME7+Jx+tE1wsePh9elOsWZ4aZ1x9dYM5EjbDz6BuENx/E403OGkSSWAwyalzuL9zM7YHA==" saltValue="143RUWU4NkHa7cKpf0Zx3Q==" spinCount="100000" sheet="1" objects="1" scenarios="1" formatColumns="0" formatRows="0" autoFilter="0"/>
  <autoFilter ref="B4:D4" xr:uid="{00000000-0001-0000-1600-000000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57">
        <v>1</v>
      </c>
      <c r="E9" s="1116"/>
      <c r="F9" s="1118"/>
      <c r="G9" s="1122" t="s">
        <v>75</v>
      </c>
      <c r="H9" s="957"/>
      <c r="I9" s="957">
        <v>1</v>
      </c>
      <c r="J9" s="1110"/>
      <c r="K9" s="1023" t="s">
        <v>75</v>
      </c>
      <c r="L9" s="962"/>
      <c r="M9" s="962" t="s">
        <v>83</v>
      </c>
      <c r="N9" s="1114"/>
      <c r="O9" s="1023" t="s">
        <v>75</v>
      </c>
      <c r="P9" s="304"/>
      <c r="Q9" s="304" t="s">
        <v>83</v>
      </c>
      <c r="R9" s="899"/>
      <c r="S9" s="399"/>
    </row>
    <row r="10" spans="1:19" s="100" customFormat="1" ht="17.100000000000001" customHeight="1">
      <c r="A10" s="281"/>
      <c r="C10" s="179"/>
      <c r="D10" s="958"/>
      <c r="E10" s="1117"/>
      <c r="F10" s="1119"/>
      <c r="G10" s="958"/>
      <c r="H10" s="958"/>
      <c r="I10" s="958"/>
      <c r="J10" s="1111"/>
      <c r="K10" s="958"/>
      <c r="L10" s="958"/>
      <c r="M10" s="958"/>
      <c r="N10" s="1115"/>
      <c r="O10" s="958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958"/>
      <c r="E11" s="1117"/>
      <c r="F11" s="1119"/>
      <c r="G11" s="958"/>
      <c r="H11" s="958"/>
      <c r="I11" s="958"/>
      <c r="J11" s="1111"/>
      <c r="K11" s="958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58"/>
      <c r="E12" s="1117"/>
      <c r="F12" s="1119"/>
      <c r="G12" s="958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09"/>
      <c r="E14" s="1120"/>
      <c r="F14" s="1121"/>
      <c r="G14" s="1123"/>
      <c r="H14" s="957"/>
      <c r="I14" s="957">
        <v>1</v>
      </c>
      <c r="J14" s="1110"/>
      <c r="K14" s="1023" t="s">
        <v>75</v>
      </c>
      <c r="L14" s="962"/>
      <c r="M14" s="962" t="s">
        <v>83</v>
      </c>
      <c r="N14" s="1114"/>
      <c r="O14" s="1023" t="s">
        <v>75</v>
      </c>
      <c r="P14" s="304"/>
      <c r="Q14" s="304" t="s">
        <v>83</v>
      </c>
      <c r="R14" s="899"/>
      <c r="S14" s="399"/>
    </row>
    <row r="15" spans="1:19" ht="17.100000000000001" customHeight="1">
      <c r="A15" s="281"/>
      <c r="B15" s="100"/>
      <c r="C15" s="179"/>
      <c r="D15" s="1109"/>
      <c r="E15" s="1120"/>
      <c r="F15" s="1121"/>
      <c r="G15" s="1123"/>
      <c r="H15" s="957"/>
      <c r="I15" s="957"/>
      <c r="J15" s="1111"/>
      <c r="K15" s="1023"/>
      <c r="L15" s="962"/>
      <c r="M15" s="962"/>
      <c r="N15" s="1115"/>
      <c r="O15" s="1023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09"/>
      <c r="E16" s="1120"/>
      <c r="F16" s="1121"/>
      <c r="G16" s="1123"/>
      <c r="H16" s="957"/>
      <c r="I16" s="957"/>
      <c r="J16" s="1111"/>
      <c r="K16" s="1023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09"/>
      <c r="E17" s="1120"/>
      <c r="F17" s="1121"/>
      <c r="G17" s="1123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46" t="s">
        <v>280</v>
      </c>
      <c r="P25" s="1046"/>
      <c r="Q25" s="1046"/>
      <c r="R25" s="1048" t="s">
        <v>253</v>
      </c>
      <c r="S25" s="1048"/>
      <c r="T25" s="1048"/>
      <c r="U25" s="987" t="s">
        <v>319</v>
      </c>
      <c r="W25" s="1124"/>
    </row>
    <row r="26" spans="1:36" ht="17.100000000000001" hidden="1" customHeight="1">
      <c r="O26" s="1112" t="s">
        <v>696</v>
      </c>
      <c r="P26" s="1112" t="s">
        <v>254</v>
      </c>
      <c r="Q26" s="1112"/>
      <c r="R26" s="1048"/>
      <c r="S26" s="1048"/>
      <c r="T26" s="1048"/>
      <c r="U26" s="987"/>
      <c r="W26" s="1124"/>
    </row>
    <row r="27" spans="1:36" ht="37.5" hidden="1" customHeight="1">
      <c r="O27" s="1112"/>
      <c r="P27" s="102" t="s">
        <v>697</v>
      </c>
      <c r="Q27" s="102" t="s">
        <v>6</v>
      </c>
      <c r="R27" s="103" t="s">
        <v>257</v>
      </c>
      <c r="S27" s="1047" t="s">
        <v>256</v>
      </c>
      <c r="T27" s="1047"/>
      <c r="U27" s="987"/>
      <c r="W27" s="1124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13"/>
      <c r="P28" s="1113"/>
      <c r="Q28" s="1113"/>
      <c r="R28" s="1113"/>
      <c r="S28" s="1113"/>
      <c r="T28" s="1113"/>
      <c r="U28" s="1113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18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>
        <f>mergeValue(A29)</f>
        <v>1</v>
      </c>
      <c r="M29" s="544" t="s">
        <v>21</v>
      </c>
      <c r="N29" s="528"/>
      <c r="O29" s="1097"/>
      <c r="P29" s="1087"/>
      <c r="Q29" s="1087"/>
      <c r="R29" s="1087"/>
      <c r="S29" s="1087"/>
      <c r="T29" s="1087"/>
      <c r="U29" s="1087"/>
      <c r="V29" s="1088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18"/>
      <c r="B30" s="1018">
        <v>1</v>
      </c>
      <c r="C30" s="313"/>
      <c r="D30" s="313"/>
      <c r="E30" s="447"/>
      <c r="F30" s="447"/>
      <c r="G30" s="447"/>
      <c r="H30" s="447"/>
      <c r="I30" s="192"/>
      <c r="J30" s="176"/>
      <c r="L30" s="312" t="str">
        <f>mergeValue(A30) &amp;"."&amp; mergeValue(B30)</f>
        <v>1.1</v>
      </c>
      <c r="M30" s="155" t="s">
        <v>16</v>
      </c>
      <c r="N30" s="264"/>
      <c r="O30" s="1097"/>
      <c r="P30" s="1087"/>
      <c r="Q30" s="1087"/>
      <c r="R30" s="1087"/>
      <c r="S30" s="1087"/>
      <c r="T30" s="1087"/>
      <c r="U30" s="1087"/>
      <c r="V30" s="1088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18"/>
      <c r="B31" s="1018"/>
      <c r="C31" s="1018">
        <v>1</v>
      </c>
      <c r="D31" s="313"/>
      <c r="E31" s="447"/>
      <c r="F31" s="447"/>
      <c r="G31" s="447"/>
      <c r="H31" s="447"/>
      <c r="I31" s="316"/>
      <c r="J31" s="176"/>
      <c r="K31" s="98"/>
      <c r="L31" s="312" t="str">
        <f>mergeValue(A31) &amp;"."&amp; mergeValue(B31)&amp;"."&amp; mergeValue(C31)</f>
        <v>1.1.1</v>
      </c>
      <c r="M31" s="156" t="s">
        <v>560</v>
      </c>
      <c r="N31" s="264"/>
      <c r="O31" s="1097"/>
      <c r="P31" s="1087"/>
      <c r="Q31" s="1087"/>
      <c r="R31" s="1087"/>
      <c r="S31" s="1087"/>
      <c r="T31" s="1087"/>
      <c r="U31" s="1087"/>
      <c r="V31" s="1088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18"/>
      <c r="B32" s="1018"/>
      <c r="C32" s="1018"/>
      <c r="D32" s="1018">
        <v>1</v>
      </c>
      <c r="E32" s="447"/>
      <c r="F32" s="447"/>
      <c r="G32" s="447"/>
      <c r="H32" s="447"/>
      <c r="I32" s="1027"/>
      <c r="J32" s="176"/>
      <c r="K32" s="98"/>
      <c r="L32" s="312" t="str">
        <f>mergeValue(A32) &amp;"."&amp; mergeValue(B32)&amp;"."&amp; mergeValue(C32)&amp;"."&amp; mergeValue(D32)</f>
        <v>1.1.1.1</v>
      </c>
      <c r="M32" s="157" t="s">
        <v>384</v>
      </c>
      <c r="N32" s="264"/>
      <c r="O32" s="1089"/>
      <c r="P32" s="1090"/>
      <c r="Q32" s="1090"/>
      <c r="R32" s="1090"/>
      <c r="S32" s="1090"/>
      <c r="T32" s="1090"/>
      <c r="U32" s="1090"/>
      <c r="V32" s="1091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18"/>
      <c r="B33" s="1018"/>
      <c r="C33" s="1018"/>
      <c r="D33" s="1018"/>
      <c r="E33" s="1018">
        <v>1</v>
      </c>
      <c r="F33" s="447"/>
      <c r="G33" s="447"/>
      <c r="H33" s="447"/>
      <c r="I33" s="1027"/>
      <c r="J33" s="1027"/>
      <c r="K33" s="98"/>
      <c r="L33" s="312" t="str">
        <f>mergeValue(A33) &amp;"."&amp; mergeValue(B33)&amp;"."&amp; mergeValue(C33)&amp;"."&amp; mergeValue(D33)&amp;"."&amp; mergeValue(E33)</f>
        <v>1.1.1.1.1</v>
      </c>
      <c r="M33" s="167" t="s">
        <v>10</v>
      </c>
      <c r="N33" s="265"/>
      <c r="O33" s="1092"/>
      <c r="P33" s="1093"/>
      <c r="Q33" s="1093"/>
      <c r="R33" s="1093"/>
      <c r="S33" s="1093"/>
      <c r="T33" s="1093"/>
      <c r="U33" s="1093"/>
      <c r="V33" s="1094"/>
      <c r="W33" s="265" t="s">
        <v>450</v>
      </c>
      <c r="X33" s="276"/>
      <c r="Y33" s="290" t="str">
        <f>strCheckUnique(Z33:Z36)</f>
        <v/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18"/>
      <c r="B34" s="1018"/>
      <c r="C34" s="1018"/>
      <c r="D34" s="1018"/>
      <c r="E34" s="1018"/>
      <c r="F34" s="313">
        <v>1</v>
      </c>
      <c r="G34" s="313"/>
      <c r="H34" s="313"/>
      <c r="I34" s="1027"/>
      <c r="J34" s="1027"/>
      <c r="K34" s="316"/>
      <c r="L34" s="312" t="str">
        <f>mergeValue(A34) &amp;"."&amp; mergeValue(B34)&amp;"."&amp; mergeValue(C34)&amp;"."&amp; mergeValue(D34)&amp;"."&amp; mergeValue(E34)&amp;"."&amp; mergeValue(F34)</f>
        <v>1.1.1.1.1.1</v>
      </c>
      <c r="M34" s="306"/>
      <c r="N34" s="1034"/>
      <c r="O34" s="187"/>
      <c r="P34" s="187"/>
      <c r="Q34" s="187"/>
      <c r="R34" s="1022"/>
      <c r="S34" s="1023" t="s">
        <v>74</v>
      </c>
      <c r="T34" s="1022"/>
      <c r="U34" s="1023" t="s">
        <v>75</v>
      </c>
      <c r="V34" s="261"/>
      <c r="W34" s="1098" t="s">
        <v>451</v>
      </c>
      <c r="X34" s="276" t="str">
        <f>strCheckDate(O35:V35)</f>
        <v/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18"/>
      <c r="B35" s="1018"/>
      <c r="C35" s="1018"/>
      <c r="D35" s="1018"/>
      <c r="E35" s="1018"/>
      <c r="F35" s="313"/>
      <c r="G35" s="313"/>
      <c r="H35" s="313"/>
      <c r="I35" s="1027"/>
      <c r="J35" s="1027"/>
      <c r="K35" s="316"/>
      <c r="L35" s="166"/>
      <c r="M35" s="196"/>
      <c r="N35" s="1034"/>
      <c r="O35" s="277"/>
      <c r="P35" s="274"/>
      <c r="Q35" s="275" t="str">
        <f>R34 &amp; "-" &amp; T34</f>
        <v>-</v>
      </c>
      <c r="R35" s="1022"/>
      <c r="S35" s="1023"/>
      <c r="T35" s="1031"/>
      <c r="U35" s="1023"/>
      <c r="V35" s="261"/>
      <c r="W35" s="1099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18"/>
      <c r="B36" s="1018"/>
      <c r="C36" s="1018"/>
      <c r="D36" s="1018"/>
      <c r="E36" s="1018"/>
      <c r="F36" s="313"/>
      <c r="G36" s="313"/>
      <c r="H36" s="313"/>
      <c r="I36" s="1027"/>
      <c r="J36" s="1027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00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18"/>
      <c r="B37" s="1018"/>
      <c r="C37" s="1018"/>
      <c r="D37" s="1018"/>
      <c r="E37" s="313"/>
      <c r="F37" s="447"/>
      <c r="G37" s="447"/>
      <c r="H37" s="447"/>
      <c r="I37" s="1027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18"/>
      <c r="B38" s="1018"/>
      <c r="C38" s="1018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18"/>
      <c r="B39" s="1018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18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18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>
        <f>mergeValue(A45)</f>
        <v>1</v>
      </c>
      <c r="M45" s="588" t="s">
        <v>21</v>
      </c>
      <c r="N45" s="630"/>
      <c r="O45" s="1086"/>
      <c r="P45" s="1087"/>
      <c r="Q45" s="1087"/>
      <c r="R45" s="1087"/>
      <c r="S45" s="1087"/>
      <c r="T45" s="1087"/>
      <c r="U45" s="1087"/>
      <c r="V45" s="1087"/>
      <c r="W45" s="853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18"/>
      <c r="B46" s="1018">
        <v>1</v>
      </c>
      <c r="C46" s="646"/>
      <c r="D46" s="646"/>
      <c r="E46" s="649"/>
      <c r="F46" s="648"/>
      <c r="G46" s="648"/>
      <c r="H46" s="648"/>
      <c r="I46" s="623"/>
      <c r="J46" s="618"/>
      <c r="L46" s="644" t="str">
        <f>mergeValue(A46) &amp;"."&amp; mergeValue(B46)</f>
        <v>1.1</v>
      </c>
      <c r="M46" s="607" t="s">
        <v>16</v>
      </c>
      <c r="N46" s="630"/>
      <c r="O46" s="1086"/>
      <c r="P46" s="1087"/>
      <c r="Q46" s="1087"/>
      <c r="R46" s="1087"/>
      <c r="S46" s="1087"/>
      <c r="T46" s="1087"/>
      <c r="U46" s="1087"/>
      <c r="V46" s="1087"/>
      <c r="W46" s="853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18"/>
      <c r="B47" s="1018"/>
      <c r="C47" s="1018">
        <v>1</v>
      </c>
      <c r="D47" s="646"/>
      <c r="E47" s="649"/>
      <c r="F47" s="648"/>
      <c r="G47" s="648"/>
      <c r="H47" s="648"/>
      <c r="I47" s="655"/>
      <c r="J47" s="618"/>
      <c r="K47" s="604"/>
      <c r="L47" s="644" t="str">
        <f>mergeValue(A47) &amp;"."&amp; mergeValue(B47)&amp;"."&amp; mergeValue(C47)</f>
        <v>1.1.1</v>
      </c>
      <c r="M47" s="608" t="s">
        <v>560</v>
      </c>
      <c r="N47" s="630"/>
      <c r="O47" s="1086"/>
      <c r="P47" s="1087"/>
      <c r="Q47" s="1087"/>
      <c r="R47" s="1087"/>
      <c r="S47" s="1087"/>
      <c r="T47" s="1087"/>
      <c r="U47" s="1087"/>
      <c r="V47" s="1087"/>
      <c r="W47" s="853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18"/>
      <c r="B48" s="1018"/>
      <c r="C48" s="1018"/>
      <c r="D48" s="1018">
        <v>1</v>
      </c>
      <c r="E48" s="649"/>
      <c r="F48" s="648"/>
      <c r="G48" s="648"/>
      <c r="H48" s="1027"/>
      <c r="I48" s="1035"/>
      <c r="J48" s="618"/>
      <c r="K48" s="604"/>
      <c r="L48" s="644" t="str">
        <f>mergeValue(A48) &amp;"."&amp; mergeValue(B48)&amp;"."&amp; mergeValue(C48)&amp;"."&amp; mergeValue(D48)</f>
        <v>1.1.1.1</v>
      </c>
      <c r="M48" s="609" t="s">
        <v>384</v>
      </c>
      <c r="N48" s="630"/>
      <c r="O48" s="1089"/>
      <c r="P48" s="1090"/>
      <c r="Q48" s="1090"/>
      <c r="R48" s="1090"/>
      <c r="S48" s="1090"/>
      <c r="T48" s="1090"/>
      <c r="U48" s="1090"/>
      <c r="V48" s="1090"/>
      <c r="W48" s="853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18"/>
      <c r="B49" s="1018"/>
      <c r="C49" s="1018"/>
      <c r="D49" s="1018"/>
      <c r="E49" s="1019" t="s">
        <v>83</v>
      </c>
      <c r="F49" s="646"/>
      <c r="G49" s="648"/>
      <c r="H49" s="1027"/>
      <c r="I49" s="1035"/>
      <c r="J49" s="1027"/>
      <c r="K49" s="604"/>
      <c r="L49" s="644" t="str">
        <f>mergeValue(A49) &amp;"."&amp; mergeValue(B49)&amp;"."&amp; mergeValue(C49)&amp;"."&amp; mergeValue(D49)&amp;"."&amp; mergeValue(E49)</f>
        <v>1.1.1.1.1</v>
      </c>
      <c r="M49" s="613" t="s">
        <v>10</v>
      </c>
      <c r="N49" s="631"/>
      <c r="O49" s="1092"/>
      <c r="P49" s="1093"/>
      <c r="Q49" s="1093"/>
      <c r="R49" s="1093"/>
      <c r="S49" s="1093"/>
      <c r="T49" s="1093"/>
      <c r="U49" s="1093"/>
      <c r="V49" s="1093"/>
      <c r="W49" s="853" t="s">
        <v>450</v>
      </c>
      <c r="X49" s="636"/>
      <c r="Y49" s="641" t="str">
        <f>strCheckUnique(Z49:Z52)</f>
        <v/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18"/>
      <c r="B50" s="1018"/>
      <c r="C50" s="1018"/>
      <c r="D50" s="1018"/>
      <c r="E50" s="1019"/>
      <c r="F50" s="646">
        <v>1</v>
      </c>
      <c r="G50" s="646"/>
      <c r="H50" s="1027"/>
      <c r="I50" s="1035"/>
      <c r="J50" s="1027"/>
      <c r="K50" s="655"/>
      <c r="L50" s="644" t="str">
        <f>mergeValue(A50) &amp;"."&amp; mergeValue(B50)&amp;"."&amp; mergeValue(C50)&amp;"."&amp; mergeValue(D50)&amp;"."&amp; mergeValue(E50)&amp;"."&amp; mergeValue(F50)</f>
        <v>1.1.1.1.1.1</v>
      </c>
      <c r="M50" s="643"/>
      <c r="N50" s="1034"/>
      <c r="O50" s="620"/>
      <c r="P50" s="620"/>
      <c r="Q50" s="620"/>
      <c r="R50" s="1022"/>
      <c r="S50" s="1040" t="s">
        <v>74</v>
      </c>
      <c r="T50" s="1022"/>
      <c r="U50" s="1040" t="s">
        <v>75</v>
      </c>
      <c r="V50" s="815"/>
      <c r="W50" s="1017" t="s">
        <v>628</v>
      </c>
      <c r="X50" s="636" t="str">
        <f>strCheckDate(O51:V51)</f>
        <v/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18"/>
      <c r="B51" s="1018"/>
      <c r="C51" s="1018"/>
      <c r="D51" s="1018"/>
      <c r="E51" s="1019"/>
      <c r="F51" s="646"/>
      <c r="G51" s="646"/>
      <c r="H51" s="1027"/>
      <c r="I51" s="1035"/>
      <c r="J51" s="1027"/>
      <c r="K51" s="655"/>
      <c r="L51" s="612"/>
      <c r="M51" s="661"/>
      <c r="N51" s="1034"/>
      <c r="O51" s="637"/>
      <c r="P51" s="634"/>
      <c r="Q51" s="635" t="str">
        <f>R50 &amp; "-" &amp; T50</f>
        <v>-</v>
      </c>
      <c r="R51" s="1022"/>
      <c r="S51" s="1040"/>
      <c r="T51" s="1031"/>
      <c r="U51" s="1040"/>
      <c r="V51" s="815"/>
      <c r="W51" s="1017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18"/>
      <c r="B52" s="1018"/>
      <c r="C52" s="1018"/>
      <c r="D52" s="1018"/>
      <c r="E52" s="1019"/>
      <c r="F52" s="650"/>
      <c r="G52" s="648"/>
      <c r="H52" s="1027"/>
      <c r="I52" s="1035"/>
      <c r="J52" s="1027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4"/>
      <c r="W52" s="1017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18"/>
      <c r="B53" s="1018"/>
      <c r="C53" s="1018"/>
      <c r="D53" s="1018"/>
      <c r="E53" s="649"/>
      <c r="F53" s="650"/>
      <c r="G53" s="648"/>
      <c r="H53" s="1027"/>
      <c r="I53" s="1035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3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18"/>
      <c r="B54" s="1018"/>
      <c r="C54" s="1018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18"/>
      <c r="B55" s="1018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18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18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>
        <f>mergeValue(A61)</f>
        <v>1</v>
      </c>
      <c r="M61" s="544" t="s">
        <v>21</v>
      </c>
      <c r="N61" s="528"/>
      <c r="O61" s="1030"/>
      <c r="P61" s="1030"/>
      <c r="Q61" s="1030"/>
      <c r="R61" s="1030"/>
      <c r="S61" s="1030"/>
      <c r="T61" s="1030"/>
      <c r="U61" s="1030"/>
      <c r="V61" s="1030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18"/>
      <c r="B62" s="1018">
        <v>1</v>
      </c>
      <c r="C62" s="313"/>
      <c r="D62" s="313"/>
      <c r="E62" s="447"/>
      <c r="F62" s="447"/>
      <c r="G62" s="447"/>
      <c r="H62" s="447"/>
      <c r="I62" s="192"/>
      <c r="J62" s="176"/>
      <c r="L62" s="312" t="str">
        <f>mergeValue(A62) &amp;"."&amp; mergeValue(B62)</f>
        <v>1.1</v>
      </c>
      <c r="M62" s="155" t="s">
        <v>16</v>
      </c>
      <c r="N62" s="264"/>
      <c r="O62" s="1030"/>
      <c r="P62" s="1030"/>
      <c r="Q62" s="1030"/>
      <c r="R62" s="1030"/>
      <c r="S62" s="1030"/>
      <c r="T62" s="1030"/>
      <c r="U62" s="1030"/>
      <c r="V62" s="1030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18"/>
      <c r="B63" s="1018"/>
      <c r="C63" s="1018">
        <v>1</v>
      </c>
      <c r="D63" s="313"/>
      <c r="E63" s="447"/>
      <c r="F63" s="447"/>
      <c r="G63" s="447"/>
      <c r="H63" s="447"/>
      <c r="I63" s="316"/>
      <c r="J63" s="176"/>
      <c r="K63" s="98"/>
      <c r="L63" s="312" t="str">
        <f>mergeValue(A63) &amp;"."&amp; mergeValue(B63)&amp;"."&amp; mergeValue(C63)</f>
        <v>1.1.1</v>
      </c>
      <c r="M63" s="156" t="s">
        <v>560</v>
      </c>
      <c r="N63" s="264"/>
      <c r="O63" s="1030"/>
      <c r="P63" s="1030"/>
      <c r="Q63" s="1030"/>
      <c r="R63" s="1030"/>
      <c r="S63" s="1030"/>
      <c r="T63" s="1030"/>
      <c r="U63" s="1030"/>
      <c r="V63" s="1030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18"/>
      <c r="B64" s="1018"/>
      <c r="C64" s="1018"/>
      <c r="D64" s="1018">
        <v>1</v>
      </c>
      <c r="E64" s="447"/>
      <c r="F64" s="447"/>
      <c r="G64" s="447"/>
      <c r="H64" s="447"/>
      <c r="I64" s="1027"/>
      <c r="J64" s="176"/>
      <c r="K64" s="98"/>
      <c r="L64" s="312" t="str">
        <f>mergeValue(A64) &amp;"."&amp; mergeValue(B64)&amp;"."&amp; mergeValue(C64)&amp;"."&amp; mergeValue(D64)</f>
        <v>1.1.1.1</v>
      </c>
      <c r="M64" s="157" t="s">
        <v>384</v>
      </c>
      <c r="N64" s="264"/>
      <c r="O64" s="1029"/>
      <c r="P64" s="1029"/>
      <c r="Q64" s="1029"/>
      <c r="R64" s="1029"/>
      <c r="S64" s="1029"/>
      <c r="T64" s="1029"/>
      <c r="U64" s="1029"/>
      <c r="V64" s="1029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18"/>
      <c r="B65" s="1018"/>
      <c r="C65" s="1018"/>
      <c r="D65" s="1018"/>
      <c r="E65" s="1018">
        <v>1</v>
      </c>
      <c r="F65" s="447"/>
      <c r="G65" s="447"/>
      <c r="H65" s="447"/>
      <c r="I65" s="1027"/>
      <c r="J65" s="1027"/>
      <c r="K65" s="98"/>
      <c r="L65" s="312" t="str">
        <f>mergeValue(A65) &amp;"."&amp; mergeValue(B65)&amp;"."&amp; mergeValue(C65)&amp;"."&amp; mergeValue(D65)&amp;"."&amp; mergeValue(E65)</f>
        <v>1.1.1.1.1</v>
      </c>
      <c r="M65" s="167" t="s">
        <v>10</v>
      </c>
      <c r="N65" s="265"/>
      <c r="O65" s="1032"/>
      <c r="P65" s="1032"/>
      <c r="Q65" s="1032"/>
      <c r="R65" s="1032"/>
      <c r="S65" s="1032"/>
      <c r="T65" s="1032"/>
      <c r="U65" s="1032"/>
      <c r="V65" s="1032"/>
      <c r="W65" s="265" t="s">
        <v>450</v>
      </c>
      <c r="X65" s="276"/>
      <c r="Y65" s="290" t="str">
        <f>strCheckUnique(Z65:Z68)</f>
        <v/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18"/>
      <c r="B66" s="1018"/>
      <c r="C66" s="1018"/>
      <c r="D66" s="1018"/>
      <c r="E66" s="1018"/>
      <c r="F66" s="313">
        <v>1</v>
      </c>
      <c r="G66" s="313"/>
      <c r="H66" s="313"/>
      <c r="I66" s="1027"/>
      <c r="J66" s="1027"/>
      <c r="K66" s="316"/>
      <c r="L66" s="312" t="str">
        <f>mergeValue(A66) &amp;"."&amp; mergeValue(B66)&amp;"."&amp; mergeValue(C66)&amp;"."&amp; mergeValue(D66)&amp;"."&amp; mergeValue(E66)&amp;"."&amp; mergeValue(F66)</f>
        <v>1.1.1.1.1.1</v>
      </c>
      <c r="M66" s="306"/>
      <c r="N66" s="1034"/>
      <c r="O66" s="187"/>
      <c r="P66" s="187"/>
      <c r="Q66" s="187"/>
      <c r="R66" s="1022"/>
      <c r="S66" s="1023" t="s">
        <v>74</v>
      </c>
      <c r="T66" s="1022"/>
      <c r="U66" s="1023" t="s">
        <v>75</v>
      </c>
      <c r="V66" s="261"/>
      <c r="W66" s="1098" t="s">
        <v>451</v>
      </c>
      <c r="X66" s="276" t="str">
        <f>strCheckDate(O67:V67)</f>
        <v/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18"/>
      <c r="B67" s="1018"/>
      <c r="C67" s="1018"/>
      <c r="D67" s="1018"/>
      <c r="E67" s="1018"/>
      <c r="F67" s="313"/>
      <c r="G67" s="313"/>
      <c r="H67" s="313"/>
      <c r="I67" s="1027"/>
      <c r="J67" s="1027"/>
      <c r="K67" s="316"/>
      <c r="L67" s="166"/>
      <c r="M67" s="196"/>
      <c r="N67" s="1034"/>
      <c r="O67" s="277"/>
      <c r="P67" s="274"/>
      <c r="Q67" s="275" t="str">
        <f>R66 &amp; "-" &amp; T66</f>
        <v>-</v>
      </c>
      <c r="R67" s="1022"/>
      <c r="S67" s="1023"/>
      <c r="T67" s="1031"/>
      <c r="U67" s="1023"/>
      <c r="V67" s="261"/>
      <c r="W67" s="1099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18"/>
      <c r="B68" s="1018"/>
      <c r="C68" s="1018"/>
      <c r="D68" s="1018"/>
      <c r="E68" s="1018"/>
      <c r="F68" s="313"/>
      <c r="G68" s="313"/>
      <c r="H68" s="313"/>
      <c r="I68" s="1027"/>
      <c r="J68" s="1027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00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18"/>
      <c r="B69" s="1018"/>
      <c r="C69" s="1018"/>
      <c r="D69" s="1018"/>
      <c r="E69" s="313"/>
      <c r="F69" s="447"/>
      <c r="G69" s="447"/>
      <c r="H69" s="447"/>
      <c r="I69" s="1027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18"/>
      <c r="B70" s="1018"/>
      <c r="C70" s="1018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18"/>
      <c r="B71" s="1018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18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18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>
        <f>mergeValue(A77)</f>
        <v>1</v>
      </c>
      <c r="M77" s="544" t="s">
        <v>21</v>
      </c>
      <c r="N77" s="528"/>
      <c r="O77" s="1097"/>
      <c r="P77" s="1087"/>
      <c r="Q77" s="1087"/>
      <c r="R77" s="1087"/>
      <c r="S77" s="1087"/>
      <c r="T77" s="1087"/>
      <c r="U77" s="1087"/>
      <c r="V77" s="1088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18"/>
      <c r="B78" s="1018">
        <v>1</v>
      </c>
      <c r="C78" s="313"/>
      <c r="D78" s="313"/>
      <c r="E78" s="447"/>
      <c r="F78" s="447"/>
      <c r="G78" s="447"/>
      <c r="H78" s="447"/>
      <c r="I78" s="192"/>
      <c r="J78" s="176"/>
      <c r="L78" s="312" t="str">
        <f>mergeValue(A78) &amp;"."&amp; mergeValue(B78)</f>
        <v>1.1</v>
      </c>
      <c r="M78" s="155" t="s">
        <v>16</v>
      </c>
      <c r="N78" s="264"/>
      <c r="O78" s="1097"/>
      <c r="P78" s="1087"/>
      <c r="Q78" s="1087"/>
      <c r="R78" s="1087"/>
      <c r="S78" s="1087"/>
      <c r="T78" s="1087"/>
      <c r="U78" s="1087"/>
      <c r="V78" s="1088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18"/>
      <c r="B79" s="1018"/>
      <c r="C79" s="1018">
        <v>1</v>
      </c>
      <c r="D79" s="313"/>
      <c r="E79" s="447"/>
      <c r="F79" s="447"/>
      <c r="G79" s="447"/>
      <c r="H79" s="447"/>
      <c r="I79" s="316"/>
      <c r="J79" s="176"/>
      <c r="K79" s="98"/>
      <c r="L79" s="312" t="str">
        <f>mergeValue(A79) &amp;"."&amp; mergeValue(B79)&amp;"."&amp; mergeValue(C79)</f>
        <v>1.1.1</v>
      </c>
      <c r="M79" s="156" t="s">
        <v>560</v>
      </c>
      <c r="N79" s="264"/>
      <c r="O79" s="1097"/>
      <c r="P79" s="1087"/>
      <c r="Q79" s="1087"/>
      <c r="R79" s="1087"/>
      <c r="S79" s="1087"/>
      <c r="T79" s="1087"/>
      <c r="U79" s="1087"/>
      <c r="V79" s="1088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18"/>
      <c r="B80" s="1018"/>
      <c r="C80" s="1018"/>
      <c r="D80" s="1018">
        <v>1</v>
      </c>
      <c r="E80" s="447"/>
      <c r="F80" s="447"/>
      <c r="G80" s="447"/>
      <c r="H80" s="447"/>
      <c r="I80" s="1027"/>
      <c r="J80" s="176"/>
      <c r="K80" s="98"/>
      <c r="L80" s="312" t="str">
        <f>mergeValue(A80) &amp;"."&amp; mergeValue(B80)&amp;"."&amp; mergeValue(C80)&amp;"."&amp; mergeValue(D80)</f>
        <v>1.1.1.1</v>
      </c>
      <c r="M80" s="157" t="s">
        <v>384</v>
      </c>
      <c r="N80" s="264"/>
      <c r="O80" s="1089"/>
      <c r="P80" s="1090"/>
      <c r="Q80" s="1090"/>
      <c r="R80" s="1090"/>
      <c r="S80" s="1090"/>
      <c r="T80" s="1090"/>
      <c r="U80" s="1090"/>
      <c r="V80" s="1091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56" s="34" customFormat="1" ht="45" hidden="1">
      <c r="A81" s="1018"/>
      <c r="B81" s="1018"/>
      <c r="C81" s="1018"/>
      <c r="D81" s="1018"/>
      <c r="E81" s="1018">
        <v>1</v>
      </c>
      <c r="F81" s="447"/>
      <c r="G81" s="447"/>
      <c r="H81" s="447"/>
      <c r="I81" s="1027"/>
      <c r="J81" s="1027"/>
      <c r="K81" s="98"/>
      <c r="L81" s="312" t="str">
        <f>mergeValue(A81) &amp;"."&amp; mergeValue(B81)&amp;"."&amp; mergeValue(C81)&amp;"."&amp; mergeValue(D81)&amp;"."&amp; mergeValue(E81)</f>
        <v>1.1.1.1.1</v>
      </c>
      <c r="M81" s="167" t="s">
        <v>10</v>
      </c>
      <c r="N81" s="265"/>
      <c r="O81" s="1092"/>
      <c r="P81" s="1093"/>
      <c r="Q81" s="1093"/>
      <c r="R81" s="1093"/>
      <c r="S81" s="1093"/>
      <c r="T81" s="1093"/>
      <c r="U81" s="1093"/>
      <c r="V81" s="1094"/>
      <c r="W81" s="265" t="s">
        <v>450</v>
      </c>
      <c r="X81" s="276"/>
      <c r="Y81" s="290" t="str">
        <f>strCheckUnique(Z81:Z84)</f>
        <v/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56" s="34" customFormat="1" ht="66" hidden="1" customHeight="1">
      <c r="A82" s="1018"/>
      <c r="B82" s="1018"/>
      <c r="C82" s="1018"/>
      <c r="D82" s="1018"/>
      <c r="E82" s="1018"/>
      <c r="F82" s="313">
        <v>1</v>
      </c>
      <c r="G82" s="313"/>
      <c r="H82" s="313"/>
      <c r="I82" s="1027"/>
      <c r="J82" s="1027"/>
      <c r="K82" s="316"/>
      <c r="L82" s="312" t="str">
        <f>mergeValue(A82) &amp;"."&amp; mergeValue(B82)&amp;"."&amp; mergeValue(C82)&amp;"."&amp; mergeValue(D82)&amp;"."&amp; mergeValue(E82)&amp;"."&amp; mergeValue(F82)</f>
        <v>1.1.1.1.1.1</v>
      </c>
      <c r="M82" s="306"/>
      <c r="N82" s="277"/>
      <c r="O82" s="187"/>
      <c r="P82" s="187"/>
      <c r="Q82" s="187"/>
      <c r="R82" s="1022"/>
      <c r="S82" s="1023" t="s">
        <v>74</v>
      </c>
      <c r="T82" s="1022"/>
      <c r="U82" s="1023" t="s">
        <v>75</v>
      </c>
      <c r="V82" s="261"/>
      <c r="W82" s="1098" t="s">
        <v>451</v>
      </c>
      <c r="X82" s="276" t="str">
        <f>strCheckDate(O83:V83)</f>
        <v/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56" s="34" customFormat="1" ht="14.25" hidden="1" customHeight="1">
      <c r="A83" s="1018"/>
      <c r="B83" s="1018"/>
      <c r="C83" s="1018"/>
      <c r="D83" s="1018"/>
      <c r="E83" s="1018"/>
      <c r="F83" s="313"/>
      <c r="G83" s="313"/>
      <c r="H83" s="313"/>
      <c r="I83" s="1027"/>
      <c r="J83" s="1027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22"/>
      <c r="S83" s="1023"/>
      <c r="T83" s="1031"/>
      <c r="U83" s="1023"/>
      <c r="V83" s="261"/>
      <c r="W83" s="1099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56" ht="15" hidden="1" customHeight="1">
      <c r="A84" s="1018"/>
      <c r="B84" s="1018"/>
      <c r="C84" s="1018"/>
      <c r="D84" s="1018"/>
      <c r="E84" s="1018"/>
      <c r="F84" s="313"/>
      <c r="G84" s="313"/>
      <c r="H84" s="313"/>
      <c r="I84" s="1027"/>
      <c r="J84" s="1027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0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56" ht="14.25" hidden="1">
      <c r="A85" s="1018"/>
      <c r="B85" s="1018"/>
      <c r="C85" s="1018"/>
      <c r="D85" s="1018"/>
      <c r="E85" s="313"/>
      <c r="F85" s="447"/>
      <c r="G85" s="447"/>
      <c r="H85" s="447"/>
      <c r="I85" s="1027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56" ht="14.25" hidden="1">
      <c r="A86" s="1018"/>
      <c r="B86" s="1018"/>
      <c r="C86" s="1018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56" ht="14.25" hidden="1">
      <c r="A87" s="1018"/>
      <c r="B87" s="1018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56" ht="14.25" hidden="1">
      <c r="A88" s="1018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56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56" s="33" customFormat="1" ht="17.100000000000001" customHeight="1">
      <c r="G90" s="33" t="s">
        <v>15</v>
      </c>
      <c r="I90" s="33" t="s">
        <v>63</v>
      </c>
      <c r="V90" s="178"/>
    </row>
    <row r="91" spans="1:56" ht="17.100000000000001" customHeight="1">
      <c r="X91" s="601"/>
      <c r="Y91" s="41"/>
      <c r="Z91" s="41"/>
    </row>
    <row r="92" spans="1:56" s="671" customFormat="1" ht="270">
      <c r="A92" s="1018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80">
        <f>mergeValue(A92)</f>
        <v>1</v>
      </c>
      <c r="M92" s="588" t="s">
        <v>21</v>
      </c>
      <c r="N92" s="700"/>
      <c r="O92" s="1086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  <c r="AG92" s="1087"/>
      <c r="AH92" s="1087"/>
      <c r="AI92" s="1087"/>
      <c r="AJ92" s="1087"/>
      <c r="AK92" s="1087"/>
      <c r="AL92" s="1087"/>
      <c r="AM92" s="1087"/>
      <c r="AN92" s="1087"/>
      <c r="AO92" s="1087"/>
      <c r="AP92" s="1087"/>
      <c r="AQ92" s="1088"/>
      <c r="AR92" s="853" t="s">
        <v>448</v>
      </c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</row>
    <row r="93" spans="1:56" s="671" customFormat="1" ht="371.25">
      <c r="A93" s="1018"/>
      <c r="B93" s="1018">
        <v>1</v>
      </c>
      <c r="C93" s="709"/>
      <c r="D93" s="709"/>
      <c r="E93" s="712"/>
      <c r="F93" s="711"/>
      <c r="G93" s="711"/>
      <c r="H93" s="711"/>
      <c r="I93" s="694"/>
      <c r="J93" s="689"/>
      <c r="L93" s="880" t="str">
        <f>mergeValue(A93) &amp;"."&amp; mergeValue(B93)</f>
        <v>1.1</v>
      </c>
      <c r="M93" s="677" t="s">
        <v>16</v>
      </c>
      <c r="N93" s="700"/>
      <c r="O93" s="1086"/>
      <c r="P93" s="1087"/>
      <c r="Q93" s="1087"/>
      <c r="R93" s="1087"/>
      <c r="S93" s="1087"/>
      <c r="T93" s="1087"/>
      <c r="U93" s="1087"/>
      <c r="V93" s="1087"/>
      <c r="W93" s="1087"/>
      <c r="X93" s="1087"/>
      <c r="Y93" s="1087"/>
      <c r="Z93" s="1087"/>
      <c r="AA93" s="1087"/>
      <c r="AB93" s="1087"/>
      <c r="AC93" s="1087"/>
      <c r="AD93" s="1087"/>
      <c r="AE93" s="1087"/>
      <c r="AF93" s="1087"/>
      <c r="AG93" s="1087"/>
      <c r="AH93" s="1087"/>
      <c r="AI93" s="1087"/>
      <c r="AJ93" s="1087"/>
      <c r="AK93" s="1087"/>
      <c r="AL93" s="1087"/>
      <c r="AM93" s="1087"/>
      <c r="AN93" s="1087"/>
      <c r="AO93" s="1087"/>
      <c r="AP93" s="1087"/>
      <c r="AQ93" s="1088"/>
      <c r="AR93" s="853" t="s">
        <v>449</v>
      </c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</row>
    <row r="94" spans="1:56" s="671" customFormat="1" ht="409.5">
      <c r="A94" s="1018"/>
      <c r="B94" s="1018"/>
      <c r="C94" s="1018">
        <v>1</v>
      </c>
      <c r="D94" s="709"/>
      <c r="E94" s="712"/>
      <c r="F94" s="711"/>
      <c r="G94" s="711"/>
      <c r="H94" s="711"/>
      <c r="I94" s="718"/>
      <c r="J94" s="689"/>
      <c r="K94" s="674"/>
      <c r="L94" s="880" t="str">
        <f>mergeValue(A94) &amp;"."&amp; mergeValue(B94)&amp;"."&amp; mergeValue(C94)</f>
        <v>1.1.1</v>
      </c>
      <c r="M94" s="678" t="s">
        <v>560</v>
      </c>
      <c r="N94" s="700"/>
      <c r="O94" s="1086"/>
      <c r="P94" s="1087"/>
      <c r="Q94" s="1087"/>
      <c r="R94" s="1087"/>
      <c r="S94" s="1087"/>
      <c r="T94" s="1087"/>
      <c r="U94" s="1087"/>
      <c r="V94" s="1087"/>
      <c r="W94" s="1087"/>
      <c r="X94" s="1087"/>
      <c r="Y94" s="1087"/>
      <c r="Z94" s="1087"/>
      <c r="AA94" s="1087"/>
      <c r="AB94" s="1087"/>
      <c r="AC94" s="1087"/>
      <c r="AD94" s="1087"/>
      <c r="AE94" s="1087"/>
      <c r="AF94" s="1087"/>
      <c r="AG94" s="1087"/>
      <c r="AH94" s="1087"/>
      <c r="AI94" s="1087"/>
      <c r="AJ94" s="1087"/>
      <c r="AK94" s="1087"/>
      <c r="AL94" s="1087"/>
      <c r="AM94" s="1087"/>
      <c r="AN94" s="1087"/>
      <c r="AO94" s="1087"/>
      <c r="AP94" s="1087"/>
      <c r="AQ94" s="1088"/>
      <c r="AR94" s="853" t="s">
        <v>561</v>
      </c>
      <c r="AS94" s="704"/>
      <c r="AT94" s="704"/>
      <c r="AU94" s="704"/>
      <c r="AV94" s="707"/>
      <c r="AW94" s="704"/>
      <c r="AX94" s="704"/>
      <c r="AY94" s="704"/>
      <c r="AZ94" s="704"/>
      <c r="BA94" s="704"/>
      <c r="BB94" s="704"/>
      <c r="BC94" s="704"/>
      <c r="BD94" s="704"/>
    </row>
    <row r="95" spans="1:56" s="671" customFormat="1" ht="409.5">
      <c r="A95" s="1018"/>
      <c r="B95" s="1018"/>
      <c r="C95" s="1018"/>
      <c r="D95" s="1018">
        <v>1</v>
      </c>
      <c r="E95" s="712"/>
      <c r="F95" s="711"/>
      <c r="G95" s="711"/>
      <c r="H95" s="1027"/>
      <c r="I95" s="689"/>
      <c r="J95" s="689"/>
      <c r="K95" s="674"/>
      <c r="L95" s="880" t="str">
        <f>mergeValue(A95) &amp;"."&amp; mergeValue(B95)&amp;"."&amp; mergeValue(C95)&amp;"."&amp; mergeValue(D95)</f>
        <v>1.1.1.1</v>
      </c>
      <c r="M95" s="679" t="s">
        <v>384</v>
      </c>
      <c r="N95" s="700"/>
      <c r="O95" s="1089"/>
      <c r="P95" s="1090"/>
      <c r="Q95" s="1090"/>
      <c r="R95" s="1090"/>
      <c r="S95" s="1090"/>
      <c r="T95" s="1090"/>
      <c r="U95" s="1090"/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0"/>
      <c r="AG95" s="1090"/>
      <c r="AH95" s="1090"/>
      <c r="AI95" s="1090"/>
      <c r="AJ95" s="1090"/>
      <c r="AK95" s="1090"/>
      <c r="AL95" s="1090"/>
      <c r="AM95" s="1090"/>
      <c r="AN95" s="1090"/>
      <c r="AO95" s="1090"/>
      <c r="AP95" s="1090"/>
      <c r="AQ95" s="1091"/>
      <c r="AR95" s="853" t="s">
        <v>575</v>
      </c>
      <c r="AS95" s="704"/>
      <c r="AT95" s="704"/>
      <c r="AU95" s="704"/>
      <c r="AV95" s="707"/>
      <c r="AW95" s="704"/>
      <c r="AX95" s="704"/>
      <c r="AY95" s="704"/>
      <c r="AZ95" s="704"/>
      <c r="BA95" s="704"/>
      <c r="BB95" s="704"/>
      <c r="BC95" s="704"/>
      <c r="BD95" s="704"/>
    </row>
    <row r="96" spans="1:56" s="671" customFormat="1" ht="409.5">
      <c r="A96" s="1018"/>
      <c r="B96" s="1018"/>
      <c r="C96" s="1018"/>
      <c r="D96" s="1018"/>
      <c r="E96" s="1019" t="s">
        <v>83</v>
      </c>
      <c r="F96" s="709"/>
      <c r="G96" s="711"/>
      <c r="H96" s="1027"/>
      <c r="I96" s="1027"/>
      <c r="J96" s="718"/>
      <c r="K96" s="674"/>
      <c r="L96" s="880" t="str">
        <f>mergeValue(A96) &amp;"."&amp; mergeValue(B96)&amp;"."&amp; mergeValue(C96)&amp;"."&amp; mergeValue(D96)&amp;"."&amp; mergeValue(E96)</f>
        <v>1.1.1.1.1</v>
      </c>
      <c r="M96" s="684" t="s">
        <v>10</v>
      </c>
      <c r="N96" s="701"/>
      <c r="O96" s="1092"/>
      <c r="P96" s="1093"/>
      <c r="Q96" s="1093"/>
      <c r="R96" s="1093"/>
      <c r="S96" s="1093"/>
      <c r="T96" s="1093"/>
      <c r="U96" s="1093"/>
      <c r="V96" s="1093"/>
      <c r="W96" s="1093"/>
      <c r="X96" s="1093"/>
      <c r="Y96" s="1093"/>
      <c r="Z96" s="1093"/>
      <c r="AA96" s="1093"/>
      <c r="AB96" s="1093"/>
      <c r="AC96" s="1093"/>
      <c r="AD96" s="1093"/>
      <c r="AE96" s="1093"/>
      <c r="AF96" s="1093"/>
      <c r="AG96" s="1093"/>
      <c r="AH96" s="1093"/>
      <c r="AI96" s="1093"/>
      <c r="AJ96" s="1093"/>
      <c r="AK96" s="1093"/>
      <c r="AL96" s="1093"/>
      <c r="AM96" s="1093"/>
      <c r="AN96" s="1093"/>
      <c r="AO96" s="1093"/>
      <c r="AP96" s="1093"/>
      <c r="AQ96" s="1094"/>
      <c r="AR96" s="853" t="s">
        <v>450</v>
      </c>
      <c r="AS96" s="704"/>
      <c r="AT96" s="707" t="str">
        <f>strCheckUnique(AU96:AU100)</f>
        <v/>
      </c>
      <c r="AU96" s="704"/>
      <c r="AV96" s="707"/>
      <c r="AW96" s="704"/>
      <c r="AX96" s="704"/>
      <c r="AY96" s="704"/>
      <c r="AZ96" s="704"/>
      <c r="BA96" s="704"/>
      <c r="BB96" s="704"/>
      <c r="BC96" s="704"/>
      <c r="BD96" s="704"/>
    </row>
    <row r="97" spans="1:56" s="671" customFormat="1" ht="66" customHeight="1">
      <c r="A97" s="1018"/>
      <c r="B97" s="1018"/>
      <c r="C97" s="1018"/>
      <c r="D97" s="1018"/>
      <c r="E97" s="1019"/>
      <c r="F97" s="1018">
        <v>1</v>
      </c>
      <c r="G97" s="709"/>
      <c r="H97" s="1027"/>
      <c r="I97" s="1027"/>
      <c r="J97" s="1027"/>
      <c r="K97" s="718"/>
      <c r="L97" s="880" t="str">
        <f>mergeValue(A97) &amp;"."&amp; mergeValue(B97)&amp;"."&amp; mergeValue(C97)&amp;"."&amp; mergeValue(D97)&amp;"."&amp; mergeValue(E97)&amp;"."&amp; mergeValue(F97)</f>
        <v>1.1.1.1.1.1</v>
      </c>
      <c r="M97" s="725"/>
      <c r="N97" s="1034"/>
      <c r="O97" s="691"/>
      <c r="P97" s="907"/>
      <c r="Q97" s="907"/>
      <c r="R97" s="907"/>
      <c r="S97" s="691"/>
      <c r="T97" s="691"/>
      <c r="U97" s="691"/>
      <c r="V97" s="691"/>
      <c r="W97" s="691"/>
      <c r="X97" s="691"/>
      <c r="Y97" s="1022"/>
      <c r="Z97" s="1040" t="s">
        <v>74</v>
      </c>
      <c r="AA97" s="1022"/>
      <c r="AB97" s="1040" t="s">
        <v>74</v>
      </c>
      <c r="AC97" s="691"/>
      <c r="AD97" s="907"/>
      <c r="AE97" s="907"/>
      <c r="AF97" s="907"/>
      <c r="AG97" s="691"/>
      <c r="AH97" s="691"/>
      <c r="AI97" s="691"/>
      <c r="AJ97" s="691"/>
      <c r="AK97" s="691"/>
      <c r="AL97" s="691"/>
      <c r="AM97" s="1022"/>
      <c r="AN97" s="1040" t="s">
        <v>74</v>
      </c>
      <c r="AO97" s="1022"/>
      <c r="AP97" s="1040" t="s">
        <v>75</v>
      </c>
      <c r="AQ97" s="699"/>
      <c r="AR97" s="989" t="s">
        <v>629</v>
      </c>
      <c r="AS97" s="704" t="str">
        <f>strCheckDate(O98:AQ98)</f>
        <v/>
      </c>
      <c r="AT97" s="704"/>
      <c r="AU97" s="707" t="str">
        <f>IF(M97="","",M97 )</f>
        <v/>
      </c>
      <c r="AV97" s="707"/>
      <c r="AW97" s="707"/>
      <c r="AX97" s="707"/>
      <c r="AY97" s="704"/>
      <c r="AZ97" s="704"/>
      <c r="BA97" s="704"/>
      <c r="BB97" s="704"/>
      <c r="BC97" s="704"/>
      <c r="BD97" s="704"/>
    </row>
    <row r="98" spans="1:56" s="671" customFormat="1" ht="14.25" hidden="1" customHeight="1">
      <c r="A98" s="1018"/>
      <c r="B98" s="1018"/>
      <c r="C98" s="1018"/>
      <c r="D98" s="1018"/>
      <c r="E98" s="1019"/>
      <c r="F98" s="1018"/>
      <c r="G98" s="709"/>
      <c r="H98" s="1027"/>
      <c r="I98" s="1027"/>
      <c r="J98" s="1027"/>
      <c r="K98" s="718"/>
      <c r="L98" s="683"/>
      <c r="M98" s="721"/>
      <c r="N98" s="1034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22"/>
      <c r="Z98" s="1040"/>
      <c r="AA98" s="1031"/>
      <c r="AB98" s="1040"/>
      <c r="AC98" s="705"/>
      <c r="AD98" s="705"/>
      <c r="AE98" s="702"/>
      <c r="AF98" s="703" t="str">
        <f>AM97 &amp; "-" &amp; AO97</f>
        <v>-</v>
      </c>
      <c r="AG98" s="703"/>
      <c r="AH98" s="703"/>
      <c r="AI98" s="703"/>
      <c r="AJ98" s="703"/>
      <c r="AK98" s="703"/>
      <c r="AL98" s="703"/>
      <c r="AM98" s="1022"/>
      <c r="AN98" s="1040"/>
      <c r="AO98" s="1031"/>
      <c r="AP98" s="1040"/>
      <c r="AQ98" s="699"/>
      <c r="AR98" s="990"/>
      <c r="AS98" s="704"/>
      <c r="AT98" s="704"/>
      <c r="AU98" s="704"/>
      <c r="AV98" s="707"/>
      <c r="AW98" s="704"/>
      <c r="AX98" s="704"/>
      <c r="AY98" s="704"/>
      <c r="AZ98" s="704"/>
      <c r="BA98" s="704"/>
      <c r="BB98" s="704"/>
      <c r="BC98" s="704"/>
      <c r="BD98" s="704"/>
    </row>
    <row r="99" spans="1:56" s="671" customFormat="1" ht="14.25" hidden="1" customHeight="1">
      <c r="A99" s="1018"/>
      <c r="B99" s="1018"/>
      <c r="C99" s="1018"/>
      <c r="D99" s="1018"/>
      <c r="E99" s="1019"/>
      <c r="F99" s="1018"/>
      <c r="G99" s="709"/>
      <c r="H99" s="1027"/>
      <c r="I99" s="1027"/>
      <c r="J99" s="1027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76"/>
      <c r="AD99" s="676"/>
      <c r="AE99" s="676"/>
      <c r="AF99" s="676"/>
      <c r="AG99" s="676"/>
      <c r="AH99" s="676"/>
      <c r="AI99" s="676"/>
      <c r="AJ99" s="676"/>
      <c r="AK99" s="676"/>
      <c r="AL99" s="676"/>
      <c r="AM99" s="697"/>
      <c r="AN99" s="844"/>
      <c r="AO99" s="844"/>
      <c r="AP99" s="844"/>
      <c r="AQ99" s="690"/>
      <c r="AR99" s="990"/>
      <c r="AS99" s="704"/>
      <c r="AT99" s="704"/>
      <c r="AU99" s="704"/>
      <c r="AV99" s="707"/>
      <c r="AW99" s="704"/>
      <c r="AX99" s="704"/>
      <c r="AY99" s="704"/>
      <c r="AZ99" s="704"/>
      <c r="BA99" s="704"/>
      <c r="BB99" s="704"/>
      <c r="BC99" s="704"/>
      <c r="BD99" s="704"/>
    </row>
    <row r="100" spans="1:56" s="670" customFormat="1" ht="15" customHeight="1">
      <c r="A100" s="1018"/>
      <c r="B100" s="1018"/>
      <c r="C100" s="1018"/>
      <c r="D100" s="1018"/>
      <c r="E100" s="1019"/>
      <c r="F100" s="713"/>
      <c r="G100" s="711"/>
      <c r="H100" s="1027"/>
      <c r="I100" s="1027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76"/>
      <c r="AD100" s="676"/>
      <c r="AE100" s="676"/>
      <c r="AF100" s="676"/>
      <c r="AG100" s="676"/>
      <c r="AH100" s="676"/>
      <c r="AI100" s="676"/>
      <c r="AJ100" s="676"/>
      <c r="AK100" s="676"/>
      <c r="AL100" s="676"/>
      <c r="AM100" s="697"/>
      <c r="AN100" s="844"/>
      <c r="AO100" s="844"/>
      <c r="AP100" s="844"/>
      <c r="AQ100" s="690"/>
      <c r="AR100" s="991"/>
      <c r="AS100" s="706"/>
      <c r="AT100" s="706"/>
      <c r="AU100" s="706"/>
      <c r="AV100" s="707"/>
      <c r="AW100" s="706"/>
      <c r="AX100" s="704"/>
      <c r="AY100" s="704"/>
      <c r="AZ100" s="706"/>
      <c r="BA100" s="706"/>
      <c r="BB100" s="706"/>
      <c r="BC100" s="706"/>
      <c r="BD100" s="706"/>
    </row>
    <row r="101" spans="1:56" s="670" customFormat="1" ht="14.25">
      <c r="A101" s="1018"/>
      <c r="B101" s="1018"/>
      <c r="C101" s="1018"/>
      <c r="D101" s="1018"/>
      <c r="E101" s="712"/>
      <c r="F101" s="713"/>
      <c r="G101" s="711"/>
      <c r="H101" s="1027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76"/>
      <c r="AD101" s="676"/>
      <c r="AE101" s="676"/>
      <c r="AF101" s="676"/>
      <c r="AG101" s="676"/>
      <c r="AH101" s="676"/>
      <c r="AI101" s="676"/>
      <c r="AJ101" s="676"/>
      <c r="AK101" s="676"/>
      <c r="AL101" s="676"/>
      <c r="AM101" s="697"/>
      <c r="AN101" s="844"/>
      <c r="AO101" s="844"/>
      <c r="AP101" s="692"/>
      <c r="AQ101" s="693"/>
      <c r="AR101" s="690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</row>
    <row r="102" spans="1:56" s="670" customFormat="1" ht="14.25">
      <c r="A102" s="1018"/>
      <c r="B102" s="1018"/>
      <c r="C102" s="1018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6"/>
      <c r="AM102" s="697"/>
      <c r="AN102" s="844"/>
      <c r="AO102" s="844"/>
      <c r="AP102" s="692"/>
      <c r="AQ102" s="693"/>
      <c r="AR102" s="690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</row>
    <row r="103" spans="1:56" s="670" customFormat="1" ht="14.25">
      <c r="A103" s="1018"/>
      <c r="B103" s="1018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757"/>
      <c r="AD103" s="757"/>
      <c r="AE103" s="757"/>
      <c r="AF103" s="757"/>
      <c r="AG103" s="757"/>
      <c r="AH103" s="757"/>
      <c r="AI103" s="757"/>
      <c r="AJ103" s="757"/>
      <c r="AK103" s="757"/>
      <c r="AL103" s="757"/>
      <c r="AM103" s="697"/>
      <c r="AN103" s="844"/>
      <c r="AO103" s="844"/>
      <c r="AP103" s="692"/>
      <c r="AQ103" s="693"/>
      <c r="AR103" s="690"/>
      <c r="AS103" s="706"/>
      <c r="AT103" s="706"/>
      <c r="AU103" s="706"/>
      <c r="AV103" s="706"/>
      <c r="AW103" s="706"/>
      <c r="AX103" s="706"/>
      <c r="AY103" s="706"/>
      <c r="AZ103" s="706"/>
      <c r="BA103" s="706"/>
      <c r="BB103" s="706"/>
      <c r="BC103" s="706"/>
      <c r="BD103" s="706"/>
    </row>
    <row r="104" spans="1:56" s="670" customFormat="1" ht="14.25">
      <c r="A104" s="1018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757"/>
      <c r="AD104" s="757"/>
      <c r="AE104" s="757"/>
      <c r="AF104" s="757"/>
      <c r="AG104" s="757"/>
      <c r="AH104" s="757"/>
      <c r="AI104" s="757"/>
      <c r="AJ104" s="757"/>
      <c r="AK104" s="757"/>
      <c r="AL104" s="757"/>
      <c r="AM104" s="697"/>
      <c r="AN104" s="844"/>
      <c r="AO104" s="844"/>
      <c r="AP104" s="692"/>
      <c r="AQ104" s="693"/>
      <c r="AR104" s="690"/>
      <c r="AS104" s="706"/>
      <c r="AT104" s="706"/>
      <c r="AU104" s="706"/>
      <c r="AV104" s="706"/>
      <c r="AW104" s="706"/>
      <c r="AX104" s="706"/>
      <c r="AY104" s="706"/>
      <c r="AZ104" s="706"/>
      <c r="BA104" s="706"/>
      <c r="BB104" s="706"/>
      <c r="BC104" s="706"/>
      <c r="BD104" s="706"/>
    </row>
    <row r="105" spans="1:56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757"/>
      <c r="AD105" s="757"/>
      <c r="AE105" s="757"/>
      <c r="AF105" s="757"/>
      <c r="AG105" s="757"/>
      <c r="AH105" s="757"/>
      <c r="AI105" s="757"/>
      <c r="AJ105" s="757"/>
      <c r="AK105" s="757"/>
      <c r="AL105" s="757"/>
      <c r="AM105" s="697"/>
      <c r="AN105" s="844"/>
      <c r="AO105" s="844"/>
      <c r="AP105" s="692"/>
      <c r="AQ105" s="693"/>
      <c r="AR105" s="690"/>
      <c r="AS105" s="706"/>
      <c r="AT105" s="706"/>
      <c r="AU105" s="706"/>
      <c r="AV105" s="706"/>
      <c r="AW105" s="706"/>
      <c r="AX105" s="706"/>
      <c r="AY105" s="706"/>
      <c r="AZ105" s="706"/>
      <c r="BA105" s="706"/>
      <c r="BB105" s="706"/>
      <c r="BC105" s="706"/>
      <c r="BD105" s="706"/>
    </row>
    <row r="106" spans="1:56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72"/>
      <c r="AN106" s="893" t="s">
        <v>75</v>
      </c>
      <c r="AO106" s="699"/>
      <c r="AP106" s="267"/>
      <c r="AQ106" s="699"/>
      <c r="AR106" s="719"/>
      <c r="AS106" s="704"/>
      <c r="AT106" s="704"/>
      <c r="AU106" s="707"/>
      <c r="AV106" s="707"/>
      <c r="AW106" s="707"/>
      <c r="AX106" s="707"/>
      <c r="AY106" s="704"/>
      <c r="AZ106" s="704"/>
      <c r="BA106" s="704"/>
      <c r="BB106" s="704"/>
      <c r="BC106" s="704"/>
      <c r="BD106" s="704"/>
    </row>
    <row r="107" spans="1:56" ht="17.100000000000001" hidden="1" customHeight="1"/>
    <row r="108" spans="1:56" ht="17.100000000000001" hidden="1" customHeight="1"/>
    <row r="109" spans="1:56" s="33" customFormat="1" ht="17.100000000000001" hidden="1" customHeight="1">
      <c r="G109" s="33" t="s">
        <v>15</v>
      </c>
      <c r="I109" s="33" t="s">
        <v>64</v>
      </c>
      <c r="U109" s="178"/>
    </row>
    <row r="110" spans="1:56" ht="17.100000000000001" hidden="1" customHeight="1">
      <c r="T110" s="123"/>
      <c r="U110" s="41"/>
    </row>
    <row r="111" spans="1:56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97"/>
      <c r="P111" s="1087"/>
      <c r="Q111" s="1087"/>
      <c r="R111" s="1087"/>
      <c r="S111" s="1087"/>
      <c r="T111" s="1087"/>
      <c r="U111" s="1087"/>
      <c r="V111" s="1088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56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97"/>
      <c r="P112" s="1087"/>
      <c r="Q112" s="1087"/>
      <c r="R112" s="1087"/>
      <c r="S112" s="1087"/>
      <c r="T112" s="1087"/>
      <c r="U112" s="1087"/>
      <c r="V112" s="1088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97"/>
      <c r="P113" s="1087"/>
      <c r="Q113" s="1087"/>
      <c r="R113" s="1087"/>
      <c r="S113" s="1087"/>
      <c r="T113" s="1087"/>
      <c r="U113" s="1087"/>
      <c r="V113" s="1088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97"/>
      <c r="P114" s="1087"/>
      <c r="Q114" s="1087"/>
      <c r="R114" s="1087"/>
      <c r="S114" s="1087"/>
      <c r="T114" s="1087"/>
      <c r="U114" s="1087"/>
      <c r="V114" s="1088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56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56"/>
      <c r="J116" s="1057"/>
      <c r="L116" s="165" t="s">
        <v>20</v>
      </c>
      <c r="M116" s="168" t="s">
        <v>10</v>
      </c>
      <c r="N116" s="251"/>
      <c r="O116" s="1103"/>
      <c r="P116" s="1104"/>
      <c r="Q116" s="1104"/>
      <c r="R116" s="1104"/>
      <c r="S116" s="1104"/>
      <c r="T116" s="1104"/>
      <c r="U116" s="1104"/>
      <c r="V116" s="1105"/>
      <c r="W116" s="183"/>
      <c r="X116" s="276"/>
      <c r="Y116" s="290" t="str">
        <f>strCheckUnique(Z116:Z119)</f>
        <v/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56"/>
      <c r="J117" s="1057"/>
      <c r="K117" s="194"/>
      <c r="L117" s="166"/>
      <c r="M117" s="169"/>
      <c r="N117" s="196"/>
      <c r="O117" s="187"/>
      <c r="P117" s="187"/>
      <c r="Q117" s="187"/>
      <c r="R117" s="1101"/>
      <c r="S117" s="1125" t="s">
        <v>74</v>
      </c>
      <c r="T117" s="1101"/>
      <c r="U117" s="1095" t="s">
        <v>75</v>
      </c>
      <c r="V117" s="180"/>
      <c r="W117" s="183"/>
      <c r="X117" s="276" t="str">
        <f>strCheckDate(O118:V118)</f>
        <v/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56"/>
      <c r="J118" s="1057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102"/>
      <c r="S118" s="1126"/>
      <c r="T118" s="1102"/>
      <c r="U118" s="1096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56"/>
      <c r="J119" s="1057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56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97"/>
      <c r="P128" s="1087"/>
      <c r="Q128" s="1087"/>
      <c r="R128" s="1087"/>
      <c r="S128" s="1087"/>
      <c r="T128" s="1087"/>
      <c r="U128" s="1087"/>
      <c r="V128" s="1088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97"/>
      <c r="P129" s="1087"/>
      <c r="Q129" s="1087"/>
      <c r="R129" s="1087"/>
      <c r="S129" s="1087"/>
      <c r="T129" s="1087"/>
      <c r="U129" s="1087"/>
      <c r="V129" s="1088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97"/>
      <c r="P130" s="1087"/>
      <c r="Q130" s="1087"/>
      <c r="R130" s="1087"/>
      <c r="S130" s="1087"/>
      <c r="T130" s="1087"/>
      <c r="U130" s="1087"/>
      <c r="V130" s="1088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97"/>
      <c r="P131" s="1087"/>
      <c r="Q131" s="1087"/>
      <c r="R131" s="1087"/>
      <c r="S131" s="1087"/>
      <c r="T131" s="1087"/>
      <c r="U131" s="1087"/>
      <c r="V131" s="1088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56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56"/>
      <c r="J133" s="1057"/>
      <c r="L133" s="165" t="s">
        <v>20</v>
      </c>
      <c r="M133" s="168" t="s">
        <v>10</v>
      </c>
      <c r="N133" s="251"/>
      <c r="O133" s="1103"/>
      <c r="P133" s="1104"/>
      <c r="Q133" s="1104"/>
      <c r="R133" s="1104"/>
      <c r="S133" s="1104"/>
      <c r="T133" s="1104"/>
      <c r="U133" s="1104"/>
      <c r="V133" s="1105"/>
      <c r="W133" s="183"/>
      <c r="X133" s="276"/>
      <c r="Y133" s="290" t="str">
        <f>strCheckUnique(Z133:Z136)</f>
        <v/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56"/>
      <c r="J134" s="1057"/>
      <c r="K134" s="194"/>
      <c r="L134" s="166"/>
      <c r="M134" s="169"/>
      <c r="N134" s="196"/>
      <c r="O134" s="187"/>
      <c r="P134" s="187"/>
      <c r="Q134" s="187"/>
      <c r="R134" s="1101"/>
      <c r="S134" s="1125" t="s">
        <v>74</v>
      </c>
      <c r="T134" s="1101"/>
      <c r="U134" s="1095" t="s">
        <v>75</v>
      </c>
      <c r="V134" s="180"/>
      <c r="W134" s="183"/>
      <c r="X134" s="276" t="str">
        <f>strCheckDate(O135:V135)</f>
        <v/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56"/>
      <c r="J135" s="1057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102"/>
      <c r="S135" s="1126"/>
      <c r="T135" s="1102"/>
      <c r="U135" s="1096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56"/>
      <c r="J136" s="1057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56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97"/>
      <c r="P145" s="1087"/>
      <c r="Q145" s="1087"/>
      <c r="R145" s="1087"/>
      <c r="S145" s="1087"/>
      <c r="T145" s="1087"/>
      <c r="U145" s="1087"/>
      <c r="V145" s="1088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97"/>
      <c r="P146" s="1087"/>
      <c r="Q146" s="1087"/>
      <c r="R146" s="1087"/>
      <c r="S146" s="1087"/>
      <c r="T146" s="1087"/>
      <c r="U146" s="1087"/>
      <c r="V146" s="1088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97"/>
      <c r="P147" s="1087"/>
      <c r="Q147" s="1087"/>
      <c r="R147" s="1087"/>
      <c r="S147" s="1087"/>
      <c r="T147" s="1087"/>
      <c r="U147" s="1087"/>
      <c r="V147" s="1088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97"/>
      <c r="P148" s="1087"/>
      <c r="Q148" s="1087"/>
      <c r="R148" s="1087"/>
      <c r="S148" s="1087"/>
      <c r="T148" s="1087"/>
      <c r="U148" s="1087"/>
      <c r="V148" s="1088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56"/>
      <c r="J149" s="176"/>
      <c r="L149" s="165" t="s">
        <v>12</v>
      </c>
      <c r="M149" s="167" t="s">
        <v>9</v>
      </c>
      <c r="N149" s="186"/>
      <c r="O149" s="1092"/>
      <c r="P149" s="1093"/>
      <c r="Q149" s="1093"/>
      <c r="R149" s="1093"/>
      <c r="S149" s="1093"/>
      <c r="T149" s="1093"/>
      <c r="U149" s="1093"/>
      <c r="V149" s="1094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56"/>
      <c r="J150" s="1057"/>
      <c r="L150" s="165" t="s">
        <v>20</v>
      </c>
      <c r="M150" s="168" t="s">
        <v>10</v>
      </c>
      <c r="N150" s="251"/>
      <c r="O150" s="1103"/>
      <c r="P150" s="1104"/>
      <c r="Q150" s="1104"/>
      <c r="R150" s="1104"/>
      <c r="S150" s="1104"/>
      <c r="T150" s="1104"/>
      <c r="U150" s="1104"/>
      <c r="V150" s="1105"/>
      <c r="W150" s="183"/>
      <c r="X150" s="276"/>
      <c r="Y150" s="290" t="str">
        <f>strCheckUnique(Z150:Z153)</f>
        <v/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56"/>
      <c r="J151" s="1057"/>
      <c r="K151" s="194"/>
      <c r="L151" s="166"/>
      <c r="M151" s="169"/>
      <c r="N151" s="196"/>
      <c r="O151" s="297"/>
      <c r="P151" s="187"/>
      <c r="Q151" s="187"/>
      <c r="R151" s="1101"/>
      <c r="S151" s="1125" t="s">
        <v>74</v>
      </c>
      <c r="T151" s="1101"/>
      <c r="U151" s="1095" t="s">
        <v>75</v>
      </c>
      <c r="V151" s="180"/>
      <c r="W151" s="183"/>
      <c r="X151" s="276" t="str">
        <f>strCheckDate(O152:V152)</f>
        <v/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56"/>
      <c r="J152" s="1057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102"/>
      <c r="S152" s="1126"/>
      <c r="T152" s="1102"/>
      <c r="U152" s="1096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56"/>
      <c r="J153" s="1057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56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52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>
        <f>mergeValue(A163)</f>
        <v>1</v>
      </c>
      <c r="M163" s="544" t="s">
        <v>21</v>
      </c>
      <c r="N163" s="1129"/>
      <c r="O163" s="1130"/>
      <c r="P163" s="1130"/>
      <c r="Q163" s="1130"/>
      <c r="R163" s="1130"/>
      <c r="S163" s="1130"/>
      <c r="T163" s="1130"/>
      <c r="U163" s="1130"/>
      <c r="V163" s="1130"/>
      <c r="W163" s="1130"/>
      <c r="X163" s="1130"/>
      <c r="Y163" s="1130"/>
      <c r="Z163" s="1130"/>
      <c r="AA163" s="1130"/>
      <c r="AB163" s="1130"/>
      <c r="AC163" s="1130"/>
      <c r="AD163" s="1130"/>
      <c r="AE163" s="1130"/>
      <c r="AF163" s="1130"/>
      <c r="AG163" s="1130"/>
      <c r="AH163" s="1130"/>
      <c r="AI163" s="1130"/>
      <c r="AJ163" s="1130"/>
      <c r="AK163" s="1130"/>
      <c r="AL163" s="1070"/>
      <c r="AM163" s="862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52"/>
      <c r="B164" s="1052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str">
        <f>mergeValue(A164) &amp;"."&amp; mergeValue(B164)</f>
        <v>1.1</v>
      </c>
      <c r="M164" s="155" t="s">
        <v>16</v>
      </c>
      <c r="N164" s="1127"/>
      <c r="O164" s="1128"/>
      <c r="P164" s="1128"/>
      <c r="Q164" s="1128"/>
      <c r="R164" s="1128"/>
      <c r="S164" s="1128"/>
      <c r="T164" s="1128"/>
      <c r="U164" s="1128"/>
      <c r="V164" s="1128"/>
      <c r="W164" s="1128"/>
      <c r="X164" s="1128"/>
      <c r="Y164" s="1128"/>
      <c r="Z164" s="1128"/>
      <c r="AA164" s="1128"/>
      <c r="AB164" s="1128"/>
      <c r="AC164" s="1128"/>
      <c r="AD164" s="1128"/>
      <c r="AE164" s="1128"/>
      <c r="AF164" s="1128"/>
      <c r="AG164" s="1128"/>
      <c r="AH164" s="1128"/>
      <c r="AI164" s="1128"/>
      <c r="AJ164" s="1128"/>
      <c r="AK164" s="1128"/>
      <c r="AL164" s="1078"/>
      <c r="AM164" s="861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52"/>
      <c r="B165" s="1052"/>
      <c r="C165" s="1052">
        <v>1</v>
      </c>
      <c r="D165" s="276"/>
      <c r="E165" s="276"/>
      <c r="F165" s="320"/>
      <c r="G165" s="535"/>
      <c r="H165" s="535"/>
      <c r="I165" s="208"/>
      <c r="J165" s="45"/>
      <c r="L165" s="312" t="str">
        <f>mergeValue(A165) &amp;"."&amp; mergeValue(B165)&amp;"."&amp; mergeValue(C165)</f>
        <v>1.1.1</v>
      </c>
      <c r="M165" s="156" t="s">
        <v>560</v>
      </c>
      <c r="N165" s="1127"/>
      <c r="O165" s="1128"/>
      <c r="P165" s="1128"/>
      <c r="Q165" s="1128"/>
      <c r="R165" s="1128"/>
      <c r="S165" s="1128"/>
      <c r="T165" s="1128"/>
      <c r="U165" s="1128"/>
      <c r="V165" s="1128"/>
      <c r="W165" s="1128"/>
      <c r="X165" s="1128"/>
      <c r="Y165" s="1128"/>
      <c r="Z165" s="1128"/>
      <c r="AA165" s="1128"/>
      <c r="AB165" s="1128"/>
      <c r="AC165" s="1128"/>
      <c r="AD165" s="1128"/>
      <c r="AE165" s="1128"/>
      <c r="AF165" s="1128"/>
      <c r="AG165" s="1128"/>
      <c r="AH165" s="1128"/>
      <c r="AI165" s="1128"/>
      <c r="AJ165" s="1128"/>
      <c r="AK165" s="1128"/>
      <c r="AL165" s="1078"/>
      <c r="AM165" s="861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52"/>
      <c r="B166" s="1052"/>
      <c r="C166" s="1052"/>
      <c r="D166" s="1052">
        <v>1</v>
      </c>
      <c r="E166" s="276"/>
      <c r="F166" s="320"/>
      <c r="G166" s="535"/>
      <c r="H166" s="535"/>
      <c r="I166" s="1056"/>
      <c r="J166" s="1057"/>
      <c r="K166" s="1027"/>
      <c r="L166" s="1058" t="str">
        <f>mergeValue(A166) &amp;"."&amp; mergeValue(B166)&amp;"."&amp; mergeValue(C166)&amp;"."&amp; mergeValue(D166)</f>
        <v>1.1.1.1</v>
      </c>
      <c r="M166" s="1059"/>
      <c r="N166" s="1023" t="s">
        <v>74</v>
      </c>
      <c r="O166" s="1053"/>
      <c r="P166" s="1062" t="s">
        <v>83</v>
      </c>
      <c r="Q166" s="1063"/>
      <c r="R166" s="1023" t="s">
        <v>75</v>
      </c>
      <c r="S166" s="1053"/>
      <c r="T166" s="1060">
        <v>1</v>
      </c>
      <c r="U166" s="1064"/>
      <c r="V166" s="1023" t="s">
        <v>75</v>
      </c>
      <c r="W166" s="1053"/>
      <c r="X166" s="1060">
        <v>1</v>
      </c>
      <c r="Y166" s="1061"/>
      <c r="Z166" s="1023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17" t="s">
        <v>631</v>
      </c>
      <c r="AN166" s="276" t="str">
        <f>strCheckDateOnDP(AD166:AL166,List06_9_DP)</f>
        <v/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52"/>
      <c r="B167" s="1052"/>
      <c r="C167" s="1052"/>
      <c r="D167" s="1052"/>
      <c r="E167" s="276"/>
      <c r="F167" s="320"/>
      <c r="G167" s="535"/>
      <c r="H167" s="535"/>
      <c r="I167" s="1056"/>
      <c r="J167" s="1057"/>
      <c r="K167" s="1027"/>
      <c r="L167" s="1058"/>
      <c r="M167" s="1059"/>
      <c r="N167" s="1023"/>
      <c r="O167" s="1053"/>
      <c r="P167" s="1062"/>
      <c r="Q167" s="1063"/>
      <c r="R167" s="1023"/>
      <c r="S167" s="1053"/>
      <c r="T167" s="1060"/>
      <c r="U167" s="1065"/>
      <c r="V167" s="1023"/>
      <c r="W167" s="1053"/>
      <c r="X167" s="1060"/>
      <c r="Y167" s="1061"/>
      <c r="Z167" s="1023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17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52"/>
      <c r="B168" s="1052"/>
      <c r="C168" s="1052"/>
      <c r="D168" s="1052"/>
      <c r="E168" s="276"/>
      <c r="F168" s="320"/>
      <c r="G168" s="535"/>
      <c r="H168" s="535"/>
      <c r="I168" s="1056"/>
      <c r="J168" s="1057"/>
      <c r="K168" s="1027"/>
      <c r="L168" s="1058"/>
      <c r="M168" s="1059"/>
      <c r="N168" s="1023"/>
      <c r="O168" s="1053"/>
      <c r="P168" s="1062"/>
      <c r="Q168" s="1063"/>
      <c r="R168" s="1023"/>
      <c r="S168" s="1053"/>
      <c r="T168" s="1060"/>
      <c r="U168" s="1066"/>
      <c r="V168" s="1023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17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52"/>
      <c r="B169" s="1052"/>
      <c r="C169" s="1052"/>
      <c r="D169" s="1052"/>
      <c r="E169" s="276"/>
      <c r="F169" s="320"/>
      <c r="G169" s="535"/>
      <c r="H169" s="535"/>
      <c r="I169" s="1056"/>
      <c r="J169" s="1057"/>
      <c r="K169" s="1027"/>
      <c r="L169" s="1058"/>
      <c r="M169" s="1059"/>
      <c r="N169" s="1023"/>
      <c r="O169" s="1053"/>
      <c r="P169" s="1062"/>
      <c r="Q169" s="1063"/>
      <c r="R169" s="1023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17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52"/>
      <c r="B170" s="1052"/>
      <c r="C170" s="1052"/>
      <c r="D170" s="1052"/>
      <c r="E170" s="322"/>
      <c r="F170" s="323"/>
      <c r="G170" s="322"/>
      <c r="H170" s="322"/>
      <c r="I170" s="1056"/>
      <c r="J170" s="1057"/>
      <c r="K170" s="1027"/>
      <c r="L170" s="1058"/>
      <c r="M170" s="1059"/>
      <c r="N170" s="1023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17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52"/>
      <c r="B171" s="1052"/>
      <c r="C171" s="1052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17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52"/>
      <c r="B172" s="1052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52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52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>
        <f>mergeValue(A178)</f>
        <v>1</v>
      </c>
      <c r="M178" s="200" t="s">
        <v>21</v>
      </c>
      <c r="N178" s="1129"/>
      <c r="O178" s="1130"/>
      <c r="P178" s="1130"/>
      <c r="Q178" s="1130"/>
      <c r="R178" s="1130"/>
      <c r="S178" s="1130"/>
      <c r="T178" s="1130"/>
      <c r="U178" s="1130"/>
      <c r="V178" s="1130"/>
      <c r="W178" s="1130"/>
      <c r="X178" s="1130"/>
      <c r="Y178" s="1130"/>
      <c r="Z178" s="1130"/>
      <c r="AA178" s="1130"/>
      <c r="AB178" s="1130"/>
      <c r="AC178" s="1130"/>
      <c r="AD178" s="1130"/>
      <c r="AE178" s="1130"/>
      <c r="AF178" s="1130"/>
      <c r="AG178" s="1130"/>
      <c r="AH178" s="1130"/>
      <c r="AI178" s="1130"/>
      <c r="AJ178" s="1130"/>
      <c r="AK178" s="1070"/>
      <c r="AL178" s="862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52"/>
      <c r="B179" s="1052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str">
        <f>mergeValue(A179) &amp;"."&amp; mergeValue(B179)</f>
        <v>1.1</v>
      </c>
      <c r="M179" s="155" t="s">
        <v>16</v>
      </c>
      <c r="N179" s="1127"/>
      <c r="O179" s="1128"/>
      <c r="P179" s="1128"/>
      <c r="Q179" s="1128"/>
      <c r="R179" s="1128"/>
      <c r="S179" s="1128"/>
      <c r="T179" s="1128"/>
      <c r="U179" s="1128"/>
      <c r="V179" s="1128"/>
      <c r="W179" s="1128"/>
      <c r="X179" s="1128"/>
      <c r="Y179" s="1128"/>
      <c r="Z179" s="1128"/>
      <c r="AA179" s="1128"/>
      <c r="AB179" s="1128"/>
      <c r="AC179" s="1128"/>
      <c r="AD179" s="1128"/>
      <c r="AE179" s="1128"/>
      <c r="AF179" s="1128"/>
      <c r="AG179" s="1128"/>
      <c r="AH179" s="1128"/>
      <c r="AI179" s="1128"/>
      <c r="AJ179" s="1128"/>
      <c r="AK179" s="1078"/>
      <c r="AL179" s="861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52"/>
      <c r="B180" s="1052"/>
      <c r="C180" s="1052">
        <v>1</v>
      </c>
      <c r="D180" s="276"/>
      <c r="E180" s="276"/>
      <c r="F180" s="320"/>
      <c r="G180" s="535"/>
      <c r="H180" s="535"/>
      <c r="I180" s="208"/>
      <c r="J180" s="45"/>
      <c r="L180" s="312" t="str">
        <f>mergeValue(A180) &amp;"."&amp; mergeValue(B180)&amp;"."&amp; mergeValue(C180)</f>
        <v>1.1.1</v>
      </c>
      <c r="M180" s="156" t="s">
        <v>560</v>
      </c>
      <c r="N180" s="1127"/>
      <c r="O180" s="1128"/>
      <c r="P180" s="1128"/>
      <c r="Q180" s="1128"/>
      <c r="R180" s="1128"/>
      <c r="S180" s="1128"/>
      <c r="T180" s="1128"/>
      <c r="U180" s="1128"/>
      <c r="V180" s="1128"/>
      <c r="W180" s="1128"/>
      <c r="X180" s="1128"/>
      <c r="Y180" s="1128"/>
      <c r="Z180" s="1128"/>
      <c r="AA180" s="1128"/>
      <c r="AB180" s="1128"/>
      <c r="AC180" s="1128"/>
      <c r="AD180" s="1128"/>
      <c r="AE180" s="1128"/>
      <c r="AF180" s="1128"/>
      <c r="AG180" s="1128"/>
      <c r="AH180" s="1128"/>
      <c r="AI180" s="1128"/>
      <c r="AJ180" s="1128"/>
      <c r="AK180" s="1078"/>
      <c r="AL180" s="861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52"/>
      <c r="B181" s="1052"/>
      <c r="C181" s="1052"/>
      <c r="D181" s="1052">
        <v>1</v>
      </c>
      <c r="E181" s="276"/>
      <c r="F181" s="320"/>
      <c r="G181" s="535"/>
      <c r="H181" s="535"/>
      <c r="I181" s="1056"/>
      <c r="J181" s="1057"/>
      <c r="K181" s="1027"/>
      <c r="L181" s="1079" t="str">
        <f>mergeValue(A181) &amp;"."&amp; mergeValue(B181)&amp;"."&amp; mergeValue(C181)&amp;"."&amp; mergeValue(D181)</f>
        <v>1.1.1.1</v>
      </c>
      <c r="M181" s="1072"/>
      <c r="N181" s="1074"/>
      <c r="O181" s="1062" t="s">
        <v>83</v>
      </c>
      <c r="P181" s="1063"/>
      <c r="Q181" s="1023" t="s">
        <v>75</v>
      </c>
      <c r="R181" s="1053"/>
      <c r="S181" s="1060">
        <v>1</v>
      </c>
      <c r="T181" s="1064"/>
      <c r="U181" s="1023" t="s">
        <v>75</v>
      </c>
      <c r="V181" s="1053"/>
      <c r="W181" s="1060" t="s">
        <v>83</v>
      </c>
      <c r="X181" s="1061"/>
      <c r="Y181" s="1023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17" t="s">
        <v>631</v>
      </c>
      <c r="AM181" s="276" t="str">
        <f>strCheckDateOnDP(AC181:AK181,List06_10_DP)</f>
        <v/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52"/>
      <c r="B182" s="1052"/>
      <c r="C182" s="1052"/>
      <c r="D182" s="1052"/>
      <c r="E182" s="276"/>
      <c r="F182" s="320"/>
      <c r="G182" s="535"/>
      <c r="H182" s="535"/>
      <c r="I182" s="1056"/>
      <c r="J182" s="1057"/>
      <c r="K182" s="1027"/>
      <c r="L182" s="1058"/>
      <c r="M182" s="1073"/>
      <c r="N182" s="1074"/>
      <c r="O182" s="1062"/>
      <c r="P182" s="1063"/>
      <c r="Q182" s="1023"/>
      <c r="R182" s="1053"/>
      <c r="S182" s="1060"/>
      <c r="T182" s="1065"/>
      <c r="U182" s="1023"/>
      <c r="V182" s="1053"/>
      <c r="W182" s="1060"/>
      <c r="X182" s="1061"/>
      <c r="Y182" s="1023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17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52"/>
      <c r="B183" s="1052"/>
      <c r="C183" s="1052"/>
      <c r="D183" s="1052"/>
      <c r="E183" s="276"/>
      <c r="F183" s="320"/>
      <c r="G183" s="535"/>
      <c r="H183" s="535"/>
      <c r="I183" s="1056"/>
      <c r="J183" s="1057"/>
      <c r="K183" s="1027"/>
      <c r="L183" s="1058"/>
      <c r="M183" s="1073"/>
      <c r="N183" s="1074"/>
      <c r="O183" s="1062"/>
      <c r="P183" s="1063"/>
      <c r="Q183" s="1023"/>
      <c r="R183" s="1053"/>
      <c r="S183" s="1060"/>
      <c r="T183" s="1066"/>
      <c r="U183" s="1023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17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52"/>
      <c r="B184" s="1052"/>
      <c r="C184" s="1052"/>
      <c r="D184" s="1052"/>
      <c r="E184" s="276"/>
      <c r="F184" s="320"/>
      <c r="G184" s="535"/>
      <c r="H184" s="535"/>
      <c r="I184" s="1056"/>
      <c r="J184" s="1057"/>
      <c r="K184" s="1027"/>
      <c r="L184" s="1058"/>
      <c r="M184" s="1073"/>
      <c r="N184" s="1074"/>
      <c r="O184" s="1062"/>
      <c r="P184" s="1063"/>
      <c r="Q184" s="1023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17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52"/>
      <c r="B185" s="1052"/>
      <c r="C185" s="1052"/>
      <c r="D185" s="1052"/>
      <c r="E185" s="322"/>
      <c r="F185" s="323"/>
      <c r="G185" s="322"/>
      <c r="H185" s="322"/>
      <c r="I185" s="1056"/>
      <c r="J185" s="1057"/>
      <c r="K185" s="1027"/>
      <c r="L185" s="1058"/>
      <c r="M185" s="1073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17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52"/>
      <c r="B186" s="1052"/>
      <c r="C186" s="1052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17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52"/>
      <c r="B187" s="1052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52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23" t="s">
        <v>75</v>
      </c>
      <c r="R197" s="1108"/>
      <c r="S197" s="1060">
        <v>1</v>
      </c>
      <c r="T197" s="1107"/>
      <c r="U197" s="1023" t="s">
        <v>74</v>
      </c>
      <c r="V197" s="1053"/>
      <c r="W197" s="1060">
        <v>1</v>
      </c>
      <c r="X197" s="1106"/>
      <c r="Y197" s="1023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23"/>
      <c r="R198" s="1108"/>
      <c r="S198" s="1060"/>
      <c r="T198" s="1107"/>
      <c r="U198" s="1023"/>
      <c r="V198" s="1053"/>
      <c r="W198" s="1060"/>
      <c r="X198" s="1106"/>
      <c r="Y198" s="1023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23"/>
      <c r="R199" s="1108"/>
      <c r="S199" s="1060"/>
      <c r="T199" s="1107"/>
      <c r="U199" s="1023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23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131"/>
      <c r="D246" s="938">
        <v>1</v>
      </c>
      <c r="E246" s="1032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>
        <f>mergeValue(H246)</f>
        <v>0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131"/>
      <c r="D247" s="938"/>
      <c r="E247" s="1032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132"/>
      <c r="D251" s="346"/>
      <c r="E251" s="570"/>
      <c r="F251" s="1133"/>
      <c r="G251" s="938">
        <v>0</v>
      </c>
      <c r="H251" s="936"/>
      <c r="I251" s="347"/>
      <c r="J251" s="491" t="s">
        <v>482</v>
      </c>
      <c r="K251" s="172"/>
      <c r="L251" s="363"/>
      <c r="M251" s="290">
        <f>mergeValue(H251)</f>
        <v>0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132"/>
      <c r="D252" s="346"/>
      <c r="E252" s="570"/>
      <c r="F252" s="1133"/>
      <c r="G252" s="938"/>
      <c r="H252" s="936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>
        <f>mergeValue(H256)</f>
        <v>0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985">
        <v>1</v>
      </c>
      <c r="B286" s="292"/>
      <c r="C286" s="292"/>
      <c r="D286" s="292"/>
      <c r="F286" s="430" t="str">
        <f>"2." &amp;mergeValue(A286)</f>
        <v>2.1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85"/>
      <c r="B287" s="292"/>
      <c r="C287" s="292"/>
      <c r="D287" s="292"/>
      <c r="F287" s="430" t="str">
        <f>"3." &amp;mergeValue(A287)</f>
        <v>3.1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85"/>
      <c r="B288" s="292"/>
      <c r="C288" s="292"/>
      <c r="D288" s="292"/>
      <c r="F288" s="430" t="str">
        <f>"4."&amp;mergeValue(A288)</f>
        <v>4.1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85"/>
      <c r="B289" s="985">
        <v>1</v>
      </c>
      <c r="C289" s="438"/>
      <c r="D289" s="438"/>
      <c r="F289" s="430" t="str">
        <f>"4."&amp;mergeValue(A289) &amp;"."&amp;mergeValue(B289)</f>
        <v>4.1.1</v>
      </c>
      <c r="G289" s="421" t="s">
        <v>553</v>
      </c>
      <c r="H289" s="414" t="str">
        <f>IF(region_name="","",region_name)</f>
        <v>Самарская область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85"/>
      <c r="B290" s="985"/>
      <c r="C290" s="985">
        <v>1</v>
      </c>
      <c r="D290" s="438"/>
      <c r="F290" s="430" t="str">
        <f>"4."&amp;mergeValue(A290) &amp;"."&amp;mergeValue(B290)&amp;"."&amp;mergeValue(C290)</f>
        <v>4.1.1.1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85"/>
      <c r="B291" s="985"/>
      <c r="C291" s="985"/>
      <c r="D291" s="438">
        <v>1</v>
      </c>
      <c r="F291" s="430" t="str">
        <f>"4."&amp;mergeValue(A291) &amp;"."&amp;mergeValue(B291)&amp;"."&amp;mergeValue(C291)&amp;"."&amp;mergeValue(D291)</f>
        <v>4.1.1.1.1</v>
      </c>
      <c r="G291" s="515" t="s">
        <v>467</v>
      </c>
      <c r="H291" s="414"/>
      <c r="I291" s="1017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85"/>
      <c r="B292" s="985"/>
      <c r="C292" s="985"/>
      <c r="D292" s="438"/>
      <c r="F292" s="519"/>
      <c r="G292" s="520" t="s">
        <v>4</v>
      </c>
      <c r="H292" s="521"/>
      <c r="I292" s="1017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85"/>
      <c r="B293" s="985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85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1"/>
      <c r="B301" s="821"/>
      <c r="C301" s="821"/>
      <c r="D301" s="821"/>
      <c r="E301" s="821"/>
      <c r="F301" s="821"/>
      <c r="G301" s="821"/>
      <c r="H301" s="821"/>
      <c r="I301" s="821"/>
      <c r="J301" s="821"/>
      <c r="K301" s="821"/>
      <c r="L301" s="821"/>
      <c r="M301" s="821"/>
      <c r="N301" s="821"/>
      <c r="O301" s="821"/>
      <c r="P301" s="821"/>
      <c r="Q301" s="821"/>
      <c r="R301" s="821"/>
      <c r="S301" s="821"/>
      <c r="T301" s="821"/>
      <c r="U301" s="821"/>
      <c r="V301" s="821"/>
      <c r="W301" s="821"/>
      <c r="X301" s="821"/>
      <c r="Y301" s="821"/>
      <c r="Z301" s="821"/>
      <c r="AA301" s="821"/>
      <c r="AB301" s="821"/>
      <c r="AC301" s="821"/>
      <c r="AD301" s="821"/>
      <c r="AE301" s="821"/>
      <c r="AF301" s="821"/>
      <c r="AG301" s="821"/>
      <c r="AH301" s="821"/>
      <c r="AI301" s="821"/>
      <c r="AJ301" s="821"/>
      <c r="AK301" s="821"/>
      <c r="AL301" s="821"/>
      <c r="AM301" s="821"/>
      <c r="AN301" s="821"/>
      <c r="AO301" s="821"/>
      <c r="AP301" s="821"/>
      <c r="AQ301" s="821"/>
      <c r="AR301" s="821"/>
      <c r="AS301" s="821"/>
      <c r="AT301" s="821"/>
      <c r="AU301" s="821"/>
      <c r="AV301" s="821"/>
      <c r="AW301" s="821"/>
      <c r="AX301" s="821"/>
      <c r="AY301" s="821"/>
      <c r="AZ301" s="821"/>
      <c r="BA301" s="821"/>
      <c r="BB301" s="821"/>
      <c r="BC301" s="821"/>
      <c r="BD301" s="821"/>
      <c r="BE301" s="821"/>
      <c r="BF301" s="821"/>
      <c r="BG301" s="821"/>
      <c r="BH301" s="821"/>
      <c r="BI301" s="821"/>
      <c r="BJ301" s="821"/>
      <c r="BK301" s="821"/>
      <c r="BL301" s="821"/>
      <c r="BM301" s="821"/>
      <c r="BN301" s="821"/>
      <c r="BO301" s="821"/>
      <c r="BP301" s="821"/>
      <c r="BQ301" s="821"/>
      <c r="BR301" s="821"/>
      <c r="BS301" s="821"/>
      <c r="BT301" s="821"/>
      <c r="BU301" s="821"/>
      <c r="BV301" s="821"/>
      <c r="BW301" s="821"/>
      <c r="BX301" s="821"/>
      <c r="BY301" s="821"/>
      <c r="BZ301" s="821"/>
      <c r="CA301" s="821"/>
      <c r="CB301" s="821"/>
      <c r="CC301" s="821"/>
      <c r="CD301" s="821"/>
      <c r="CE301" s="821"/>
    </row>
    <row r="302" spans="1:83" ht="17.100000000000001" customHeight="1">
      <c r="A302" s="822" t="s">
        <v>604</v>
      </c>
      <c r="B302" s="822"/>
      <c r="C302" s="822"/>
      <c r="D302" s="822"/>
      <c r="E302" s="822"/>
      <c r="F302" s="822"/>
      <c r="G302" s="822"/>
      <c r="H302" s="822"/>
      <c r="I302" s="822"/>
      <c r="J302" s="822"/>
      <c r="K302" s="822"/>
      <c r="L302" s="822"/>
      <c r="M302" s="822"/>
      <c r="N302" s="822"/>
      <c r="O302" s="822"/>
      <c r="P302" s="822"/>
      <c r="Q302" s="822"/>
      <c r="R302" s="822"/>
      <c r="S302" s="822"/>
      <c r="T302" s="822"/>
      <c r="U302" s="822"/>
      <c r="V302" s="822"/>
      <c r="W302" s="822"/>
      <c r="X302" s="822"/>
      <c r="Y302" s="822"/>
      <c r="Z302" s="822"/>
      <c r="AA302" s="822"/>
      <c r="AB302" s="822"/>
      <c r="AC302" s="822"/>
      <c r="AD302" s="822"/>
      <c r="AE302" s="822"/>
      <c r="AF302" s="822"/>
      <c r="AG302" s="822"/>
      <c r="AH302" s="822"/>
      <c r="AI302" s="822"/>
      <c r="AJ302" s="822"/>
      <c r="AK302" s="822"/>
      <c r="AL302" s="822"/>
      <c r="AM302" s="822"/>
      <c r="AN302" s="822"/>
      <c r="AO302" s="822"/>
      <c r="AP302" s="822"/>
      <c r="AQ302" s="822"/>
      <c r="AR302" s="822"/>
      <c r="AS302" s="822"/>
      <c r="AT302" s="822"/>
      <c r="AU302" s="822"/>
      <c r="AV302" s="822"/>
      <c r="AW302" s="822"/>
      <c r="AX302" s="822"/>
      <c r="AY302" s="822"/>
      <c r="AZ302" s="822"/>
      <c r="BA302" s="822"/>
      <c r="BB302" s="822"/>
      <c r="BC302" s="822"/>
      <c r="BD302" s="822"/>
      <c r="BE302" s="822"/>
      <c r="BF302" s="822"/>
      <c r="BG302" s="822"/>
      <c r="BH302" s="822"/>
      <c r="BI302" s="822"/>
      <c r="BJ302" s="822"/>
      <c r="BK302" s="822"/>
      <c r="BL302" s="822"/>
      <c r="BM302" s="822"/>
      <c r="BN302" s="822"/>
      <c r="BO302" s="822"/>
      <c r="BP302" s="822"/>
      <c r="BQ302" s="822"/>
      <c r="BR302" s="822"/>
      <c r="BS302" s="822"/>
      <c r="BT302" s="822"/>
      <c r="BU302" s="822"/>
      <c r="BV302" s="822"/>
      <c r="BW302" s="822"/>
      <c r="BX302" s="822"/>
      <c r="BY302" s="822"/>
      <c r="BZ302" s="822"/>
      <c r="CA302" s="822"/>
      <c r="CB302" s="822"/>
      <c r="CC302" s="822"/>
      <c r="CD302" s="822"/>
      <c r="CE302" s="822"/>
    </row>
    <row r="303" spans="1:83" ht="17.100000000000001" customHeight="1">
      <c r="A303" s="821"/>
      <c r="B303" s="821"/>
      <c r="C303" s="821"/>
      <c r="D303" s="821"/>
      <c r="E303" s="821"/>
      <c r="F303" s="821"/>
      <c r="G303" s="821"/>
      <c r="H303" s="821"/>
      <c r="I303" s="821"/>
      <c r="J303" s="821"/>
      <c r="K303" s="821"/>
      <c r="L303" s="821"/>
      <c r="M303" s="821"/>
      <c r="N303" s="821"/>
      <c r="O303" s="821"/>
      <c r="P303" s="821"/>
      <c r="Q303" s="821"/>
      <c r="R303" s="821"/>
      <c r="S303" s="821"/>
      <c r="T303" s="821"/>
      <c r="U303" s="821"/>
      <c r="V303" s="821"/>
      <c r="W303" s="821"/>
      <c r="X303" s="821"/>
      <c r="Y303" s="821"/>
      <c r="Z303" s="821"/>
      <c r="AA303" s="821"/>
      <c r="AB303" s="821"/>
      <c r="AC303" s="821"/>
      <c r="AD303" s="821"/>
      <c r="AE303" s="821"/>
      <c r="AF303" s="821"/>
      <c r="AG303" s="821"/>
      <c r="AH303" s="821"/>
      <c r="AI303" s="821"/>
      <c r="AJ303" s="821"/>
      <c r="AK303" s="821"/>
      <c r="AL303" s="821"/>
      <c r="AM303" s="821"/>
      <c r="AN303" s="821"/>
      <c r="AO303" s="821"/>
      <c r="AP303" s="821"/>
      <c r="AQ303" s="821"/>
      <c r="AR303" s="821"/>
      <c r="AS303" s="821"/>
      <c r="AT303" s="821"/>
      <c r="AU303" s="821"/>
      <c r="AV303" s="821"/>
      <c r="AW303" s="821"/>
      <c r="AX303" s="821"/>
      <c r="AY303" s="821"/>
      <c r="AZ303" s="821"/>
      <c r="BA303" s="821"/>
      <c r="BB303" s="821"/>
      <c r="BC303" s="821"/>
      <c r="BD303" s="821"/>
      <c r="BE303" s="821"/>
      <c r="BF303" s="821"/>
      <c r="BG303" s="821"/>
      <c r="BH303" s="821"/>
      <c r="BI303" s="821"/>
      <c r="BJ303" s="821"/>
      <c r="BK303" s="821"/>
      <c r="BL303" s="821"/>
      <c r="BM303" s="821"/>
      <c r="BN303" s="821"/>
      <c r="BO303" s="821"/>
      <c r="BP303" s="821"/>
      <c r="BQ303" s="821"/>
      <c r="BR303" s="821"/>
      <c r="BS303" s="821"/>
      <c r="BT303" s="821"/>
      <c r="BU303" s="821"/>
      <c r="BV303" s="821"/>
      <c r="BW303" s="821"/>
      <c r="BX303" s="821"/>
      <c r="BY303" s="821"/>
      <c r="BZ303" s="821"/>
      <c r="CA303" s="821"/>
      <c r="CB303" s="821"/>
      <c r="CC303" s="821"/>
      <c r="CD303" s="821"/>
      <c r="CE303" s="821"/>
    </row>
    <row r="304" spans="1:83" ht="17.100000000000001" customHeight="1">
      <c r="A304" s="825"/>
      <c r="B304" s="828"/>
      <c r="C304" s="824"/>
      <c r="D304" s="829"/>
      <c r="E304" s="832"/>
      <c r="F304" s="854"/>
      <c r="G304" s="849"/>
      <c r="H304" s="833"/>
      <c r="I304" s="830"/>
      <c r="J304" s="830"/>
      <c r="K304" s="823"/>
      <c r="L304" s="823"/>
      <c r="M304" s="823"/>
      <c r="N304" s="823"/>
      <c r="O304" s="823"/>
      <c r="P304" s="823"/>
      <c r="Q304" s="823"/>
      <c r="R304" s="823"/>
      <c r="S304" s="823"/>
      <c r="T304" s="823"/>
      <c r="U304" s="823"/>
      <c r="V304" s="823"/>
      <c r="W304" s="823"/>
      <c r="X304" s="823"/>
      <c r="Y304" s="823"/>
      <c r="Z304" s="823"/>
      <c r="AA304" s="823"/>
      <c r="AB304" s="823"/>
      <c r="AC304" s="823"/>
      <c r="AD304" s="823"/>
      <c r="AE304" s="823"/>
      <c r="AF304" s="823"/>
      <c r="AG304" s="823"/>
      <c r="AH304" s="823"/>
      <c r="AI304" s="823"/>
      <c r="AJ304" s="823"/>
      <c r="AK304" s="823"/>
      <c r="AL304" s="823"/>
      <c r="AM304" s="823"/>
      <c r="AN304" s="823"/>
      <c r="AO304" s="823"/>
      <c r="AP304" s="823"/>
      <c r="AQ304" s="823"/>
      <c r="AR304" s="823"/>
      <c r="AS304" s="823"/>
      <c r="AT304" s="823"/>
      <c r="AU304" s="823"/>
      <c r="AV304" s="823"/>
      <c r="AW304" s="823"/>
      <c r="AX304" s="823"/>
      <c r="AY304" s="823"/>
      <c r="AZ304" s="823"/>
      <c r="BA304" s="823"/>
      <c r="BB304" s="823"/>
      <c r="BC304" s="823"/>
      <c r="BD304" s="823"/>
      <c r="BE304" s="823"/>
      <c r="BF304" s="823"/>
      <c r="BG304" s="823"/>
      <c r="BH304" s="823"/>
      <c r="BI304" s="823"/>
      <c r="BJ304" s="823"/>
      <c r="BK304" s="823"/>
      <c r="BL304" s="823"/>
      <c r="BM304" s="823"/>
      <c r="BN304" s="823"/>
      <c r="BO304" s="823"/>
      <c r="BP304" s="823"/>
      <c r="BQ304" s="823"/>
      <c r="BR304" s="823"/>
      <c r="BS304" s="823"/>
      <c r="BT304" s="823"/>
      <c r="BU304" s="823"/>
      <c r="BV304" s="823"/>
      <c r="BW304" s="823"/>
      <c r="BX304" s="823"/>
      <c r="BY304" s="823"/>
      <c r="BZ304" s="823"/>
      <c r="CA304" s="823"/>
      <c r="CB304" s="823"/>
      <c r="CC304" s="823"/>
      <c r="CD304" s="823"/>
      <c r="CE304" s="823"/>
    </row>
    <row r="305" spans="1:83" ht="17.100000000000001" customHeight="1">
      <c r="A305" s="821"/>
      <c r="B305" s="821"/>
      <c r="C305" s="821"/>
      <c r="D305" s="821"/>
      <c r="E305" s="821"/>
      <c r="F305" s="821"/>
      <c r="G305" s="821"/>
      <c r="H305" s="821"/>
      <c r="I305" s="821"/>
      <c r="J305" s="821"/>
      <c r="K305" s="821"/>
      <c r="L305" s="821"/>
      <c r="M305" s="821"/>
      <c r="N305" s="821"/>
      <c r="O305" s="821"/>
      <c r="P305" s="821"/>
      <c r="Q305" s="821"/>
      <c r="R305" s="821"/>
      <c r="S305" s="821"/>
      <c r="T305" s="821"/>
      <c r="U305" s="821"/>
      <c r="V305" s="821"/>
      <c r="W305" s="821"/>
      <c r="X305" s="821"/>
      <c r="Y305" s="821"/>
      <c r="Z305" s="821"/>
      <c r="AA305" s="821"/>
      <c r="AB305" s="821"/>
      <c r="AC305" s="821"/>
      <c r="AD305" s="821"/>
      <c r="AE305" s="821"/>
      <c r="AF305" s="821"/>
      <c r="AG305" s="821"/>
      <c r="AH305" s="821"/>
      <c r="AI305" s="821"/>
      <c r="AJ305" s="821"/>
      <c r="AK305" s="821"/>
      <c r="AL305" s="821"/>
      <c r="AM305" s="821"/>
      <c r="AN305" s="821"/>
      <c r="AO305" s="821"/>
      <c r="AP305" s="821"/>
      <c r="AQ305" s="821"/>
      <c r="AR305" s="821"/>
      <c r="AS305" s="821"/>
      <c r="AT305" s="821"/>
      <c r="AU305" s="821"/>
      <c r="AV305" s="821"/>
      <c r="AW305" s="821"/>
      <c r="AX305" s="821"/>
      <c r="AY305" s="821"/>
      <c r="AZ305" s="821"/>
      <c r="BA305" s="821"/>
      <c r="BB305" s="821"/>
      <c r="BC305" s="821"/>
      <c r="BD305" s="821"/>
      <c r="BE305" s="821"/>
      <c r="BF305" s="821"/>
      <c r="BG305" s="821"/>
      <c r="BH305" s="821"/>
      <c r="BI305" s="821"/>
      <c r="BJ305" s="821"/>
      <c r="BK305" s="821"/>
      <c r="BL305" s="821"/>
      <c r="BM305" s="821"/>
      <c r="BN305" s="821"/>
      <c r="BO305" s="821"/>
      <c r="BP305" s="821"/>
      <c r="BQ305" s="821"/>
      <c r="BR305" s="821"/>
      <c r="BS305" s="821"/>
      <c r="BT305" s="821"/>
      <c r="BU305" s="821"/>
      <c r="BV305" s="821"/>
      <c r="BW305" s="821"/>
      <c r="BX305" s="821"/>
      <c r="BY305" s="821"/>
      <c r="BZ305" s="821"/>
      <c r="CA305" s="821"/>
      <c r="CB305" s="821"/>
      <c r="CC305" s="821"/>
      <c r="CD305" s="821"/>
      <c r="CE305" s="821"/>
    </row>
    <row r="306" spans="1:83" ht="17.100000000000001" customHeight="1">
      <c r="A306" s="821"/>
      <c r="B306" s="821"/>
      <c r="C306" s="821"/>
      <c r="D306" s="821"/>
      <c r="E306" s="821"/>
      <c r="F306" s="821"/>
      <c r="G306" s="821"/>
      <c r="H306" s="821"/>
      <c r="I306" s="821"/>
      <c r="J306" s="821"/>
      <c r="K306" s="821"/>
      <c r="L306" s="821"/>
      <c r="M306" s="821"/>
      <c r="N306" s="821"/>
      <c r="O306" s="821"/>
      <c r="P306" s="821"/>
      <c r="Q306" s="821"/>
      <c r="R306" s="821"/>
      <c r="S306" s="821"/>
      <c r="T306" s="821"/>
      <c r="U306" s="821"/>
      <c r="V306" s="821"/>
      <c r="W306" s="821"/>
      <c r="X306" s="821"/>
      <c r="Y306" s="821"/>
      <c r="Z306" s="821"/>
      <c r="AA306" s="821"/>
      <c r="AB306" s="821"/>
      <c r="AC306" s="821"/>
      <c r="AD306" s="821"/>
      <c r="AE306" s="821"/>
      <c r="AF306" s="821"/>
      <c r="AG306" s="821"/>
      <c r="AH306" s="821"/>
      <c r="AI306" s="821"/>
      <c r="AJ306" s="821"/>
      <c r="AK306" s="821"/>
      <c r="AL306" s="821"/>
      <c r="AM306" s="821"/>
      <c r="AN306" s="821"/>
      <c r="AO306" s="821"/>
      <c r="AP306" s="821"/>
      <c r="AQ306" s="821"/>
      <c r="AR306" s="821"/>
      <c r="AS306" s="821"/>
      <c r="AT306" s="821"/>
      <c r="AU306" s="821"/>
      <c r="AV306" s="821"/>
      <c r="AW306" s="821"/>
      <c r="AX306" s="821"/>
      <c r="AY306" s="821"/>
      <c r="AZ306" s="821"/>
      <c r="BA306" s="821"/>
      <c r="BB306" s="821"/>
      <c r="BC306" s="821"/>
      <c r="BD306" s="821"/>
      <c r="BE306" s="821"/>
      <c r="BF306" s="821"/>
      <c r="BG306" s="821"/>
      <c r="BH306" s="821"/>
      <c r="BI306" s="821"/>
      <c r="BJ306" s="821"/>
      <c r="BK306" s="821"/>
      <c r="BL306" s="821"/>
      <c r="BM306" s="821"/>
      <c r="BN306" s="821"/>
      <c r="BO306" s="821"/>
      <c r="BP306" s="821"/>
      <c r="BQ306" s="821"/>
      <c r="BR306" s="821"/>
      <c r="BS306" s="821"/>
      <c r="BT306" s="821"/>
      <c r="BU306" s="821"/>
      <c r="BV306" s="821"/>
      <c r="BW306" s="821"/>
      <c r="BX306" s="821"/>
      <c r="BY306" s="821"/>
      <c r="BZ306" s="821"/>
      <c r="CA306" s="821"/>
      <c r="CB306" s="821"/>
      <c r="CC306" s="821"/>
      <c r="CD306" s="821"/>
      <c r="CE306" s="821"/>
    </row>
    <row r="307" spans="1:83" ht="17.100000000000001" customHeight="1">
      <c r="A307" s="822" t="s">
        <v>605</v>
      </c>
      <c r="B307" s="822"/>
      <c r="C307" s="822"/>
      <c r="D307" s="822"/>
      <c r="E307" s="822"/>
      <c r="F307" s="822"/>
      <c r="G307" s="822"/>
      <c r="H307" s="822"/>
      <c r="I307" s="822"/>
      <c r="J307" s="822"/>
      <c r="K307" s="822"/>
      <c r="L307" s="822"/>
      <c r="M307" s="822"/>
      <c r="N307" s="822"/>
      <c r="O307" s="822"/>
      <c r="P307" s="822"/>
      <c r="Q307" s="822"/>
      <c r="R307" s="822"/>
      <c r="S307" s="822"/>
      <c r="T307" s="822"/>
      <c r="U307" s="822"/>
      <c r="V307" s="822"/>
      <c r="W307" s="822"/>
      <c r="X307" s="822"/>
      <c r="Y307" s="822"/>
      <c r="Z307" s="822"/>
      <c r="AA307" s="822"/>
      <c r="AB307" s="822"/>
      <c r="AC307" s="822"/>
      <c r="AD307" s="822"/>
      <c r="AE307" s="822"/>
      <c r="AF307" s="822"/>
      <c r="AG307" s="822"/>
      <c r="AH307" s="822"/>
      <c r="AI307" s="822"/>
      <c r="AJ307" s="822"/>
      <c r="AK307" s="822"/>
      <c r="AL307" s="822"/>
      <c r="AM307" s="822"/>
      <c r="AN307" s="822"/>
      <c r="AO307" s="822"/>
      <c r="AP307" s="822"/>
      <c r="AQ307" s="822"/>
      <c r="AR307" s="822"/>
      <c r="AS307" s="822"/>
      <c r="AT307" s="822"/>
      <c r="AU307" s="822"/>
      <c r="AV307" s="822"/>
      <c r="AW307" s="822"/>
      <c r="AX307" s="822"/>
      <c r="AY307" s="822"/>
      <c r="AZ307" s="822"/>
      <c r="BA307" s="822"/>
      <c r="BB307" s="822"/>
      <c r="BC307" s="822"/>
      <c r="BD307" s="822"/>
      <c r="BE307" s="822"/>
      <c r="BF307" s="822"/>
      <c r="BG307" s="822"/>
      <c r="BH307" s="822"/>
      <c r="BI307" s="822"/>
      <c r="BJ307" s="822"/>
      <c r="BK307" s="822"/>
      <c r="BL307" s="822"/>
      <c r="BM307" s="822"/>
      <c r="BN307" s="822"/>
      <c r="BO307" s="822"/>
      <c r="BP307" s="822"/>
      <c r="BQ307" s="822"/>
      <c r="BR307" s="822"/>
      <c r="BS307" s="822"/>
      <c r="BT307" s="822"/>
      <c r="BU307" s="822"/>
      <c r="BV307" s="822"/>
      <c r="BW307" s="822"/>
      <c r="BX307" s="822"/>
      <c r="BY307" s="822"/>
      <c r="BZ307" s="822"/>
      <c r="CA307" s="822"/>
      <c r="CB307" s="822"/>
      <c r="CC307" s="822"/>
      <c r="CD307" s="822"/>
      <c r="CE307" s="822"/>
    </row>
    <row r="308" spans="1:83" ht="17.100000000000001" customHeight="1">
      <c r="A308" s="821"/>
      <c r="B308" s="821"/>
      <c r="C308" s="821"/>
      <c r="D308" s="821"/>
      <c r="E308" s="821"/>
      <c r="F308" s="821"/>
      <c r="G308" s="821"/>
      <c r="H308" s="821"/>
      <c r="I308" s="821"/>
      <c r="J308" s="821"/>
      <c r="K308" s="821"/>
      <c r="L308" s="821"/>
      <c r="M308" s="821"/>
      <c r="N308" s="821"/>
      <c r="O308" s="821"/>
      <c r="P308" s="821"/>
      <c r="Q308" s="821"/>
      <c r="R308" s="821"/>
      <c r="S308" s="821"/>
      <c r="T308" s="821"/>
      <c r="U308" s="821"/>
      <c r="V308" s="821"/>
      <c r="W308" s="821"/>
      <c r="X308" s="821"/>
      <c r="Y308" s="821"/>
      <c r="Z308" s="821"/>
      <c r="AA308" s="821"/>
      <c r="AB308" s="821"/>
      <c r="AC308" s="821"/>
      <c r="AD308" s="821"/>
      <c r="AE308" s="821"/>
      <c r="AF308" s="821"/>
      <c r="AG308" s="821"/>
      <c r="AH308" s="821"/>
      <c r="AI308" s="821"/>
      <c r="AJ308" s="821"/>
      <c r="AK308" s="821"/>
      <c r="AL308" s="821"/>
      <c r="AM308" s="821"/>
      <c r="AN308" s="821"/>
      <c r="AO308" s="821"/>
      <c r="AP308" s="821"/>
      <c r="AQ308" s="821"/>
      <c r="AR308" s="821"/>
      <c r="AS308" s="821"/>
      <c r="AT308" s="821"/>
      <c r="AU308" s="821"/>
      <c r="AV308" s="821"/>
      <c r="AW308" s="821"/>
      <c r="AX308" s="821"/>
      <c r="AY308" s="821"/>
      <c r="AZ308" s="821"/>
      <c r="BA308" s="821"/>
      <c r="BB308" s="821"/>
      <c r="BC308" s="821"/>
      <c r="BD308" s="821"/>
      <c r="BE308" s="821"/>
      <c r="BF308" s="821"/>
      <c r="BG308" s="821"/>
      <c r="BH308" s="821"/>
      <c r="BI308" s="821"/>
      <c r="BJ308" s="821"/>
      <c r="BK308" s="821"/>
      <c r="BL308" s="821"/>
      <c r="BM308" s="821"/>
      <c r="BN308" s="821"/>
      <c r="BO308" s="821"/>
      <c r="BP308" s="821"/>
      <c r="BQ308" s="821"/>
      <c r="BR308" s="821"/>
      <c r="BS308" s="821"/>
      <c r="BT308" s="821"/>
      <c r="BU308" s="821"/>
      <c r="BV308" s="821"/>
      <c r="BW308" s="821"/>
      <c r="BX308" s="821"/>
      <c r="BY308" s="821"/>
      <c r="BZ308" s="821"/>
      <c r="CA308" s="821"/>
      <c r="CB308" s="821"/>
      <c r="CC308" s="821"/>
      <c r="CD308" s="821"/>
      <c r="CE308" s="821"/>
    </row>
    <row r="309" spans="1:83" ht="17.100000000000001" customHeight="1">
      <c r="A309" s="831"/>
      <c r="B309" s="828"/>
      <c r="C309" s="824"/>
      <c r="D309" s="1011"/>
      <c r="E309" s="1012"/>
      <c r="F309" s="1013"/>
      <c r="G309" s="834"/>
      <c r="H309" s="863"/>
      <c r="I309" s="855"/>
      <c r="J309" s="854"/>
      <c r="K309" s="834" t="s">
        <v>434</v>
      </c>
      <c r="L309" s="1017" t="s">
        <v>598</v>
      </c>
      <c r="M309" s="839"/>
      <c r="N309" s="830"/>
      <c r="O309" s="830"/>
      <c r="P309" s="823"/>
      <c r="Q309" s="823"/>
      <c r="R309" s="823"/>
      <c r="S309" s="823"/>
      <c r="T309" s="823"/>
      <c r="U309" s="823"/>
      <c r="V309" s="823"/>
      <c r="W309" s="823"/>
      <c r="X309" s="823"/>
      <c r="Y309" s="823"/>
      <c r="Z309" s="823"/>
      <c r="AA309" s="823"/>
      <c r="AB309" s="823"/>
      <c r="AC309" s="823"/>
      <c r="AD309" s="823"/>
      <c r="AE309" s="823"/>
      <c r="AF309" s="823"/>
      <c r="AG309" s="823"/>
      <c r="AH309" s="823"/>
      <c r="AI309" s="823"/>
      <c r="AJ309" s="823"/>
      <c r="AK309" s="823"/>
      <c r="AL309" s="823"/>
      <c r="AM309" s="823"/>
      <c r="AN309" s="823"/>
      <c r="AO309" s="823"/>
      <c r="AP309" s="823"/>
      <c r="AQ309" s="823"/>
      <c r="AR309" s="823"/>
      <c r="AS309" s="823"/>
      <c r="AT309" s="823"/>
      <c r="AU309" s="823"/>
      <c r="AV309" s="823"/>
      <c r="AW309" s="823"/>
      <c r="AX309" s="823"/>
      <c r="AY309" s="823"/>
      <c r="AZ309" s="823"/>
      <c r="BA309" s="823"/>
      <c r="BB309" s="823"/>
      <c r="BC309" s="823"/>
      <c r="BD309" s="823"/>
      <c r="BE309" s="823"/>
      <c r="BF309" s="823"/>
      <c r="BG309" s="823"/>
      <c r="BH309" s="823"/>
      <c r="BI309" s="823"/>
      <c r="BJ309" s="823"/>
      <c r="BK309" s="823"/>
      <c r="BL309" s="823"/>
      <c r="BM309" s="823"/>
      <c r="BN309" s="823"/>
      <c r="BO309" s="823"/>
      <c r="BP309" s="823"/>
      <c r="BQ309" s="823"/>
      <c r="BR309" s="823"/>
      <c r="BS309" s="823"/>
      <c r="BT309" s="823"/>
      <c r="BU309" s="823"/>
      <c r="BV309" s="823"/>
      <c r="BW309" s="823"/>
      <c r="BX309" s="823"/>
      <c r="BY309" s="823"/>
      <c r="BZ309" s="823"/>
      <c r="CA309" s="823"/>
      <c r="CB309" s="823"/>
      <c r="CC309" s="823"/>
      <c r="CD309" s="823"/>
      <c r="CE309" s="823"/>
    </row>
    <row r="310" spans="1:83" ht="17.100000000000001" customHeight="1">
      <c r="A310" s="831"/>
      <c r="B310" s="828"/>
      <c r="C310" s="824"/>
      <c r="D310" s="1011"/>
      <c r="E310" s="1012"/>
      <c r="F310" s="1013"/>
      <c r="G310" s="826"/>
      <c r="H310" s="838" t="s">
        <v>258</v>
      </c>
      <c r="I310" s="836"/>
      <c r="J310" s="836"/>
      <c r="K310" s="835"/>
      <c r="L310" s="1017"/>
      <c r="M310" s="839"/>
      <c r="N310" s="830"/>
      <c r="O310" s="830"/>
      <c r="P310" s="823"/>
      <c r="Q310" s="823"/>
      <c r="R310" s="823"/>
      <c r="S310" s="823"/>
      <c r="T310" s="823"/>
      <c r="U310" s="823"/>
      <c r="V310" s="823"/>
      <c r="W310" s="823"/>
      <c r="X310" s="823"/>
      <c r="Y310" s="823"/>
      <c r="Z310" s="823"/>
      <c r="AA310" s="823"/>
      <c r="AB310" s="823"/>
      <c r="AC310" s="823"/>
      <c r="AD310" s="823"/>
      <c r="AE310" s="823"/>
      <c r="AF310" s="823"/>
      <c r="AG310" s="823"/>
      <c r="AH310" s="823"/>
      <c r="AI310" s="823"/>
      <c r="AJ310" s="823"/>
      <c r="AK310" s="823"/>
      <c r="AL310" s="823"/>
      <c r="AM310" s="823"/>
      <c r="AN310" s="823"/>
      <c r="AO310" s="823"/>
      <c r="AP310" s="823"/>
      <c r="AQ310" s="823"/>
      <c r="AR310" s="823"/>
      <c r="AS310" s="823"/>
      <c r="AT310" s="823"/>
      <c r="AU310" s="823"/>
      <c r="AV310" s="823"/>
      <c r="AW310" s="823"/>
      <c r="AX310" s="823"/>
      <c r="AY310" s="823"/>
      <c r="AZ310" s="823"/>
      <c r="BA310" s="823"/>
      <c r="BB310" s="823"/>
      <c r="BC310" s="823"/>
      <c r="BD310" s="823"/>
      <c r="BE310" s="823"/>
      <c r="BF310" s="823"/>
      <c r="BG310" s="823"/>
      <c r="BH310" s="823"/>
      <c r="BI310" s="823"/>
      <c r="BJ310" s="823"/>
      <c r="BK310" s="823"/>
      <c r="BL310" s="823"/>
      <c r="BM310" s="823"/>
      <c r="BN310" s="823"/>
      <c r="BO310" s="823"/>
      <c r="BP310" s="823"/>
      <c r="BQ310" s="823"/>
      <c r="BR310" s="823"/>
      <c r="BS310" s="823"/>
      <c r="BT310" s="823"/>
      <c r="BU310" s="823"/>
      <c r="BV310" s="823"/>
      <c r="BW310" s="823"/>
      <c r="BX310" s="823"/>
      <c r="BY310" s="823"/>
      <c r="BZ310" s="823"/>
      <c r="CA310" s="823"/>
      <c r="CB310" s="823"/>
      <c r="CC310" s="823"/>
      <c r="CD310" s="823"/>
      <c r="CE310" s="823"/>
    </row>
    <row r="311" spans="1:83" ht="17.100000000000001" customHeight="1">
      <c r="A311" s="821"/>
      <c r="B311" s="821"/>
      <c r="C311" s="821"/>
      <c r="D311" s="821"/>
      <c r="E311" s="821"/>
      <c r="F311" s="821"/>
      <c r="G311" s="821"/>
      <c r="H311" s="821"/>
      <c r="I311" s="821"/>
      <c r="J311" s="821"/>
      <c r="K311" s="821"/>
      <c r="L311" s="821"/>
      <c r="M311" s="821"/>
      <c r="N311" s="821"/>
      <c r="O311" s="821"/>
      <c r="P311" s="821"/>
      <c r="Q311" s="821"/>
      <c r="R311" s="821"/>
      <c r="S311" s="821"/>
      <c r="T311" s="821"/>
      <c r="U311" s="821"/>
      <c r="V311" s="821"/>
      <c r="W311" s="821"/>
      <c r="X311" s="821"/>
      <c r="Y311" s="821"/>
      <c r="Z311" s="821"/>
      <c r="AA311" s="821"/>
      <c r="AB311" s="821"/>
      <c r="AC311" s="821"/>
      <c r="AD311" s="821"/>
      <c r="AE311" s="821"/>
      <c r="AF311" s="821"/>
      <c r="AG311" s="821"/>
      <c r="AH311" s="821"/>
      <c r="AI311" s="821"/>
      <c r="AJ311" s="821"/>
      <c r="AK311" s="821"/>
      <c r="AL311" s="821"/>
      <c r="AM311" s="821"/>
      <c r="AN311" s="821"/>
      <c r="AO311" s="821"/>
      <c r="AP311" s="821"/>
      <c r="AQ311" s="821"/>
      <c r="AR311" s="821"/>
      <c r="AS311" s="821"/>
      <c r="AT311" s="821"/>
      <c r="AU311" s="821"/>
      <c r="AV311" s="821"/>
      <c r="AW311" s="821"/>
      <c r="AX311" s="821"/>
      <c r="AY311" s="821"/>
      <c r="AZ311" s="821"/>
      <c r="BA311" s="821"/>
      <c r="BB311" s="821"/>
      <c r="BC311" s="821"/>
      <c r="BD311" s="821"/>
      <c r="BE311" s="821"/>
      <c r="BF311" s="821"/>
      <c r="BG311" s="821"/>
      <c r="BH311" s="821"/>
      <c r="BI311" s="821"/>
      <c r="BJ311" s="821"/>
      <c r="BK311" s="821"/>
      <c r="BL311" s="821"/>
      <c r="BM311" s="821"/>
      <c r="BN311" s="821"/>
      <c r="BO311" s="821"/>
      <c r="BP311" s="821"/>
      <c r="BQ311" s="821"/>
      <c r="BR311" s="821"/>
      <c r="BS311" s="821"/>
      <c r="BT311" s="821"/>
      <c r="BU311" s="821"/>
      <c r="BV311" s="821"/>
      <c r="BW311" s="821"/>
      <c r="BX311" s="821"/>
      <c r="BY311" s="821"/>
      <c r="BZ311" s="821"/>
      <c r="CA311" s="821"/>
      <c r="CB311" s="821"/>
      <c r="CC311" s="821"/>
      <c r="CD311" s="821"/>
      <c r="CE311" s="821"/>
    </row>
    <row r="312" spans="1:83" ht="17.100000000000001" customHeight="1">
      <c r="A312" s="821"/>
      <c r="B312" s="821"/>
      <c r="C312" s="821"/>
      <c r="D312" s="821"/>
      <c r="E312" s="821"/>
      <c r="F312" s="821"/>
      <c r="G312" s="821"/>
      <c r="H312" s="821"/>
      <c r="I312" s="821"/>
      <c r="J312" s="821"/>
      <c r="K312" s="821"/>
      <c r="L312" s="821"/>
      <c r="M312" s="821"/>
      <c r="N312" s="821"/>
      <c r="O312" s="821"/>
      <c r="P312" s="821"/>
      <c r="Q312" s="821"/>
      <c r="R312" s="821"/>
      <c r="S312" s="821"/>
      <c r="T312" s="821"/>
      <c r="U312" s="821"/>
      <c r="V312" s="821"/>
      <c r="W312" s="821"/>
      <c r="X312" s="821"/>
      <c r="Y312" s="821"/>
      <c r="Z312" s="821"/>
      <c r="AA312" s="821"/>
      <c r="AB312" s="821"/>
      <c r="AC312" s="821"/>
      <c r="AD312" s="821"/>
      <c r="AE312" s="821"/>
      <c r="AF312" s="821"/>
      <c r="AG312" s="821"/>
      <c r="AH312" s="821"/>
      <c r="AI312" s="821"/>
      <c r="AJ312" s="821"/>
      <c r="AK312" s="821"/>
      <c r="AL312" s="821"/>
      <c r="AM312" s="821"/>
      <c r="AN312" s="821"/>
      <c r="AO312" s="821"/>
      <c r="AP312" s="821"/>
      <c r="AQ312" s="821"/>
      <c r="AR312" s="821"/>
      <c r="AS312" s="821"/>
      <c r="AT312" s="821"/>
      <c r="AU312" s="821"/>
      <c r="AV312" s="821"/>
      <c r="AW312" s="821"/>
      <c r="AX312" s="821"/>
      <c r="AY312" s="821"/>
      <c r="AZ312" s="821"/>
      <c r="BA312" s="821"/>
      <c r="BB312" s="821"/>
      <c r="BC312" s="821"/>
      <c r="BD312" s="821"/>
      <c r="BE312" s="821"/>
      <c r="BF312" s="821"/>
      <c r="BG312" s="821"/>
      <c r="BH312" s="821"/>
      <c r="BI312" s="821"/>
      <c r="BJ312" s="821"/>
      <c r="BK312" s="821"/>
      <c r="BL312" s="821"/>
      <c r="BM312" s="821"/>
      <c r="BN312" s="821"/>
      <c r="BO312" s="821"/>
      <c r="BP312" s="821"/>
      <c r="BQ312" s="821"/>
      <c r="BR312" s="821"/>
      <c r="BS312" s="821"/>
      <c r="BT312" s="821"/>
      <c r="BU312" s="821"/>
      <c r="BV312" s="821"/>
      <c r="BW312" s="821"/>
      <c r="BX312" s="821"/>
      <c r="BY312" s="821"/>
      <c r="BZ312" s="821"/>
      <c r="CA312" s="821"/>
      <c r="CB312" s="821"/>
      <c r="CC312" s="821"/>
      <c r="CD312" s="821"/>
      <c r="CE312" s="821"/>
    </row>
    <row r="313" spans="1:83" ht="17.100000000000001" customHeight="1">
      <c r="A313" s="822" t="s">
        <v>606</v>
      </c>
      <c r="B313" s="822"/>
      <c r="C313" s="822"/>
      <c r="D313" s="822"/>
      <c r="E313" s="822"/>
      <c r="F313" s="822"/>
      <c r="G313" s="822"/>
      <c r="H313" s="822"/>
      <c r="I313" s="822"/>
      <c r="J313" s="822"/>
      <c r="K313" s="822"/>
      <c r="L313" s="822"/>
      <c r="M313" s="822"/>
      <c r="N313" s="822"/>
      <c r="O313" s="822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1"/>
      <c r="B314" s="821"/>
      <c r="C314" s="821"/>
      <c r="D314" s="821"/>
      <c r="E314" s="821"/>
      <c r="F314" s="821"/>
      <c r="G314" s="821"/>
      <c r="H314" s="821"/>
      <c r="I314" s="821"/>
      <c r="J314" s="821"/>
      <c r="K314" s="821"/>
      <c r="L314" s="821"/>
      <c r="M314" s="821"/>
      <c r="N314" s="821"/>
      <c r="O314" s="821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1"/>
      <c r="B315" s="828"/>
      <c r="C315" s="824"/>
      <c r="D315" s="1011"/>
      <c r="E315" s="1012"/>
      <c r="F315" s="1013"/>
      <c r="G315" s="834"/>
      <c r="H315" s="863"/>
      <c r="I315" s="855"/>
      <c r="J315" s="878"/>
      <c r="K315" s="834" t="s">
        <v>434</v>
      </c>
      <c r="L315" s="1017" t="s">
        <v>598</v>
      </c>
      <c r="M315" s="839"/>
      <c r="N315" s="830"/>
      <c r="O315" s="830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1"/>
      <c r="B316" s="828"/>
      <c r="C316" s="824"/>
      <c r="D316" s="1011"/>
      <c r="E316" s="1012"/>
      <c r="F316" s="1013"/>
      <c r="G316" s="826"/>
      <c r="H316" s="838" t="s">
        <v>258</v>
      </c>
      <c r="I316" s="836"/>
      <c r="J316" s="836"/>
      <c r="K316" s="835"/>
      <c r="L316" s="1017"/>
      <c r="M316" s="839"/>
      <c r="N316" s="830"/>
      <c r="O316" s="830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1"/>
      <c r="B317" s="821"/>
      <c r="C317" s="821"/>
      <c r="D317" s="821"/>
      <c r="E317" s="821"/>
      <c r="F317" s="821"/>
      <c r="G317" s="821"/>
      <c r="H317" s="821"/>
      <c r="I317" s="821"/>
      <c r="J317" s="821"/>
      <c r="K317" s="821"/>
      <c r="L317" s="821"/>
      <c r="M317" s="821"/>
      <c r="N317" s="821"/>
      <c r="O317" s="821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1"/>
      <c r="B318" s="821"/>
      <c r="C318" s="821"/>
      <c r="D318" s="821"/>
      <c r="E318" s="821"/>
      <c r="F318" s="821"/>
      <c r="G318" s="821"/>
      <c r="H318" s="821"/>
      <c r="I318" s="821"/>
      <c r="J318" s="821"/>
      <c r="K318" s="821"/>
      <c r="L318" s="821"/>
      <c r="M318" s="821"/>
      <c r="N318" s="821"/>
      <c r="O318" s="821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2" t="s">
        <v>607</v>
      </c>
      <c r="B319" s="822"/>
      <c r="C319" s="822"/>
      <c r="D319" s="822"/>
      <c r="E319" s="822"/>
      <c r="F319" s="822"/>
      <c r="G319" s="822"/>
      <c r="H319" s="822"/>
      <c r="I319" s="822"/>
      <c r="J319" s="822"/>
      <c r="K319" s="822"/>
      <c r="L319" s="822"/>
      <c r="M319" s="822"/>
      <c r="N319" s="822"/>
      <c r="O319" s="822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1"/>
      <c r="B320" s="821"/>
      <c r="C320" s="821"/>
      <c r="D320" s="821"/>
      <c r="E320" s="821"/>
      <c r="F320" s="821"/>
      <c r="G320" s="821"/>
      <c r="H320" s="821"/>
      <c r="I320" s="821"/>
      <c r="J320" s="821"/>
      <c r="K320" s="821"/>
      <c r="L320" s="821"/>
      <c r="M320" s="821"/>
      <c r="N320" s="821"/>
      <c r="O320" s="821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1"/>
      <c r="B321" s="828"/>
      <c r="C321" s="824"/>
      <c r="D321" s="829"/>
      <c r="E321" s="840"/>
      <c r="F321" s="841"/>
      <c r="G321" s="834"/>
      <c r="H321" s="863"/>
      <c r="I321" s="855"/>
      <c r="J321" s="854"/>
      <c r="K321" s="834" t="s">
        <v>434</v>
      </c>
      <c r="L321" s="837"/>
      <c r="M321" s="839"/>
      <c r="N321" s="830"/>
      <c r="O321" s="830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1"/>
      <c r="B322" s="821"/>
      <c r="C322" s="821"/>
      <c r="D322" s="821"/>
      <c r="E322" s="821"/>
      <c r="F322" s="821"/>
      <c r="G322" s="821"/>
      <c r="H322" s="821"/>
      <c r="I322" s="821"/>
      <c r="J322" s="821"/>
      <c r="K322" s="821"/>
      <c r="L322" s="821"/>
      <c r="M322" s="821"/>
      <c r="N322" s="821"/>
      <c r="O322" s="821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1"/>
      <c r="B323" s="821"/>
      <c r="C323" s="821"/>
      <c r="D323" s="821"/>
      <c r="E323" s="821"/>
      <c r="F323" s="821"/>
      <c r="G323" s="821"/>
      <c r="H323" s="821"/>
      <c r="I323" s="821"/>
      <c r="J323" s="821"/>
      <c r="K323" s="821"/>
      <c r="L323" s="821"/>
      <c r="M323" s="821"/>
      <c r="N323" s="821"/>
      <c r="O323" s="821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2" t="s">
        <v>608</v>
      </c>
      <c r="B324" s="822"/>
      <c r="C324" s="822"/>
      <c r="D324" s="822"/>
      <c r="E324" s="822"/>
      <c r="F324" s="822"/>
      <c r="G324" s="822"/>
      <c r="H324" s="822"/>
      <c r="I324" s="822"/>
      <c r="J324" s="822"/>
      <c r="K324" s="822"/>
      <c r="L324" s="822"/>
      <c r="M324" s="822"/>
      <c r="N324" s="822"/>
      <c r="O324" s="822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1"/>
      <c r="B325" s="821"/>
      <c r="C325" s="821"/>
      <c r="D325" s="821"/>
      <c r="E325" s="821"/>
      <c r="F325" s="821"/>
      <c r="G325" s="821"/>
      <c r="H325" s="821"/>
      <c r="I325" s="821"/>
      <c r="J325" s="821"/>
      <c r="K325" s="821"/>
      <c r="L325" s="821"/>
      <c r="M325" s="821"/>
      <c r="N325" s="821"/>
      <c r="O325" s="821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1"/>
      <c r="B326" s="828"/>
      <c r="C326" s="824"/>
      <c r="D326" s="829"/>
      <c r="E326" s="840"/>
      <c r="F326" s="841"/>
      <c r="G326" s="834"/>
      <c r="H326" s="863"/>
      <c r="I326" s="855"/>
      <c r="J326" s="878"/>
      <c r="K326" s="834" t="s">
        <v>434</v>
      </c>
      <c r="L326" s="837"/>
      <c r="M326" s="839"/>
      <c r="N326" s="830"/>
      <c r="O326" s="830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/>
  <mergeCells count="241"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J97:J99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AM97:AM98"/>
    <mergeCell ref="AN97:AN98"/>
    <mergeCell ref="AO97:AO98"/>
    <mergeCell ref="AP97:AP98"/>
    <mergeCell ref="O92:AQ92"/>
    <mergeCell ref="O93:AQ93"/>
    <mergeCell ref="O94:AQ94"/>
    <mergeCell ref="O95:AQ95"/>
    <mergeCell ref="O96:AQ96"/>
    <mergeCell ref="AB97:AB98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E304:G304 O95" xr:uid="{00000000-0002-0000-17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 AD97:AF97" xr:uid="{00000000-0002-0000-17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 xr:uid="{00000000-0002-0000-17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 AM97 AO106 AM106 AO97:AO98" xr:uid="{00000000-0002-0000-1700-000003000000}"/>
    <dataValidation allowBlank="1" promptTitle="checkPeriodRange" sqref="AF182:AK182 Q51 Q152 Q135 Q118 AG167:AL167 Q35 Q67 Q83 R98:X98 AF98:AL98" xr:uid="{00000000-0002-0000-1700-000004000000}"/>
    <dataValidation type="list" allowBlank="1" showInputMessage="1" showErrorMessage="1" errorTitle="Ошибка" error="Выберите значение из списка" sqref="U193" xr:uid="{00000000-0002-0000-17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17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17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17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17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1700-00000A000000}">
      <formula1>kind_of_scheme_in</formula1>
    </dataValidation>
    <dataValidation type="list" allowBlank="1" showInputMessage="1" showErrorMessage="1" errorTitle="Ошибка" error="Выберите значение из списка" sqref="O49 O65 O33 O81 O96" xr:uid="{00000000-0002-0000-1700-00000B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1700-00000C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1700-00000D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 xr:uid="{00000000-0002-0000-1700-00000E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1700-00000F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1700-00001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1700-000011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1700-000012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1700-000013000000}">
      <formula1>"a"</formula1>
    </dataValidation>
    <dataValidation allowBlank="1" sqref="S68:S73 S36:S41 S84:S89 S52:S57 Z99:Z105 AN99:AN105" xr:uid="{00000000-0002-0000-1700-000014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17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17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 xr:uid="{00000000-0002-0000-17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34" t="s">
        <v>543</v>
      </c>
      <c r="BA1" s="1134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903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903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706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903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903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7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01.01.2023</v>
      </c>
      <c r="F29" s="371" t="str">
        <f>IF(periodEnd = "","", periodEnd)</f>
        <v>31.12.2023</v>
      </c>
      <c r="H29" s="372" t="s">
        <v>1620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CheckCyan">
    <tabColor indexed="47"/>
  </sheetPr>
  <dimension ref="A1:A109"/>
  <sheetViews>
    <sheetView showGridLines="0" workbookViewId="0"/>
  </sheetViews>
  <sheetFormatPr defaultRowHeight="11.25"/>
  <sheetData>
    <row r="1" spans="1:1">
      <c r="A1" s="879">
        <f>IF('Форма 1.10'!$F$10="",1,0)</f>
        <v>0</v>
      </c>
    </row>
    <row r="2" spans="1:1">
      <c r="A2" s="879">
        <f>IF('Форма 1.10'!$G$10="",1,0)</f>
        <v>0</v>
      </c>
    </row>
    <row r="3" spans="1:1">
      <c r="A3" s="879">
        <f>IF('Форма 1.10'!$F$11="",1,0)</f>
        <v>0</v>
      </c>
    </row>
    <row r="4" spans="1:1">
      <c r="A4" s="879">
        <f>IF('Форма 1.10'!$G$11="",1,0)</f>
        <v>0</v>
      </c>
    </row>
    <row r="5" spans="1:1">
      <c r="A5" s="879">
        <f>IF('Форма 1.10'!$F$12="",1,0)</f>
        <v>0</v>
      </c>
    </row>
    <row r="6" spans="1:1">
      <c r="A6" s="879">
        <f>IF('Форма 1.10'!$G$12="",1,0)</f>
        <v>0</v>
      </c>
    </row>
    <row r="7" spans="1:1">
      <c r="A7" s="879">
        <f>IF('Форма 1.10'!$F$13="",1,0)</f>
        <v>0</v>
      </c>
    </row>
    <row r="8" spans="1:1">
      <c r="A8" s="879">
        <f>IF('Форма 1.10'!$G$13="",1,0)</f>
        <v>0</v>
      </c>
    </row>
    <row r="9" spans="1:1">
      <c r="A9" s="879">
        <f>IF('Форма 1.11.1'!$J$15="",1,0)</f>
        <v>0</v>
      </c>
    </row>
    <row r="10" spans="1:1">
      <c r="A10" s="879">
        <f>IF('Форма 1.11.1'!$H$17="",1,0)</f>
        <v>0</v>
      </c>
    </row>
    <row r="11" spans="1:1">
      <c r="A11" s="879">
        <f>IF('Форма 1.11.1'!$I$17="",1,0)</f>
        <v>0</v>
      </c>
    </row>
    <row r="12" spans="1:1">
      <c r="A12" s="879">
        <f>IF('Форма 1.11.1'!$J$17="",1,0)</f>
        <v>0</v>
      </c>
    </row>
    <row r="13" spans="1:1">
      <c r="A13" s="879">
        <f>IF('Форма 1.11.1'!$H$23="",1,0)</f>
        <v>0</v>
      </c>
    </row>
    <row r="14" spans="1:1">
      <c r="A14" s="879">
        <f>IF('Форма 1.11.1'!$I$23="",1,0)</f>
        <v>0</v>
      </c>
    </row>
    <row r="15" spans="1:1">
      <c r="A15" s="879">
        <f>IF('Форма 1.11.1'!$J$23="",1,0)</f>
        <v>0</v>
      </c>
    </row>
    <row r="16" spans="1:1">
      <c r="A16" s="879">
        <f>IF('Форма 1.11.1'!$H$27="",1,0)</f>
        <v>0</v>
      </c>
    </row>
    <row r="17" spans="1:1">
      <c r="A17" s="879">
        <f>IF('Форма 1.11.1'!$I$27="",1,0)</f>
        <v>0</v>
      </c>
    </row>
    <row r="18" spans="1:1">
      <c r="A18" s="879">
        <f>IF('Форма 1.11.1'!$J$27="",1,0)</f>
        <v>0</v>
      </c>
    </row>
    <row r="19" spans="1:1">
      <c r="A19" s="879">
        <f>IF('Форма 1.11.1'!$H$31="",1,0)</f>
        <v>0</v>
      </c>
    </row>
    <row r="20" spans="1:1">
      <c r="A20" s="879">
        <f>IF('Форма 1.11.1'!$I$31="",1,0)</f>
        <v>0</v>
      </c>
    </row>
    <row r="21" spans="1:1">
      <c r="A21" s="879">
        <f>IF('Форма 1.11.1'!$J$31="",1,0)</f>
        <v>0</v>
      </c>
    </row>
    <row r="22" spans="1:1">
      <c r="A22" s="879">
        <f>IF('Форма 1.11.1'!$H$34="",1,0)</f>
        <v>0</v>
      </c>
    </row>
    <row r="23" spans="1:1">
      <c r="A23" s="879">
        <f>IF('Форма 1.11.1'!$I$34="",1,0)</f>
        <v>0</v>
      </c>
    </row>
    <row r="24" spans="1:1">
      <c r="A24" s="879">
        <f>IF('Форма 1.11.1'!$J$34="",1,0)</f>
        <v>0</v>
      </c>
    </row>
    <row r="25" spans="1:1">
      <c r="A25" s="879">
        <f>IF('Форма 1.11.2 | Т-транс'!$O$22="",1,0)</f>
        <v>1</v>
      </c>
    </row>
    <row r="26" spans="1:1">
      <c r="A26" s="879">
        <f>IF('Форма 1.11.2 | Т-транс'!$R$23="",1,0)</f>
        <v>1</v>
      </c>
    </row>
    <row r="27" spans="1:1">
      <c r="A27" s="879">
        <f>IF('Форма 1.11.2 | Т-транс'!$T$23="",1,0)</f>
        <v>1</v>
      </c>
    </row>
    <row r="28" spans="1:1">
      <c r="A28" s="879">
        <f>IF('Форма 1.11.2 | Т-транс'!$S$23="",1,0)</f>
        <v>0</v>
      </c>
    </row>
    <row r="29" spans="1:1">
      <c r="A29" s="879">
        <f>IF('Форма 1.11.2 | Т-транс'!$U$23="",1,0)</f>
        <v>0</v>
      </c>
    </row>
    <row r="30" spans="1:1">
      <c r="A30" s="879">
        <f>IF('Форма 1.11.2 | Т-гор.вода'!$O$22="",1,0)</f>
        <v>0</v>
      </c>
    </row>
    <row r="31" spans="1:1">
      <c r="A31" s="879">
        <f>IF('Форма 1.11.2 | Т-гор.вода'!$Y$23="",1,0)</f>
        <v>0</v>
      </c>
    </row>
    <row r="32" spans="1:1">
      <c r="A32" s="879">
        <f>IF('Форма 1.11.2 | Т-гор.вода'!$AA$23="",1,0)</f>
        <v>0</v>
      </c>
    </row>
    <row r="33" spans="1:1">
      <c r="A33" s="879">
        <f>IF('Форма 1.11.2 | Т-гор.вода'!$Z$23="",1,0)</f>
        <v>0</v>
      </c>
    </row>
    <row r="34" spans="1:1">
      <c r="A34" s="879">
        <f>IF('Форма 1.11.2 | Т-гор.вода'!$AB$23="",1,0)</f>
        <v>0</v>
      </c>
    </row>
    <row r="35" spans="1:1">
      <c r="A35" s="879">
        <f>IF('Форма 1.11.3 | Т-подкл(инд)'!$M$22="",1,0)</f>
        <v>1</v>
      </c>
    </row>
    <row r="36" spans="1:1">
      <c r="A36" s="879">
        <f>IF('Форма 1.11.3 | Т-подкл(инд)'!$Q$22="",1,0)</f>
        <v>1</v>
      </c>
    </row>
    <row r="37" spans="1:1">
      <c r="A37" s="879">
        <f>IF('Форма 1.11.3 | Т-подкл(инд)'!$AD$22="",1,0)</f>
        <v>1</v>
      </c>
    </row>
    <row r="38" spans="1:1">
      <c r="A38" s="879">
        <f>IF('Форма 1.11.3 | Т-подкл(инд)'!$AE$22="",1,0)</f>
        <v>1</v>
      </c>
    </row>
    <row r="39" spans="1:1">
      <c r="A39" s="879">
        <f>IF('Форма 1.11.3 | Т-подкл(инд)'!$AF$22="",1,0)</f>
        <v>1</v>
      </c>
    </row>
    <row r="40" spans="1:1">
      <c r="A40" s="879">
        <f>IF('Форма 1.11.3 | Т-подкл(инд)'!$AG$22="",1,0)</f>
        <v>1</v>
      </c>
    </row>
    <row r="41" spans="1:1">
      <c r="A41" s="879">
        <f>IF('Форма 1.11.3 | Т-подкл(инд)'!$AH$22="",1,0)</f>
        <v>1</v>
      </c>
    </row>
    <row r="42" spans="1:1">
      <c r="A42" s="879">
        <f>IF('Форма 1.11.3 | Т-подкл(инд)'!$AJ$22="",1,0)</f>
        <v>1</v>
      </c>
    </row>
    <row r="43" spans="1:1">
      <c r="A43" s="879">
        <f>IF('Форма 1.11.3 | Т-подкл(инд)'!$N$22="",1,0)</f>
        <v>0</v>
      </c>
    </row>
    <row r="44" spans="1:1">
      <c r="A44" s="879">
        <f>IF('Форма 1.11.3 | Т-подкл(инд)'!$R$22="",1,0)</f>
        <v>0</v>
      </c>
    </row>
    <row r="45" spans="1:1">
      <c r="A45" s="879">
        <f>IF('Форма 1.11.3 | Т-подкл(инд)'!$V$22="",1,0)</f>
        <v>0</v>
      </c>
    </row>
    <row r="46" spans="1:1">
      <c r="A46" s="879">
        <f>IF('Форма 1.11.3 | Т-подкл(инд)'!$Z$22="",1,0)</f>
        <v>0</v>
      </c>
    </row>
    <row r="47" spans="1:1">
      <c r="A47" s="879">
        <f>IF('Форма 1.11.3 | Т-подкл(инд)'!$AI$22="",1,0)</f>
        <v>0</v>
      </c>
    </row>
    <row r="48" spans="1:1">
      <c r="A48" s="879">
        <f>IF('Форма 1.11.3 | Т-подкл(инд)'!$AK$22="",1,0)</f>
        <v>0</v>
      </c>
    </row>
    <row r="49" spans="1:1">
      <c r="A49" s="879">
        <f>IF('Форма 1.11.3 | Т-подкл'!$P$22="",1,0)</f>
        <v>1</v>
      </c>
    </row>
    <row r="50" spans="1:1">
      <c r="A50" s="879">
        <f>IF('Форма 1.11.3 | Т-подкл'!$AC$22="",1,0)</f>
        <v>1</v>
      </c>
    </row>
    <row r="51" spans="1:1">
      <c r="A51" s="879">
        <f>IF('Форма 1.11.3 | Т-подкл'!$AD$22="",1,0)</f>
        <v>1</v>
      </c>
    </row>
    <row r="52" spans="1:1">
      <c r="A52" s="879">
        <f>IF('Форма 1.11.3 | Т-подкл'!$AE$22="",1,0)</f>
        <v>1</v>
      </c>
    </row>
    <row r="53" spans="1:1">
      <c r="A53" s="879">
        <f>IF('Форма 1.11.3 | Т-подкл'!$AF$22="",1,0)</f>
        <v>1</v>
      </c>
    </row>
    <row r="54" spans="1:1">
      <c r="A54" s="879">
        <f>IF('Форма 1.11.3 | Т-подкл'!$AG$22="",1,0)</f>
        <v>1</v>
      </c>
    </row>
    <row r="55" spans="1:1">
      <c r="A55" s="879">
        <f>IF('Форма 1.11.3 | Т-подкл'!$AI$22="",1,0)</f>
        <v>1</v>
      </c>
    </row>
    <row r="56" spans="1:1">
      <c r="A56" s="879">
        <f>IF('Форма 1.11.3 | Т-подкл'!$Q$22="",1,0)</f>
        <v>0</v>
      </c>
    </row>
    <row r="57" spans="1:1">
      <c r="A57" s="879">
        <f>IF('Форма 1.11.3 | Т-подкл'!$U$22="",1,0)</f>
        <v>0</v>
      </c>
    </row>
    <row r="58" spans="1:1">
      <c r="A58" s="879">
        <f>IF('Форма 1.11.3 | Т-подкл'!$Y$22="",1,0)</f>
        <v>0</v>
      </c>
    </row>
    <row r="59" spans="1:1">
      <c r="A59" s="879">
        <f>IF('Форма 1.11.3 | Т-подкл'!$AH$22="",1,0)</f>
        <v>0</v>
      </c>
    </row>
    <row r="60" spans="1:1">
      <c r="A60" s="879">
        <f>IF('Форма 1.11.3 | Т-подкл'!$AJ$22="",1,0)</f>
        <v>0</v>
      </c>
    </row>
    <row r="61" spans="1:1">
      <c r="A61" s="879">
        <f>IF('Форма 1.0.2'!$E$12="",1,0)</f>
        <v>1</v>
      </c>
    </row>
    <row r="62" spans="1:1">
      <c r="A62" s="879">
        <f>IF('Форма 1.0.2'!$F$12="",1,0)</f>
        <v>1</v>
      </c>
    </row>
    <row r="63" spans="1:1">
      <c r="A63" s="879">
        <f>IF('Форма 1.0.2'!$G$12="",1,0)</f>
        <v>1</v>
      </c>
    </row>
    <row r="64" spans="1:1">
      <c r="A64" s="879">
        <f>IF('Форма 1.0.2'!$H$12="",1,0)</f>
        <v>1</v>
      </c>
    </row>
    <row r="65" spans="1:1">
      <c r="A65" s="879">
        <f>IF('Форма 1.0.2'!$I$12="",1,0)</f>
        <v>1</v>
      </c>
    </row>
    <row r="66" spans="1:1">
      <c r="A66" s="879">
        <f>IF('Форма 1.0.2'!$J$12="",1,0)</f>
        <v>1</v>
      </c>
    </row>
    <row r="67" spans="1:1">
      <c r="A67" s="879">
        <f>IF('Сведения об изменении'!$E$12="",1,0)</f>
        <v>1</v>
      </c>
    </row>
    <row r="68" spans="1:1">
      <c r="A68" s="882">
        <f>IF(Территории!$E$12="",1,0)</f>
        <v>0</v>
      </c>
    </row>
    <row r="69" spans="1:1">
      <c r="A69" s="882">
        <f>IF('Перечень тарифов'!$E$21="",1,0)</f>
        <v>0</v>
      </c>
    </row>
    <row r="70" spans="1:1">
      <c r="A70" s="882">
        <f>IF('Перечень тарифов'!$F$21="",1,0)</f>
        <v>0</v>
      </c>
    </row>
    <row r="71" spans="1:1">
      <c r="A71" s="882">
        <f>IF('Перечень тарифов'!$G$21="",1,0)</f>
        <v>0</v>
      </c>
    </row>
    <row r="72" spans="1:1">
      <c r="A72" s="882">
        <f>IF('Перечень тарифов'!$K$21="",1,0)</f>
        <v>0</v>
      </c>
    </row>
    <row r="73" spans="1:1">
      <c r="A73" s="882">
        <f>IF('Перечень тарифов'!$O$21="",1,0)</f>
        <v>0</v>
      </c>
    </row>
    <row r="74" spans="1:1">
      <c r="A74" s="882">
        <f>IF('Перечень тарифов'!$G$11="",1,0)</f>
        <v>0</v>
      </c>
    </row>
    <row r="75" spans="1:1">
      <c r="A75" s="882">
        <f>IF('Форма 1.11.1'!$H$18="",1,0)</f>
        <v>0</v>
      </c>
    </row>
    <row r="76" spans="1:1">
      <c r="A76" s="882">
        <f>IF('Форма 1.11.1'!$I$18="",1,0)</f>
        <v>0</v>
      </c>
    </row>
    <row r="77" spans="1:1">
      <c r="A77" s="882">
        <f>IF('Форма 1.11.1'!$J$18="",1,0)</f>
        <v>0</v>
      </c>
    </row>
    <row r="78" spans="1:1">
      <c r="A78" s="882">
        <f>IF('Форма 1.11.1'!$K$21="",1,0)</f>
        <v>0</v>
      </c>
    </row>
    <row r="79" spans="1:1">
      <c r="A79" s="882">
        <f>IF('Форма 1.11.1'!$H$24="",1,0)</f>
        <v>0</v>
      </c>
    </row>
    <row r="80" spans="1:1">
      <c r="A80" s="882">
        <f>IF('Форма 1.11.1'!$I$24="",1,0)</f>
        <v>0</v>
      </c>
    </row>
    <row r="81" spans="1:1">
      <c r="A81" s="882">
        <f>IF('Форма 1.11.1'!$J$24="",1,0)</f>
        <v>0</v>
      </c>
    </row>
    <row r="82" spans="1:1">
      <c r="A82" s="882">
        <f>IF('Форма 1.11.1'!$H$28="",1,0)</f>
        <v>0</v>
      </c>
    </row>
    <row r="83" spans="1:1">
      <c r="A83" s="882">
        <f>IF('Форма 1.11.1'!$I$28="",1,0)</f>
        <v>0</v>
      </c>
    </row>
    <row r="84" spans="1:1">
      <c r="A84" s="882">
        <f>IF('Форма 1.11.1'!$J$28="",1,0)</f>
        <v>0</v>
      </c>
    </row>
    <row r="85" spans="1:1">
      <c r="A85" s="882">
        <f>IF('Форма 1.11.2 | Т-гор.вода'!$O$27="",1,0)</f>
        <v>0</v>
      </c>
    </row>
    <row r="86" spans="1:1">
      <c r="A86" s="882">
        <f>IF('Форма 1.11.2 | Т-гор.вода'!$Y$28="",1,0)</f>
        <v>0</v>
      </c>
    </row>
    <row r="87" spans="1:1">
      <c r="A87" s="882">
        <f>IF('Форма 1.11.2 | Т-гор.вода'!$AA$28="",1,0)</f>
        <v>0</v>
      </c>
    </row>
    <row r="88" spans="1:1">
      <c r="A88" s="882">
        <f>IF('Форма 1.11.2 | Т-гор.вода'!$Z$28="",1,0)</f>
        <v>0</v>
      </c>
    </row>
    <row r="89" spans="1:1">
      <c r="A89" s="882">
        <f>IF('Форма 1.11.2 | Т-гор.вода'!$AB$28="",1,0)</f>
        <v>0</v>
      </c>
    </row>
    <row r="90" spans="1:1">
      <c r="A90" s="882">
        <f>IF('Форма 1.11.2 | Т-гор.вода'!$Q$23="",1,0)</f>
        <v>0</v>
      </c>
    </row>
    <row r="91" spans="1:1">
      <c r="A91" s="882">
        <f>IF('Форма 1.11.2 | Т-гор.вода'!$R$23="",1,0)</f>
        <v>0</v>
      </c>
    </row>
    <row r="92" spans="1:1">
      <c r="A92" s="882">
        <f>IF('Форма 1.11.2 | Т-гор.вода'!$P$23="",1,0)</f>
        <v>0</v>
      </c>
    </row>
    <row r="93" spans="1:1">
      <c r="A93" s="882">
        <f>IF('Форма 1.11.2 | Т-гор.вода'!$Q$28="",1,0)</f>
        <v>0</v>
      </c>
    </row>
    <row r="94" spans="1:1">
      <c r="A94" s="882">
        <f>IF('Форма 1.11.2 | Т-гор.вода'!$R$28="",1,0)</f>
        <v>0</v>
      </c>
    </row>
    <row r="95" spans="1:1">
      <c r="A95" s="882">
        <f>IF('Форма 1.11.2 | Т-гор.вода'!$P$28="",1,0)</f>
        <v>0</v>
      </c>
    </row>
    <row r="96" spans="1:1">
      <c r="A96" s="882">
        <f>IF('Форма 1.11.2 | Т-гор.вода'!$AD$28="",1,0)</f>
        <v>0</v>
      </c>
    </row>
    <row r="97" spans="1:1">
      <c r="A97" s="882">
        <f>IF('Форма 1.11.2 | Т-гор.вода'!$AE$28="",1,0)</f>
        <v>0</v>
      </c>
    </row>
    <row r="98" spans="1:1">
      <c r="A98" s="882">
        <f>IF('Форма 1.11.2 | Т-гор.вода'!$AF$28="",1,0)</f>
        <v>0</v>
      </c>
    </row>
    <row r="99" spans="1:1">
      <c r="A99" s="882">
        <f>IF('Форма 1.11.2 | Т-гор.вода'!$AM$28="",1,0)</f>
        <v>0</v>
      </c>
    </row>
    <row r="100" spans="1:1">
      <c r="A100" s="882">
        <f>IF('Форма 1.11.2 | Т-гор.вода'!$AO$28="",1,0)</f>
        <v>0</v>
      </c>
    </row>
    <row r="101" spans="1:1">
      <c r="A101" s="882">
        <f>IF('Форма 1.11.2 | Т-гор.вода'!$AN$28="",1,0)</f>
        <v>0</v>
      </c>
    </row>
    <row r="102" spans="1:1">
      <c r="A102" s="882">
        <f>IF('Форма 1.11.2 | Т-гор.вода'!$AP$28="",1,0)</f>
        <v>0</v>
      </c>
    </row>
    <row r="103" spans="1:1">
      <c r="A103" s="882">
        <f>IF('Форма 1.11.2 | Т-гор.вода'!$AD$23="",1,0)</f>
        <v>0</v>
      </c>
    </row>
    <row r="104" spans="1:1">
      <c r="A104" s="882">
        <f>IF('Форма 1.11.2 | Т-гор.вода'!$AE$23="",1,0)</f>
        <v>0</v>
      </c>
    </row>
    <row r="105" spans="1:1">
      <c r="A105" s="882">
        <f>IF('Форма 1.11.2 | Т-гор.вода'!$AF$23="",1,0)</f>
        <v>0</v>
      </c>
    </row>
    <row r="106" spans="1:1">
      <c r="A106" s="882">
        <f>IF('Форма 1.11.2 | Т-гор.вода'!$AM$23="",1,0)</f>
        <v>0</v>
      </c>
    </row>
    <row r="107" spans="1:1">
      <c r="A107" s="882">
        <f>IF('Форма 1.11.2 | Т-гор.вода'!$AO$23="",1,0)</f>
        <v>0</v>
      </c>
    </row>
    <row r="108" spans="1:1">
      <c r="A108" s="882">
        <f>IF('Форма 1.11.2 | Т-гор.вода'!$AN$23="",1,0)</f>
        <v>0</v>
      </c>
    </row>
    <row r="109" spans="1:1">
      <c r="A109" s="882">
        <f>IF('Форма 1.11.2 | Т-гор.вода'!$AP$23="",1,0)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903"/>
  </cols>
  <sheetData>
    <row r="1" spans="1:3">
      <c r="A1" s="903" t="s">
        <v>475</v>
      </c>
      <c r="B1" s="903" t="s">
        <v>476</v>
      </c>
      <c r="C1" s="903" t="s">
        <v>62</v>
      </c>
    </row>
    <row r="2" spans="1:3">
      <c r="A2" s="903">
        <v>4189678</v>
      </c>
      <c r="B2" s="903" t="s">
        <v>1390</v>
      </c>
      <c r="C2" s="903" t="s">
        <v>1391</v>
      </c>
    </row>
    <row r="3" spans="1:3">
      <c r="A3" s="903">
        <v>4190415</v>
      </c>
      <c r="B3" s="903" t="s">
        <v>1392</v>
      </c>
      <c r="C3" s="903" t="s">
        <v>1391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1609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13" t="str">
        <f>"Код отчёта: " &amp; GetCode()</f>
        <v>Код отчёта: FAS.JKH.OPEN.INFO.REQUEST.GVS</v>
      </c>
      <c r="C2" s="913"/>
      <c r="D2" s="913"/>
      <c r="E2" s="913"/>
      <c r="F2" s="913"/>
      <c r="G2" s="913"/>
      <c r="Q2" s="328"/>
      <c r="R2" s="328"/>
      <c r="S2" s="328"/>
      <c r="T2" s="328"/>
      <c r="U2" s="328"/>
      <c r="V2" s="328"/>
      <c r="W2" s="328"/>
    </row>
    <row r="3" spans="1:27" ht="18" customHeight="1">
      <c r="B3" s="914" t="str">
        <f>"Версия " &amp; GetVersion()</f>
        <v>Версия 1.0.2</v>
      </c>
      <c r="C3" s="914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18" t="s">
        <v>557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15" t="s">
        <v>550</v>
      </c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57"/>
    </row>
    <row r="8" spans="1:27" ht="15" customHeight="1">
      <c r="A8" s="41"/>
      <c r="B8" s="76"/>
      <c r="C8" s="75"/>
      <c r="D8" s="58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5"/>
      <c r="S8" s="915"/>
      <c r="T8" s="915"/>
      <c r="U8" s="915"/>
      <c r="V8" s="915"/>
      <c r="W8" s="915"/>
      <c r="X8" s="915"/>
      <c r="Y8" s="57"/>
    </row>
    <row r="9" spans="1:27" ht="15" customHeight="1">
      <c r="A9" s="41"/>
      <c r="B9" s="76"/>
      <c r="C9" s="75"/>
      <c r="D9" s="58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57"/>
    </row>
    <row r="10" spans="1:27" ht="10.5" customHeight="1">
      <c r="A10" s="41"/>
      <c r="B10" s="76"/>
      <c r="C10" s="75"/>
      <c r="D10" s="58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57"/>
    </row>
    <row r="11" spans="1:27" ht="27" customHeight="1">
      <c r="A11" s="41"/>
      <c r="B11" s="76"/>
      <c r="C11" s="75"/>
      <c r="D11" s="58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57"/>
    </row>
    <row r="12" spans="1:27" ht="12" customHeight="1">
      <c r="A12" s="41"/>
      <c r="B12" s="76"/>
      <c r="C12" s="75"/>
      <c r="D12" s="58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57"/>
    </row>
    <row r="13" spans="1:27" ht="38.25" customHeight="1">
      <c r="A13" s="41"/>
      <c r="B13" s="76"/>
      <c r="C13" s="75"/>
      <c r="D13" s="58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71"/>
    </row>
    <row r="14" spans="1:27" ht="15" customHeight="1">
      <c r="A14" s="41"/>
      <c r="B14" s="76"/>
      <c r="C14" s="75"/>
      <c r="D14" s="58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57"/>
    </row>
    <row r="15" spans="1:27" ht="15">
      <c r="A15" s="41"/>
      <c r="B15" s="76"/>
      <c r="C15" s="75"/>
      <c r="D15" s="58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57"/>
    </row>
    <row r="16" spans="1:27" ht="15">
      <c r="A16" s="41"/>
      <c r="B16" s="76"/>
      <c r="C16" s="75"/>
      <c r="D16" s="58"/>
      <c r="E16" s="915"/>
      <c r="F16" s="915"/>
      <c r="G16" s="915"/>
      <c r="H16" s="915"/>
      <c r="I16" s="915"/>
      <c r="J16" s="915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5"/>
      <c r="Y16" s="57"/>
    </row>
    <row r="17" spans="1:25" ht="15" customHeight="1">
      <c r="A17" s="41"/>
      <c r="B17" s="76"/>
      <c r="C17" s="75"/>
      <c r="D17" s="58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57"/>
    </row>
    <row r="18" spans="1:25" ht="15">
      <c r="A18" s="41"/>
      <c r="B18" s="76"/>
      <c r="C18" s="75"/>
      <c r="D18" s="58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57"/>
    </row>
    <row r="19" spans="1:25" ht="59.25" customHeight="1">
      <c r="A19" s="41"/>
      <c r="B19" s="76"/>
      <c r="C19" s="75"/>
      <c r="D19" s="64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1" t="s">
        <v>237</v>
      </c>
      <c r="G21" s="922"/>
      <c r="H21" s="922"/>
      <c r="I21" s="922"/>
      <c r="J21" s="922"/>
      <c r="K21" s="922"/>
      <c r="L21" s="922"/>
      <c r="M21" s="922"/>
      <c r="N21" s="58"/>
      <c r="O21" s="69" t="s">
        <v>221</v>
      </c>
      <c r="P21" s="923" t="s">
        <v>222</v>
      </c>
      <c r="Q21" s="924"/>
      <c r="R21" s="924"/>
      <c r="S21" s="924"/>
      <c r="T21" s="924"/>
      <c r="U21" s="924"/>
      <c r="V21" s="924"/>
      <c r="W21" s="924"/>
      <c r="X21" s="924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1" t="s">
        <v>224</v>
      </c>
      <c r="G22" s="922"/>
      <c r="H22" s="922"/>
      <c r="I22" s="922"/>
      <c r="J22" s="922"/>
      <c r="K22" s="922"/>
      <c r="L22" s="922"/>
      <c r="M22" s="922"/>
      <c r="N22" s="58"/>
      <c r="O22" s="72" t="s">
        <v>221</v>
      </c>
      <c r="P22" s="923" t="s">
        <v>548</v>
      </c>
      <c r="Q22" s="924"/>
      <c r="R22" s="924"/>
      <c r="S22" s="924"/>
      <c r="T22" s="924"/>
      <c r="U22" s="924"/>
      <c r="V22" s="924"/>
      <c r="W22" s="924"/>
      <c r="X22" s="924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16"/>
      <c r="Q23" s="916"/>
      <c r="R23" s="916"/>
      <c r="S23" s="916"/>
      <c r="T23" s="916"/>
      <c r="U23" s="916"/>
      <c r="V23" s="916"/>
      <c r="W23" s="916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20" t="s">
        <v>398</v>
      </c>
      <c r="F35" s="920"/>
      <c r="G35" s="920"/>
      <c r="H35" s="920"/>
      <c r="I35" s="920"/>
      <c r="J35" s="920"/>
      <c r="K35" s="920"/>
      <c r="L35" s="920"/>
      <c r="M35" s="920"/>
      <c r="N35" s="920"/>
      <c r="O35" s="920"/>
      <c r="P35" s="920"/>
      <c r="Q35" s="920"/>
      <c r="R35" s="920"/>
      <c r="S35" s="920"/>
      <c r="T35" s="920"/>
      <c r="U35" s="920"/>
      <c r="V35" s="920"/>
      <c r="W35" s="920"/>
      <c r="X35" s="920"/>
      <c r="Y35" s="57"/>
    </row>
    <row r="36" spans="1:25" ht="38.25" hidden="1" customHeight="1">
      <c r="A36" s="41"/>
      <c r="B36" s="76"/>
      <c r="C36" s="75"/>
      <c r="D36" s="59"/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20"/>
      <c r="P36" s="920"/>
      <c r="Q36" s="920"/>
      <c r="R36" s="920"/>
      <c r="S36" s="920"/>
      <c r="T36" s="920"/>
      <c r="U36" s="920"/>
      <c r="V36" s="920"/>
      <c r="W36" s="920"/>
      <c r="X36" s="920"/>
      <c r="Y36" s="57"/>
    </row>
    <row r="37" spans="1:25" ht="9.75" hidden="1" customHeight="1">
      <c r="A37" s="41"/>
      <c r="B37" s="76"/>
      <c r="C37" s="75"/>
      <c r="D37" s="59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  <c r="W37" s="920"/>
      <c r="X37" s="920"/>
      <c r="Y37" s="57"/>
    </row>
    <row r="38" spans="1:25" ht="51" hidden="1" customHeight="1">
      <c r="A38" s="41"/>
      <c r="B38" s="76"/>
      <c r="C38" s="75"/>
      <c r="D38" s="59"/>
      <c r="E38" s="920"/>
      <c r="F38" s="920"/>
      <c r="G38" s="920"/>
      <c r="H38" s="920"/>
      <c r="I38" s="920"/>
      <c r="J38" s="920"/>
      <c r="K38" s="920"/>
      <c r="L38" s="920"/>
      <c r="M38" s="920"/>
      <c r="N38" s="920"/>
      <c r="O38" s="920"/>
      <c r="P38" s="920"/>
      <c r="Q38" s="920"/>
      <c r="R38" s="920"/>
      <c r="S38" s="920"/>
      <c r="T38" s="920"/>
      <c r="U38" s="920"/>
      <c r="V38" s="920"/>
      <c r="W38" s="920"/>
      <c r="X38" s="920"/>
      <c r="Y38" s="57"/>
    </row>
    <row r="39" spans="1:25" ht="15" hidden="1" customHeight="1">
      <c r="A39" s="41"/>
      <c r="B39" s="76"/>
      <c r="C39" s="75"/>
      <c r="D39" s="59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57"/>
    </row>
    <row r="40" spans="1:25" ht="12" hidden="1" customHeight="1">
      <c r="A40" s="41"/>
      <c r="B40" s="76"/>
      <c r="C40" s="75"/>
      <c r="D40" s="59"/>
      <c r="E40" s="925"/>
      <c r="F40" s="926"/>
      <c r="G40" s="926"/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57"/>
    </row>
    <row r="41" spans="1:25" ht="38.25" hidden="1" customHeight="1">
      <c r="A41" s="41"/>
      <c r="B41" s="76"/>
      <c r="C41" s="75"/>
      <c r="D41" s="59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0"/>
      <c r="X41" s="920"/>
      <c r="Y41" s="57"/>
    </row>
    <row r="42" spans="1:25" ht="15" hidden="1">
      <c r="A42" s="41"/>
      <c r="B42" s="76"/>
      <c r="C42" s="75"/>
      <c r="D42" s="59"/>
      <c r="E42" s="920"/>
      <c r="F42" s="920"/>
      <c r="G42" s="920"/>
      <c r="H42" s="920"/>
      <c r="I42" s="920"/>
      <c r="J42" s="920"/>
      <c r="K42" s="920"/>
      <c r="L42" s="920"/>
      <c r="M42" s="920"/>
      <c r="N42" s="920"/>
      <c r="O42" s="920"/>
      <c r="P42" s="920"/>
      <c r="Q42" s="920"/>
      <c r="R42" s="920"/>
      <c r="S42" s="920"/>
      <c r="T42" s="920"/>
      <c r="U42" s="920"/>
      <c r="V42" s="920"/>
      <c r="W42" s="920"/>
      <c r="X42" s="920"/>
      <c r="Y42" s="57"/>
    </row>
    <row r="43" spans="1:25" ht="15" hidden="1">
      <c r="A43" s="41"/>
      <c r="B43" s="76"/>
      <c r="C43" s="75"/>
      <c r="D43" s="59"/>
      <c r="E43" s="920"/>
      <c r="F43" s="920"/>
      <c r="G43" s="920"/>
      <c r="H43" s="920"/>
      <c r="I43" s="920"/>
      <c r="J43" s="920"/>
      <c r="K43" s="920"/>
      <c r="L43" s="920"/>
      <c r="M43" s="920"/>
      <c r="N43" s="920"/>
      <c r="O43" s="920"/>
      <c r="P43" s="920"/>
      <c r="Q43" s="920"/>
      <c r="R43" s="920"/>
      <c r="S43" s="920"/>
      <c r="T43" s="920"/>
      <c r="U43" s="920"/>
      <c r="V43" s="920"/>
      <c r="W43" s="920"/>
      <c r="X43" s="920"/>
      <c r="Y43" s="57"/>
    </row>
    <row r="44" spans="1:25" ht="33.75" hidden="1" customHeight="1">
      <c r="A44" s="41"/>
      <c r="B44" s="76"/>
      <c r="C44" s="75"/>
      <c r="D44" s="64"/>
      <c r="E44" s="920"/>
      <c r="F44" s="920"/>
      <c r="G44" s="920"/>
      <c r="H44" s="920"/>
      <c r="I44" s="920"/>
      <c r="J44" s="920"/>
      <c r="K44" s="920"/>
      <c r="L44" s="920"/>
      <c r="M44" s="920"/>
      <c r="N44" s="920"/>
      <c r="O44" s="920"/>
      <c r="P44" s="920"/>
      <c r="Q44" s="920"/>
      <c r="R44" s="920"/>
      <c r="S44" s="920"/>
      <c r="T44" s="920"/>
      <c r="U44" s="920"/>
      <c r="V44" s="920"/>
      <c r="W44" s="920"/>
      <c r="X44" s="920"/>
      <c r="Y44" s="57"/>
    </row>
    <row r="45" spans="1:25" ht="15" hidden="1">
      <c r="A45" s="41"/>
      <c r="B45" s="76"/>
      <c r="C45" s="75"/>
      <c r="D45" s="64"/>
      <c r="E45" s="920"/>
      <c r="F45" s="920"/>
      <c r="G45" s="920"/>
      <c r="H45" s="920"/>
      <c r="I45" s="920"/>
      <c r="J45" s="920"/>
      <c r="K45" s="920"/>
      <c r="L45" s="920"/>
      <c r="M45" s="920"/>
      <c r="N45" s="920"/>
      <c r="O45" s="920"/>
      <c r="P45" s="920"/>
      <c r="Q45" s="920"/>
      <c r="R45" s="920"/>
      <c r="S45" s="920"/>
      <c r="T45" s="920"/>
      <c r="U45" s="920"/>
      <c r="V45" s="920"/>
      <c r="W45" s="920"/>
      <c r="X45" s="920"/>
      <c r="Y45" s="57"/>
    </row>
    <row r="46" spans="1:25" ht="24" hidden="1" customHeight="1">
      <c r="A46" s="41"/>
      <c r="B46" s="76"/>
      <c r="C46" s="75"/>
      <c r="D46" s="59"/>
      <c r="E46" s="931" t="s">
        <v>220</v>
      </c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57"/>
    </row>
    <row r="47" spans="1:25" ht="37.5" hidden="1" customHeight="1">
      <c r="A47" s="41"/>
      <c r="B47" s="76"/>
      <c r="C47" s="75"/>
      <c r="D47" s="59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  <c r="S47" s="931"/>
      <c r="T47" s="931"/>
      <c r="U47" s="931"/>
      <c r="V47" s="931"/>
      <c r="W47" s="931"/>
      <c r="X47" s="931"/>
      <c r="Y47" s="57"/>
    </row>
    <row r="48" spans="1:25" ht="24" hidden="1" customHeight="1">
      <c r="A48" s="41"/>
      <c r="B48" s="76"/>
      <c r="C48" s="75"/>
      <c r="D48" s="59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57"/>
    </row>
    <row r="49" spans="1:25" ht="51" hidden="1" customHeight="1">
      <c r="A49" s="41"/>
      <c r="B49" s="76"/>
      <c r="C49" s="75"/>
      <c r="D49" s="59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57"/>
    </row>
    <row r="50" spans="1:25" ht="15" hidden="1">
      <c r="A50" s="41"/>
      <c r="B50" s="76"/>
      <c r="C50" s="75"/>
      <c r="D50" s="59"/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1"/>
      <c r="U50" s="931"/>
      <c r="V50" s="931"/>
      <c r="W50" s="931"/>
      <c r="X50" s="931"/>
      <c r="Y50" s="57"/>
    </row>
    <row r="51" spans="1:25" ht="15" hidden="1">
      <c r="A51" s="41"/>
      <c r="B51" s="76"/>
      <c r="C51" s="75"/>
      <c r="D51" s="59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1"/>
      <c r="U51" s="931"/>
      <c r="V51" s="931"/>
      <c r="W51" s="931"/>
      <c r="X51" s="931"/>
      <c r="Y51" s="57"/>
    </row>
    <row r="52" spans="1:25" ht="15" hidden="1">
      <c r="A52" s="41"/>
      <c r="B52" s="76"/>
      <c r="C52" s="75"/>
      <c r="D52" s="59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57"/>
    </row>
    <row r="53" spans="1:25" ht="15" hidden="1">
      <c r="A53" s="41"/>
      <c r="B53" s="76"/>
      <c r="C53" s="75"/>
      <c r="D53" s="59"/>
      <c r="E53" s="931"/>
      <c r="F53" s="931"/>
      <c r="G53" s="931"/>
      <c r="H53" s="931"/>
      <c r="I53" s="931"/>
      <c r="J53" s="931"/>
      <c r="K53" s="931"/>
      <c r="L53" s="931"/>
      <c r="M53" s="931"/>
      <c r="N53" s="931"/>
      <c r="O53" s="931"/>
      <c r="P53" s="931"/>
      <c r="Q53" s="931"/>
      <c r="R53" s="931"/>
      <c r="S53" s="931"/>
      <c r="T53" s="931"/>
      <c r="U53" s="931"/>
      <c r="V53" s="931"/>
      <c r="W53" s="931"/>
      <c r="X53" s="931"/>
      <c r="Y53" s="57"/>
    </row>
    <row r="54" spans="1:25" ht="15" hidden="1">
      <c r="A54" s="41"/>
      <c r="B54" s="76"/>
      <c r="C54" s="75"/>
      <c r="D54" s="59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57"/>
    </row>
    <row r="55" spans="1:25" ht="15" hidden="1">
      <c r="A55" s="41"/>
      <c r="B55" s="76"/>
      <c r="C55" s="75"/>
      <c r="D55" s="59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57"/>
    </row>
    <row r="56" spans="1:25" ht="25.5" hidden="1" customHeight="1">
      <c r="A56" s="41"/>
      <c r="B56" s="76"/>
      <c r="C56" s="75"/>
      <c r="D56" s="64"/>
      <c r="E56" s="931"/>
      <c r="F56" s="931"/>
      <c r="G56" s="931"/>
      <c r="H56" s="931"/>
      <c r="I56" s="931"/>
      <c r="J56" s="931"/>
      <c r="K56" s="931"/>
      <c r="L56" s="931"/>
      <c r="M56" s="931"/>
      <c r="N56" s="931"/>
      <c r="O56" s="931"/>
      <c r="P56" s="931"/>
      <c r="Q56" s="931"/>
      <c r="R56" s="931"/>
      <c r="S56" s="931"/>
      <c r="T56" s="931"/>
      <c r="U56" s="931"/>
      <c r="V56" s="931"/>
      <c r="W56" s="931"/>
      <c r="X56" s="931"/>
      <c r="Y56" s="57"/>
    </row>
    <row r="57" spans="1:25" ht="15" hidden="1">
      <c r="A57" s="41"/>
      <c r="B57" s="76"/>
      <c r="C57" s="75"/>
      <c r="D57" s="64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57"/>
    </row>
    <row r="58" spans="1:25" ht="15" hidden="1" customHeight="1">
      <c r="A58" s="41"/>
      <c r="B58" s="76"/>
      <c r="C58" s="75"/>
      <c r="D58" s="59"/>
      <c r="E58" s="917" t="s">
        <v>399</v>
      </c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  <c r="R58" s="917"/>
      <c r="S58" s="917"/>
      <c r="T58" s="917"/>
      <c r="U58" s="917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32"/>
      <c r="F59" s="932"/>
      <c r="G59" s="932"/>
      <c r="H59" s="925"/>
      <c r="I59" s="926"/>
      <c r="J59" s="926"/>
      <c r="K59" s="926"/>
      <c r="L59" s="926"/>
      <c r="M59" s="926"/>
      <c r="N59" s="926"/>
      <c r="O59" s="926"/>
      <c r="P59" s="926"/>
      <c r="Q59" s="926"/>
      <c r="R59" s="926"/>
      <c r="S59" s="926"/>
      <c r="T59" s="926"/>
      <c r="U59" s="926"/>
      <c r="V59" s="926"/>
      <c r="W59" s="926"/>
      <c r="X59" s="926"/>
      <c r="Y59" s="57"/>
    </row>
    <row r="60" spans="1:25" ht="15" hidden="1" customHeight="1">
      <c r="A60" s="41"/>
      <c r="B60" s="76"/>
      <c r="C60" s="75"/>
      <c r="D60" s="59"/>
      <c r="E60" s="928"/>
      <c r="F60" s="928"/>
      <c r="G60" s="928"/>
      <c r="H60" s="930"/>
      <c r="I60" s="930"/>
      <c r="J60" s="930"/>
      <c r="K60" s="930"/>
      <c r="L60" s="930"/>
      <c r="M60" s="930"/>
      <c r="N60" s="930"/>
      <c r="O60" s="930"/>
      <c r="P60" s="930"/>
      <c r="Q60" s="930"/>
      <c r="R60" s="930"/>
      <c r="S60" s="930"/>
      <c r="T60" s="930"/>
      <c r="U60" s="930"/>
      <c r="V60" s="930"/>
      <c r="W60" s="930"/>
      <c r="X60" s="930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17" t="s">
        <v>400</v>
      </c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917"/>
      <c r="R70" s="917"/>
      <c r="S70" s="917"/>
      <c r="T70" s="917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17" t="s">
        <v>547</v>
      </c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917"/>
      <c r="R71" s="917"/>
      <c r="S71" s="917"/>
      <c r="T71" s="917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17" t="s">
        <v>399</v>
      </c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28"/>
      <c r="F82" s="928"/>
      <c r="G82" s="928"/>
      <c r="H82" s="925"/>
      <c r="I82" s="926"/>
      <c r="J82" s="926"/>
      <c r="K82" s="926"/>
      <c r="L82" s="926"/>
      <c r="M82" s="926"/>
      <c r="N82" s="926"/>
      <c r="O82" s="926"/>
      <c r="P82" s="926"/>
      <c r="Q82" s="926"/>
      <c r="R82" s="926"/>
      <c r="S82" s="926"/>
      <c r="T82" s="926"/>
      <c r="U82" s="926"/>
      <c r="V82" s="926"/>
      <c r="W82" s="926"/>
      <c r="X82" s="926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30"/>
      <c r="I84" s="930"/>
      <c r="J84" s="930"/>
      <c r="K84" s="930"/>
      <c r="L84" s="930"/>
      <c r="M84" s="930"/>
      <c r="N84" s="930"/>
      <c r="O84" s="930"/>
      <c r="P84" s="930"/>
      <c r="Q84" s="930"/>
      <c r="R84" s="930"/>
      <c r="S84" s="930"/>
      <c r="T84" s="930"/>
      <c r="U84" s="930"/>
      <c r="V84" s="930"/>
      <c r="W84" s="930"/>
      <c r="X84" s="930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29" t="s">
        <v>219</v>
      </c>
      <c r="F98" s="929"/>
      <c r="G98" s="929"/>
      <c r="H98" s="929"/>
      <c r="I98" s="929"/>
      <c r="J98" s="929"/>
      <c r="K98" s="929"/>
      <c r="L98" s="929"/>
      <c r="M98" s="929"/>
      <c r="N98" s="929"/>
      <c r="O98" s="929"/>
      <c r="P98" s="929"/>
      <c r="Q98" s="929"/>
      <c r="R98" s="929"/>
      <c r="S98" s="929"/>
      <c r="T98" s="929"/>
      <c r="U98" s="929"/>
      <c r="V98" s="929"/>
      <c r="W98" s="929"/>
      <c r="X98" s="929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27" t="s">
        <v>218</v>
      </c>
      <c r="G100" s="927"/>
      <c r="H100" s="927"/>
      <c r="I100" s="927"/>
      <c r="J100" s="927"/>
      <c r="K100" s="927"/>
      <c r="L100" s="927"/>
      <c r="M100" s="927"/>
      <c r="N100" s="927"/>
      <c r="O100" s="927"/>
      <c r="P100" s="927"/>
      <c r="Q100" s="927"/>
      <c r="R100" s="927"/>
      <c r="S100" s="927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27" t="s">
        <v>217</v>
      </c>
      <c r="G102" s="927"/>
      <c r="H102" s="927"/>
      <c r="I102" s="927"/>
      <c r="J102" s="927"/>
      <c r="K102" s="927"/>
      <c r="L102" s="927"/>
      <c r="M102" s="927"/>
      <c r="N102" s="927"/>
      <c r="O102" s="927"/>
      <c r="P102" s="927"/>
      <c r="Q102" s="927"/>
      <c r="R102" s="927"/>
      <c r="S102" s="927"/>
      <c r="T102" s="927"/>
      <c r="U102" s="927"/>
      <c r="V102" s="927"/>
      <c r="W102" s="927"/>
      <c r="X102" s="927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algorithmName="SHA-512" hashValue="HNn5cpNEt9l36GxqnnTuRzEwPn2B1iievEQtYFxyHLVutEaClf7D6ynXbg2X7Y/kfh0Gx7/S2HqJf7uCTUrB6g==" saltValue="DrnfPf4srVPoHgIK6ASHdA==" spinCount="100000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GVS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903"/>
    <col min="2" max="2" width="65.28515625" style="903" customWidth="1"/>
    <col min="3" max="3" width="41" style="903" customWidth="1"/>
    <col min="4" max="16384" width="9.140625" style="903"/>
  </cols>
  <sheetData>
    <row r="1" spans="1:2">
      <c r="A1" s="903" t="s">
        <v>311</v>
      </c>
      <c r="B1" s="903" t="s">
        <v>312</v>
      </c>
    </row>
    <row r="2" spans="1:2">
      <c r="A2" s="903">
        <v>4213767</v>
      </c>
      <c r="B2" s="903" t="s">
        <v>564</v>
      </c>
    </row>
    <row r="3" spans="1:2">
      <c r="A3" s="903">
        <v>4213768</v>
      </c>
      <c r="B3" s="903" t="s">
        <v>563</v>
      </c>
    </row>
    <row r="4" spans="1:2">
      <c r="A4" s="903">
        <v>4213769</v>
      </c>
      <c r="B4" s="903" t="s">
        <v>566</v>
      </c>
    </row>
    <row r="5" spans="1:2">
      <c r="A5" s="903">
        <v>4213770</v>
      </c>
      <c r="B5" s="903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903"/>
    <col min="2" max="2" width="65.28515625" style="903" customWidth="1"/>
    <col min="3" max="3" width="41" style="903" customWidth="1"/>
    <col min="4" max="16384" width="9.140625" style="903"/>
  </cols>
  <sheetData>
    <row r="1" spans="1:2">
      <c r="A1" s="903" t="s">
        <v>311</v>
      </c>
      <c r="B1" s="903" t="s">
        <v>313</v>
      </c>
    </row>
    <row r="2" spans="1:2">
      <c r="A2" s="903">
        <v>4189706</v>
      </c>
      <c r="B2" s="903" t="s">
        <v>702</v>
      </c>
    </row>
    <row r="3" spans="1:2">
      <c r="A3" s="903">
        <v>4189705</v>
      </c>
      <c r="B3" s="903" t="s">
        <v>703</v>
      </c>
    </row>
    <row r="4" spans="1:2">
      <c r="A4" s="903">
        <v>4189707</v>
      </c>
      <c r="B4" s="903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904">
        <v>44666.451527777775</v>
      </c>
      <c r="B2" s="11" t="s">
        <v>707</v>
      </c>
      <c r="C2" s="11" t="s">
        <v>424</v>
      </c>
    </row>
    <row r="3" spans="1:4">
      <c r="A3" s="904">
        <v>44666.451539351852</v>
      </c>
      <c r="B3" s="11" t="s">
        <v>708</v>
      </c>
      <c r="C3" s="11" t="s">
        <v>424</v>
      </c>
    </row>
    <row r="4" spans="1:4">
      <c r="A4" s="904">
        <v>44666.455358796295</v>
      </c>
      <c r="B4" s="11" t="s">
        <v>707</v>
      </c>
      <c r="C4" s="11" t="s">
        <v>424</v>
      </c>
    </row>
    <row r="5" spans="1:4">
      <c r="A5" s="904">
        <v>44666.455381944441</v>
      </c>
      <c r="B5" s="11" t="s">
        <v>708</v>
      </c>
      <c r="C5" s="11" t="s">
        <v>424</v>
      </c>
    </row>
    <row r="6" spans="1:4">
      <c r="A6" s="904">
        <v>44666.455868055556</v>
      </c>
      <c r="B6" s="11" t="s">
        <v>707</v>
      </c>
      <c r="C6" s="11" t="s">
        <v>424</v>
      </c>
    </row>
    <row r="7" spans="1:4">
      <c r="A7" s="904">
        <v>44666.455879629626</v>
      </c>
      <c r="B7" s="11" t="s">
        <v>708</v>
      </c>
      <c r="C7" s="11" t="s">
        <v>424</v>
      </c>
    </row>
    <row r="8" spans="1:4">
      <c r="A8" s="904">
        <v>44678.378287037034</v>
      </c>
      <c r="B8" s="11" t="s">
        <v>707</v>
      </c>
      <c r="C8" s="11" t="s">
        <v>424</v>
      </c>
    </row>
    <row r="9" spans="1:4">
      <c r="A9" s="904">
        <v>44678.378298611111</v>
      </c>
      <c r="B9" s="11" t="s">
        <v>708</v>
      </c>
      <c r="C9" s="11" t="s">
        <v>424</v>
      </c>
    </row>
  </sheetData>
  <sheetProtection algorithmName="SHA-512" hashValue="aRxNu/TpD6KRcg30BPb4+DzMdHFG+1bYHQmT3zWYZ5oNN86dAzB1GCqo3eEfu6gxmxVfNZdaNVf6/4oe/bAPmw==" saltValue="9GxeuZYB2xu4Hl08gkzkU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SH_REESTR_ORG">
    <tabColor indexed="47"/>
  </sheetPr>
  <dimension ref="A1:J54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1389</v>
      </c>
      <c r="B1" s="4" t="s">
        <v>1395</v>
      </c>
      <c r="C1" s="4" t="s">
        <v>1396</v>
      </c>
      <c r="D1" s="4" t="s">
        <v>1397</v>
      </c>
      <c r="E1" s="4" t="s">
        <v>1398</v>
      </c>
      <c r="F1" s="4" t="s">
        <v>1399</v>
      </c>
      <c r="G1" s="4" t="s">
        <v>1400</v>
      </c>
      <c r="H1" s="4" t="s">
        <v>1401</v>
      </c>
      <c r="I1" s="4" t="s">
        <v>1402</v>
      </c>
    </row>
    <row r="2" spans="1:10">
      <c r="A2" s="4">
        <v>1</v>
      </c>
      <c r="B2" s="4" t="s">
        <v>1403</v>
      </c>
      <c r="C2" s="4" t="s">
        <v>142</v>
      </c>
      <c r="D2" s="4" t="s">
        <v>1404</v>
      </c>
      <c r="E2" s="4" t="s">
        <v>1405</v>
      </c>
      <c r="F2" s="4" t="s">
        <v>1406</v>
      </c>
      <c r="G2" s="4" t="s">
        <v>1407</v>
      </c>
      <c r="J2" s="4" t="s">
        <v>1599</v>
      </c>
    </row>
    <row r="3" spans="1:10">
      <c r="A3" s="4">
        <v>2</v>
      </c>
      <c r="B3" s="4" t="s">
        <v>1403</v>
      </c>
      <c r="C3" s="4" t="s">
        <v>142</v>
      </c>
      <c r="D3" s="4" t="s">
        <v>1408</v>
      </c>
      <c r="E3" s="4" t="s">
        <v>1409</v>
      </c>
      <c r="F3" s="4" t="s">
        <v>1410</v>
      </c>
      <c r="G3" s="4" t="s">
        <v>1411</v>
      </c>
      <c r="J3" s="4" t="s">
        <v>1599</v>
      </c>
    </row>
    <row r="4" spans="1:10">
      <c r="A4" s="4">
        <v>3</v>
      </c>
      <c r="B4" s="4" t="s">
        <v>1403</v>
      </c>
      <c r="C4" s="4" t="s">
        <v>142</v>
      </c>
      <c r="D4" s="4" t="s">
        <v>1412</v>
      </c>
      <c r="E4" s="4" t="s">
        <v>1413</v>
      </c>
      <c r="F4" s="4" t="s">
        <v>1414</v>
      </c>
      <c r="G4" s="4" t="s">
        <v>1415</v>
      </c>
      <c r="J4" s="4" t="s">
        <v>1599</v>
      </c>
    </row>
    <row r="5" spans="1:10">
      <c r="A5" s="4">
        <v>4</v>
      </c>
      <c r="B5" s="4" t="s">
        <v>1403</v>
      </c>
      <c r="C5" s="4" t="s">
        <v>142</v>
      </c>
      <c r="D5" s="4" t="s">
        <v>1416</v>
      </c>
      <c r="E5" s="4" t="s">
        <v>1417</v>
      </c>
      <c r="F5" s="4" t="s">
        <v>1418</v>
      </c>
      <c r="G5" s="4" t="s">
        <v>1419</v>
      </c>
      <c r="J5" s="4" t="s">
        <v>1599</v>
      </c>
    </row>
    <row r="6" spans="1:10">
      <c r="A6" s="4">
        <v>5</v>
      </c>
      <c r="B6" s="4" t="s">
        <v>1403</v>
      </c>
      <c r="C6" s="4" t="s">
        <v>142</v>
      </c>
      <c r="D6" s="4" t="s">
        <v>1420</v>
      </c>
      <c r="E6" s="4" t="s">
        <v>1421</v>
      </c>
      <c r="F6" s="4" t="s">
        <v>1422</v>
      </c>
      <c r="G6" s="4" t="s">
        <v>1423</v>
      </c>
      <c r="J6" s="4" t="s">
        <v>1599</v>
      </c>
    </row>
    <row r="7" spans="1:10">
      <c r="A7" s="4">
        <v>6</v>
      </c>
      <c r="B7" s="4" t="s">
        <v>1403</v>
      </c>
      <c r="C7" s="4" t="s">
        <v>142</v>
      </c>
      <c r="D7" s="4" t="s">
        <v>1424</v>
      </c>
      <c r="E7" s="4" t="s">
        <v>1425</v>
      </c>
      <c r="F7" s="4" t="s">
        <v>1426</v>
      </c>
      <c r="G7" s="4" t="s">
        <v>1427</v>
      </c>
      <c r="J7" s="4" t="s">
        <v>1599</v>
      </c>
    </row>
    <row r="8" spans="1:10">
      <c r="A8" s="4">
        <v>7</v>
      </c>
      <c r="B8" s="4" t="s">
        <v>1403</v>
      </c>
      <c r="C8" s="4" t="s">
        <v>142</v>
      </c>
      <c r="D8" s="4" t="s">
        <v>1428</v>
      </c>
      <c r="E8" s="4" t="s">
        <v>1429</v>
      </c>
      <c r="F8" s="4" t="s">
        <v>1430</v>
      </c>
      <c r="G8" s="4" t="s">
        <v>1431</v>
      </c>
      <c r="J8" s="4" t="s">
        <v>1599</v>
      </c>
    </row>
    <row r="9" spans="1:10">
      <c r="A9" s="4">
        <v>8</v>
      </c>
      <c r="B9" s="4" t="s">
        <v>1403</v>
      </c>
      <c r="C9" s="4" t="s">
        <v>142</v>
      </c>
      <c r="D9" s="4" t="s">
        <v>1432</v>
      </c>
      <c r="E9" s="4" t="s">
        <v>1433</v>
      </c>
      <c r="F9" s="4" t="s">
        <v>1434</v>
      </c>
      <c r="G9" s="4" t="s">
        <v>1435</v>
      </c>
      <c r="H9" s="4" t="s">
        <v>1436</v>
      </c>
      <c r="J9" s="4" t="s">
        <v>1599</v>
      </c>
    </row>
    <row r="10" spans="1:10">
      <c r="A10" s="4">
        <v>9</v>
      </c>
      <c r="B10" s="4" t="s">
        <v>1403</v>
      </c>
      <c r="C10" s="4" t="s">
        <v>142</v>
      </c>
      <c r="D10" s="4" t="s">
        <v>1437</v>
      </c>
      <c r="E10" s="4" t="s">
        <v>1438</v>
      </c>
      <c r="F10" s="4" t="s">
        <v>1439</v>
      </c>
      <c r="G10" s="4" t="s">
        <v>1440</v>
      </c>
      <c r="J10" s="4" t="s">
        <v>1599</v>
      </c>
    </row>
    <row r="11" spans="1:10">
      <c r="A11" s="4">
        <v>10</v>
      </c>
      <c r="B11" s="4" t="s">
        <v>1403</v>
      </c>
      <c r="C11" s="4" t="s">
        <v>142</v>
      </c>
      <c r="D11" s="4" t="s">
        <v>1441</v>
      </c>
      <c r="E11" s="4" t="s">
        <v>1442</v>
      </c>
      <c r="F11" s="4" t="s">
        <v>1443</v>
      </c>
      <c r="G11" s="4" t="s">
        <v>1444</v>
      </c>
      <c r="J11" s="4" t="s">
        <v>1599</v>
      </c>
    </row>
    <row r="12" spans="1:10">
      <c r="A12" s="4">
        <v>11</v>
      </c>
      <c r="B12" s="4" t="s">
        <v>1403</v>
      </c>
      <c r="C12" s="4" t="s">
        <v>142</v>
      </c>
      <c r="D12" s="4" t="s">
        <v>1445</v>
      </c>
      <c r="E12" s="4" t="s">
        <v>1446</v>
      </c>
      <c r="F12" s="4" t="s">
        <v>1447</v>
      </c>
      <c r="G12" s="4" t="s">
        <v>1444</v>
      </c>
      <c r="J12" s="4" t="s">
        <v>1599</v>
      </c>
    </row>
    <row r="13" spans="1:10">
      <c r="A13" s="4">
        <v>12</v>
      </c>
      <c r="B13" s="4" t="s">
        <v>1403</v>
      </c>
      <c r="C13" s="4" t="s">
        <v>142</v>
      </c>
      <c r="D13" s="4" t="s">
        <v>1448</v>
      </c>
      <c r="E13" s="4" t="s">
        <v>1449</v>
      </c>
      <c r="F13" s="4" t="s">
        <v>1450</v>
      </c>
      <c r="G13" s="4" t="s">
        <v>1451</v>
      </c>
      <c r="H13" s="4" t="s">
        <v>1452</v>
      </c>
      <c r="J13" s="4" t="s">
        <v>1599</v>
      </c>
    </row>
    <row r="14" spans="1:10">
      <c r="A14" s="4">
        <v>13</v>
      </c>
      <c r="B14" s="4" t="s">
        <v>1403</v>
      </c>
      <c r="C14" s="4" t="s">
        <v>142</v>
      </c>
      <c r="D14" s="4" t="s">
        <v>1453</v>
      </c>
      <c r="E14" s="4" t="s">
        <v>1454</v>
      </c>
      <c r="F14" s="4" t="s">
        <v>1455</v>
      </c>
      <c r="G14" s="4" t="s">
        <v>1456</v>
      </c>
      <c r="J14" s="4" t="s">
        <v>1599</v>
      </c>
    </row>
    <row r="15" spans="1:10">
      <c r="A15" s="4">
        <v>14</v>
      </c>
      <c r="B15" s="4" t="s">
        <v>1403</v>
      </c>
      <c r="C15" s="4" t="s">
        <v>142</v>
      </c>
      <c r="D15" s="4" t="s">
        <v>1457</v>
      </c>
      <c r="E15" s="4" t="s">
        <v>1458</v>
      </c>
      <c r="F15" s="4" t="s">
        <v>1459</v>
      </c>
      <c r="G15" s="4" t="s">
        <v>1460</v>
      </c>
      <c r="J15" s="4" t="s">
        <v>1599</v>
      </c>
    </row>
    <row r="16" spans="1:10">
      <c r="A16" s="4">
        <v>15</v>
      </c>
      <c r="B16" s="4" t="s">
        <v>1403</v>
      </c>
      <c r="C16" s="4" t="s">
        <v>142</v>
      </c>
      <c r="D16" s="4" t="s">
        <v>1461</v>
      </c>
      <c r="E16" s="4" t="s">
        <v>1462</v>
      </c>
      <c r="F16" s="4" t="s">
        <v>1463</v>
      </c>
      <c r="G16" s="4" t="s">
        <v>1464</v>
      </c>
      <c r="J16" s="4" t="s">
        <v>1599</v>
      </c>
    </row>
    <row r="17" spans="1:10">
      <c r="A17" s="4">
        <v>16</v>
      </c>
      <c r="B17" s="4" t="s">
        <v>1403</v>
      </c>
      <c r="C17" s="4" t="s">
        <v>142</v>
      </c>
      <c r="D17" s="4" t="s">
        <v>1465</v>
      </c>
      <c r="E17" s="4" t="s">
        <v>1466</v>
      </c>
      <c r="F17" s="4" t="s">
        <v>1467</v>
      </c>
      <c r="G17" s="4" t="s">
        <v>1407</v>
      </c>
      <c r="H17" s="4" t="s">
        <v>1468</v>
      </c>
      <c r="J17" s="4" t="s">
        <v>1599</v>
      </c>
    </row>
    <row r="18" spans="1:10">
      <c r="A18" s="4">
        <v>17</v>
      </c>
      <c r="B18" s="4" t="s">
        <v>1403</v>
      </c>
      <c r="C18" s="4" t="s">
        <v>142</v>
      </c>
      <c r="D18" s="4" t="s">
        <v>1469</v>
      </c>
      <c r="E18" s="4" t="s">
        <v>1470</v>
      </c>
      <c r="F18" s="4" t="s">
        <v>1471</v>
      </c>
      <c r="G18" s="4" t="s">
        <v>1460</v>
      </c>
      <c r="J18" s="4" t="s">
        <v>1599</v>
      </c>
    </row>
    <row r="19" spans="1:10">
      <c r="A19" s="4">
        <v>18</v>
      </c>
      <c r="B19" s="4" t="s">
        <v>1403</v>
      </c>
      <c r="C19" s="4" t="s">
        <v>142</v>
      </c>
      <c r="D19" s="4" t="s">
        <v>1472</v>
      </c>
      <c r="E19" s="4" t="s">
        <v>1473</v>
      </c>
      <c r="F19" s="4" t="s">
        <v>1474</v>
      </c>
      <c r="G19" s="4" t="s">
        <v>1475</v>
      </c>
      <c r="H19" s="4" t="s">
        <v>1476</v>
      </c>
      <c r="J19" s="4" t="s">
        <v>1599</v>
      </c>
    </row>
    <row r="20" spans="1:10">
      <c r="A20" s="4">
        <v>19</v>
      </c>
      <c r="B20" s="4" t="s">
        <v>1403</v>
      </c>
      <c r="C20" s="4" t="s">
        <v>142</v>
      </c>
      <c r="D20" s="4" t="s">
        <v>1477</v>
      </c>
      <c r="E20" s="4" t="s">
        <v>1478</v>
      </c>
      <c r="F20" s="4" t="s">
        <v>1479</v>
      </c>
      <c r="G20" s="4" t="s">
        <v>1475</v>
      </c>
      <c r="J20" s="4" t="s">
        <v>1599</v>
      </c>
    </row>
    <row r="21" spans="1:10">
      <c r="A21" s="4">
        <v>20</v>
      </c>
      <c r="B21" s="4" t="s">
        <v>1403</v>
      </c>
      <c r="C21" s="4" t="s">
        <v>142</v>
      </c>
      <c r="D21" s="4" t="s">
        <v>1480</v>
      </c>
      <c r="E21" s="4" t="s">
        <v>1481</v>
      </c>
      <c r="F21" s="4" t="s">
        <v>1482</v>
      </c>
      <c r="G21" s="4" t="s">
        <v>1483</v>
      </c>
      <c r="J21" s="4" t="s">
        <v>1599</v>
      </c>
    </row>
    <row r="22" spans="1:10">
      <c r="A22" s="4">
        <v>21</v>
      </c>
      <c r="B22" s="4" t="s">
        <v>1403</v>
      </c>
      <c r="C22" s="4" t="s">
        <v>142</v>
      </c>
      <c r="D22" s="4" t="s">
        <v>1484</v>
      </c>
      <c r="E22" s="4" t="s">
        <v>1485</v>
      </c>
      <c r="F22" s="4" t="s">
        <v>1486</v>
      </c>
      <c r="G22" s="4" t="s">
        <v>1483</v>
      </c>
      <c r="J22" s="4" t="s">
        <v>1599</v>
      </c>
    </row>
    <row r="23" spans="1:10">
      <c r="A23" s="4">
        <v>22</v>
      </c>
      <c r="B23" s="4" t="s">
        <v>1403</v>
      </c>
      <c r="C23" s="4" t="s">
        <v>142</v>
      </c>
      <c r="D23" s="4" t="s">
        <v>1487</v>
      </c>
      <c r="E23" s="4" t="s">
        <v>1488</v>
      </c>
      <c r="F23" s="4" t="s">
        <v>1489</v>
      </c>
      <c r="G23" s="4" t="s">
        <v>1460</v>
      </c>
      <c r="J23" s="4" t="s">
        <v>1599</v>
      </c>
    </row>
    <row r="24" spans="1:10">
      <c r="A24" s="4">
        <v>23</v>
      </c>
      <c r="B24" s="4" t="s">
        <v>1403</v>
      </c>
      <c r="C24" s="4" t="s">
        <v>142</v>
      </c>
      <c r="D24" s="4" t="s">
        <v>1490</v>
      </c>
      <c r="E24" s="4" t="s">
        <v>1491</v>
      </c>
      <c r="F24" s="4" t="s">
        <v>1492</v>
      </c>
      <c r="G24" s="4" t="s">
        <v>1493</v>
      </c>
      <c r="J24" s="4" t="s">
        <v>1599</v>
      </c>
    </row>
    <row r="25" spans="1:10">
      <c r="A25" s="4">
        <v>24</v>
      </c>
      <c r="B25" s="4" t="s">
        <v>1403</v>
      </c>
      <c r="C25" s="4" t="s">
        <v>142</v>
      </c>
      <c r="D25" s="4" t="s">
        <v>1494</v>
      </c>
      <c r="E25" s="4" t="s">
        <v>1495</v>
      </c>
      <c r="F25" s="4" t="s">
        <v>1496</v>
      </c>
      <c r="G25" s="4" t="s">
        <v>1483</v>
      </c>
      <c r="J25" s="4" t="s">
        <v>1599</v>
      </c>
    </row>
    <row r="26" spans="1:10">
      <c r="A26" s="4">
        <v>25</v>
      </c>
      <c r="B26" s="4" t="s">
        <v>1403</v>
      </c>
      <c r="C26" s="4" t="s">
        <v>142</v>
      </c>
      <c r="D26" s="4" t="s">
        <v>1497</v>
      </c>
      <c r="E26" s="4" t="s">
        <v>1498</v>
      </c>
      <c r="F26" s="4" t="s">
        <v>1499</v>
      </c>
      <c r="G26" s="4" t="s">
        <v>1460</v>
      </c>
      <c r="J26" s="4" t="s">
        <v>1599</v>
      </c>
    </row>
    <row r="27" spans="1:10">
      <c r="A27" s="4">
        <v>26</v>
      </c>
      <c r="B27" s="4" t="s">
        <v>1403</v>
      </c>
      <c r="C27" s="4" t="s">
        <v>142</v>
      </c>
      <c r="D27" s="4" t="s">
        <v>1500</v>
      </c>
      <c r="E27" s="4" t="s">
        <v>1501</v>
      </c>
      <c r="F27" s="4" t="s">
        <v>1502</v>
      </c>
      <c r="G27" s="4" t="s">
        <v>1503</v>
      </c>
      <c r="J27" s="4" t="s">
        <v>1599</v>
      </c>
    </row>
    <row r="28" spans="1:10">
      <c r="A28" s="4">
        <v>27</v>
      </c>
      <c r="B28" s="4" t="s">
        <v>1403</v>
      </c>
      <c r="C28" s="4" t="s">
        <v>142</v>
      </c>
      <c r="D28" s="4" t="s">
        <v>1504</v>
      </c>
      <c r="E28" s="4" t="s">
        <v>1505</v>
      </c>
      <c r="F28" s="4" t="s">
        <v>1506</v>
      </c>
      <c r="G28" s="4" t="s">
        <v>1427</v>
      </c>
      <c r="J28" s="4" t="s">
        <v>1599</v>
      </c>
    </row>
    <row r="29" spans="1:10">
      <c r="A29" s="4">
        <v>28</v>
      </c>
      <c r="B29" s="4" t="s">
        <v>1403</v>
      </c>
      <c r="C29" s="4" t="s">
        <v>142</v>
      </c>
      <c r="D29" s="4" t="s">
        <v>1507</v>
      </c>
      <c r="E29" s="4" t="s">
        <v>1508</v>
      </c>
      <c r="F29" s="4" t="s">
        <v>1509</v>
      </c>
      <c r="G29" s="4" t="s">
        <v>1435</v>
      </c>
      <c r="J29" s="4" t="s">
        <v>1599</v>
      </c>
    </row>
    <row r="30" spans="1:10">
      <c r="A30" s="4">
        <v>29</v>
      </c>
      <c r="B30" s="4" t="s">
        <v>1403</v>
      </c>
      <c r="C30" s="4" t="s">
        <v>142</v>
      </c>
      <c r="D30" s="4" t="s">
        <v>1510</v>
      </c>
      <c r="E30" s="4" t="s">
        <v>1511</v>
      </c>
      <c r="F30" s="4" t="s">
        <v>1512</v>
      </c>
      <c r="G30" s="4" t="s">
        <v>1483</v>
      </c>
      <c r="H30" s="4" t="s">
        <v>1513</v>
      </c>
      <c r="J30" s="4" t="s">
        <v>1599</v>
      </c>
    </row>
    <row r="31" spans="1:10">
      <c r="A31" s="4">
        <v>30</v>
      </c>
      <c r="B31" s="4" t="s">
        <v>1403</v>
      </c>
      <c r="C31" s="4" t="s">
        <v>142</v>
      </c>
      <c r="D31" s="4" t="s">
        <v>1514</v>
      </c>
      <c r="E31" s="4" t="s">
        <v>1515</v>
      </c>
      <c r="F31" s="4" t="s">
        <v>1516</v>
      </c>
      <c r="G31" s="4" t="s">
        <v>1517</v>
      </c>
      <c r="H31" s="4" t="s">
        <v>1518</v>
      </c>
      <c r="J31" s="4" t="s">
        <v>1599</v>
      </c>
    </row>
    <row r="32" spans="1:10">
      <c r="A32" s="4">
        <v>31</v>
      </c>
      <c r="B32" s="4" t="s">
        <v>1403</v>
      </c>
      <c r="C32" s="4" t="s">
        <v>142</v>
      </c>
      <c r="D32" s="4" t="s">
        <v>1519</v>
      </c>
      <c r="E32" s="4" t="s">
        <v>1520</v>
      </c>
      <c r="F32" s="4" t="s">
        <v>1521</v>
      </c>
      <c r="G32" s="4" t="s">
        <v>1503</v>
      </c>
      <c r="J32" s="4" t="s">
        <v>1599</v>
      </c>
    </row>
    <row r="33" spans="1:10">
      <c r="A33" s="4">
        <v>32</v>
      </c>
      <c r="B33" s="4" t="s">
        <v>1403</v>
      </c>
      <c r="C33" s="4" t="s">
        <v>142</v>
      </c>
      <c r="D33" s="4" t="s">
        <v>1522</v>
      </c>
      <c r="E33" s="4" t="s">
        <v>1523</v>
      </c>
      <c r="F33" s="4" t="s">
        <v>1524</v>
      </c>
      <c r="G33" s="4" t="s">
        <v>1525</v>
      </c>
      <c r="H33" s="4" t="s">
        <v>1526</v>
      </c>
      <c r="J33" s="4" t="s">
        <v>1599</v>
      </c>
    </row>
    <row r="34" spans="1:10">
      <c r="A34" s="4">
        <v>33</v>
      </c>
      <c r="B34" s="4" t="s">
        <v>1403</v>
      </c>
      <c r="C34" s="4" t="s">
        <v>142</v>
      </c>
      <c r="D34" s="4" t="s">
        <v>1527</v>
      </c>
      <c r="E34" s="4" t="s">
        <v>1528</v>
      </c>
      <c r="F34" s="4" t="s">
        <v>1529</v>
      </c>
      <c r="G34" s="4" t="s">
        <v>1530</v>
      </c>
      <c r="H34" s="4" t="s">
        <v>1531</v>
      </c>
      <c r="J34" s="4" t="s">
        <v>1599</v>
      </c>
    </row>
    <row r="35" spans="1:10">
      <c r="A35" s="4">
        <v>34</v>
      </c>
      <c r="B35" s="4" t="s">
        <v>1403</v>
      </c>
      <c r="C35" s="4" t="s">
        <v>142</v>
      </c>
      <c r="D35" s="4" t="s">
        <v>1532</v>
      </c>
      <c r="E35" s="4" t="s">
        <v>1533</v>
      </c>
      <c r="F35" s="4" t="s">
        <v>1534</v>
      </c>
      <c r="G35" s="4" t="s">
        <v>1407</v>
      </c>
      <c r="H35" s="4" t="s">
        <v>1535</v>
      </c>
      <c r="J35" s="4" t="s">
        <v>1599</v>
      </c>
    </row>
    <row r="36" spans="1:10">
      <c r="A36" s="4">
        <v>35</v>
      </c>
      <c r="B36" s="4" t="s">
        <v>1403</v>
      </c>
      <c r="C36" s="4" t="s">
        <v>142</v>
      </c>
      <c r="D36" s="4" t="s">
        <v>1536</v>
      </c>
      <c r="E36" s="4" t="s">
        <v>1537</v>
      </c>
      <c r="F36" s="4" t="s">
        <v>1538</v>
      </c>
      <c r="G36" s="4" t="s">
        <v>1525</v>
      </c>
      <c r="J36" s="4" t="s">
        <v>1599</v>
      </c>
    </row>
    <row r="37" spans="1:10">
      <c r="A37" s="4">
        <v>36</v>
      </c>
      <c r="B37" s="4" t="s">
        <v>1403</v>
      </c>
      <c r="C37" s="4" t="s">
        <v>142</v>
      </c>
      <c r="D37" s="4" t="s">
        <v>1539</v>
      </c>
      <c r="E37" s="4" t="s">
        <v>1540</v>
      </c>
      <c r="F37" s="4" t="s">
        <v>1541</v>
      </c>
      <c r="G37" s="4" t="s">
        <v>1503</v>
      </c>
      <c r="H37" s="4" t="s">
        <v>1542</v>
      </c>
      <c r="J37" s="4" t="s">
        <v>1599</v>
      </c>
    </row>
    <row r="38" spans="1:10">
      <c r="A38" s="4">
        <v>37</v>
      </c>
      <c r="B38" s="4" t="s">
        <v>1403</v>
      </c>
      <c r="C38" s="4" t="s">
        <v>142</v>
      </c>
      <c r="D38" s="4" t="s">
        <v>1543</v>
      </c>
      <c r="E38" s="4" t="s">
        <v>1544</v>
      </c>
      <c r="F38" s="4" t="s">
        <v>1545</v>
      </c>
      <c r="G38" s="4" t="s">
        <v>1546</v>
      </c>
      <c r="H38" s="4" t="s">
        <v>1547</v>
      </c>
      <c r="J38" s="4" t="s">
        <v>1599</v>
      </c>
    </row>
    <row r="39" spans="1:10">
      <c r="A39" s="4">
        <v>38</v>
      </c>
      <c r="B39" s="4" t="s">
        <v>1403</v>
      </c>
      <c r="C39" s="4" t="s">
        <v>142</v>
      </c>
      <c r="D39" s="4" t="s">
        <v>1548</v>
      </c>
      <c r="E39" s="4" t="s">
        <v>1549</v>
      </c>
      <c r="F39" s="4" t="s">
        <v>1550</v>
      </c>
      <c r="G39" s="4" t="s">
        <v>1460</v>
      </c>
      <c r="J39" s="4" t="s">
        <v>1599</v>
      </c>
    </row>
    <row r="40" spans="1:10">
      <c r="A40" s="4">
        <v>39</v>
      </c>
      <c r="B40" s="4" t="s">
        <v>1403</v>
      </c>
      <c r="C40" s="4" t="s">
        <v>142</v>
      </c>
      <c r="D40" s="4" t="s">
        <v>1551</v>
      </c>
      <c r="E40" s="4" t="s">
        <v>1552</v>
      </c>
      <c r="F40" s="4" t="s">
        <v>1553</v>
      </c>
      <c r="G40" s="4" t="s">
        <v>1460</v>
      </c>
      <c r="J40" s="4" t="s">
        <v>1599</v>
      </c>
    </row>
    <row r="41" spans="1:10">
      <c r="A41" s="4">
        <v>40</v>
      </c>
      <c r="B41" s="4" t="s">
        <v>1403</v>
      </c>
      <c r="C41" s="4" t="s">
        <v>142</v>
      </c>
      <c r="D41" s="4" t="s">
        <v>1554</v>
      </c>
      <c r="E41" s="4" t="s">
        <v>1555</v>
      </c>
      <c r="F41" s="4" t="s">
        <v>1556</v>
      </c>
      <c r="G41" s="4" t="s">
        <v>1503</v>
      </c>
      <c r="J41" s="4" t="s">
        <v>1599</v>
      </c>
    </row>
    <row r="42" spans="1:10">
      <c r="A42" s="4">
        <v>41</v>
      </c>
      <c r="B42" s="4" t="s">
        <v>1403</v>
      </c>
      <c r="C42" s="4" t="s">
        <v>142</v>
      </c>
      <c r="D42" s="4" t="s">
        <v>1557</v>
      </c>
      <c r="E42" s="4" t="s">
        <v>1558</v>
      </c>
      <c r="F42" s="4" t="s">
        <v>1559</v>
      </c>
      <c r="G42" s="4" t="s">
        <v>1415</v>
      </c>
      <c r="J42" s="4" t="s">
        <v>1599</v>
      </c>
    </row>
    <row r="43" spans="1:10">
      <c r="A43" s="4">
        <v>42</v>
      </c>
      <c r="B43" s="4" t="s">
        <v>1403</v>
      </c>
      <c r="C43" s="4" t="s">
        <v>142</v>
      </c>
      <c r="D43" s="4" t="s">
        <v>1560</v>
      </c>
      <c r="E43" s="4" t="s">
        <v>1561</v>
      </c>
      <c r="F43" s="4" t="s">
        <v>1562</v>
      </c>
      <c r="G43" s="4" t="s">
        <v>1431</v>
      </c>
      <c r="J43" s="4" t="s">
        <v>1599</v>
      </c>
    </row>
    <row r="44" spans="1:10">
      <c r="A44" s="4">
        <v>43</v>
      </c>
      <c r="B44" s="4" t="s">
        <v>1403</v>
      </c>
      <c r="C44" s="4" t="s">
        <v>142</v>
      </c>
      <c r="D44" s="4" t="s">
        <v>1563</v>
      </c>
      <c r="E44" s="4" t="s">
        <v>1564</v>
      </c>
      <c r="F44" s="4" t="s">
        <v>1565</v>
      </c>
      <c r="G44" s="4" t="s">
        <v>1464</v>
      </c>
      <c r="H44" s="4" t="s">
        <v>1513</v>
      </c>
      <c r="J44" s="4" t="s">
        <v>1599</v>
      </c>
    </row>
    <row r="45" spans="1:10">
      <c r="A45" s="4">
        <v>44</v>
      </c>
      <c r="B45" s="4" t="s">
        <v>1403</v>
      </c>
      <c r="C45" s="4" t="s">
        <v>142</v>
      </c>
      <c r="D45" s="4" t="s">
        <v>1566</v>
      </c>
      <c r="E45" s="4" t="s">
        <v>1567</v>
      </c>
      <c r="F45" s="4" t="s">
        <v>1568</v>
      </c>
      <c r="G45" s="4" t="s">
        <v>1460</v>
      </c>
      <c r="J45" s="4" t="s">
        <v>1599</v>
      </c>
    </row>
    <row r="46" spans="1:10">
      <c r="A46" s="4">
        <v>45</v>
      </c>
      <c r="B46" s="4" t="s">
        <v>1403</v>
      </c>
      <c r="C46" s="4" t="s">
        <v>142</v>
      </c>
      <c r="D46" s="4" t="s">
        <v>1569</v>
      </c>
      <c r="E46" s="4" t="s">
        <v>1570</v>
      </c>
      <c r="F46" s="4" t="s">
        <v>1571</v>
      </c>
      <c r="G46" s="4" t="s">
        <v>1415</v>
      </c>
      <c r="J46" s="4" t="s">
        <v>1599</v>
      </c>
    </row>
    <row r="47" spans="1:10">
      <c r="A47" s="4">
        <v>46</v>
      </c>
      <c r="B47" s="4" t="s">
        <v>1403</v>
      </c>
      <c r="C47" s="4" t="s">
        <v>142</v>
      </c>
      <c r="D47" s="4" t="s">
        <v>1572</v>
      </c>
      <c r="E47" s="4" t="s">
        <v>1573</v>
      </c>
      <c r="F47" s="4" t="s">
        <v>1574</v>
      </c>
      <c r="G47" s="4" t="s">
        <v>1493</v>
      </c>
      <c r="H47" s="4" t="s">
        <v>1575</v>
      </c>
      <c r="J47" s="4" t="s">
        <v>1599</v>
      </c>
    </row>
    <row r="48" spans="1:10">
      <c r="A48" s="4">
        <v>47</v>
      </c>
      <c r="B48" s="4" t="s">
        <v>1403</v>
      </c>
      <c r="C48" s="4" t="s">
        <v>142</v>
      </c>
      <c r="D48" s="4" t="s">
        <v>1576</v>
      </c>
      <c r="E48" s="4" t="s">
        <v>1577</v>
      </c>
      <c r="F48" s="4" t="s">
        <v>1578</v>
      </c>
      <c r="G48" s="4" t="s">
        <v>1517</v>
      </c>
      <c r="J48" s="4" t="s">
        <v>1599</v>
      </c>
    </row>
    <row r="49" spans="1:10">
      <c r="A49" s="4">
        <v>48</v>
      </c>
      <c r="B49" s="4" t="s">
        <v>1403</v>
      </c>
      <c r="C49" s="4" t="s">
        <v>142</v>
      </c>
      <c r="D49" s="4" t="s">
        <v>1579</v>
      </c>
      <c r="E49" s="4" t="s">
        <v>1580</v>
      </c>
      <c r="F49" s="4" t="s">
        <v>1581</v>
      </c>
      <c r="G49" s="4" t="s">
        <v>1582</v>
      </c>
      <c r="J49" s="4" t="s">
        <v>1599</v>
      </c>
    </row>
    <row r="50" spans="1:10">
      <c r="A50" s="4">
        <v>49</v>
      </c>
      <c r="B50" s="4" t="s">
        <v>1403</v>
      </c>
      <c r="C50" s="4" t="s">
        <v>142</v>
      </c>
      <c r="D50" s="4" t="s">
        <v>1583</v>
      </c>
      <c r="E50" s="4" t="s">
        <v>1584</v>
      </c>
      <c r="F50" s="4" t="s">
        <v>1585</v>
      </c>
      <c r="G50" s="4" t="s">
        <v>1546</v>
      </c>
      <c r="J50" s="4" t="s">
        <v>1599</v>
      </c>
    </row>
    <row r="51" spans="1:10">
      <c r="A51" s="4">
        <v>50</v>
      </c>
      <c r="B51" s="4" t="s">
        <v>1403</v>
      </c>
      <c r="C51" s="4" t="s">
        <v>142</v>
      </c>
      <c r="D51" s="4" t="s">
        <v>1586</v>
      </c>
      <c r="E51" s="4" t="s">
        <v>1587</v>
      </c>
      <c r="F51" s="4" t="s">
        <v>1588</v>
      </c>
      <c r="G51" s="4" t="s">
        <v>1431</v>
      </c>
      <c r="J51" s="4" t="s">
        <v>1599</v>
      </c>
    </row>
    <row r="52" spans="1:10">
      <c r="A52" s="4">
        <v>51</v>
      </c>
      <c r="B52" s="4" t="s">
        <v>1403</v>
      </c>
      <c r="C52" s="4" t="s">
        <v>142</v>
      </c>
      <c r="D52" s="4" t="s">
        <v>1589</v>
      </c>
      <c r="E52" s="4" t="s">
        <v>1590</v>
      </c>
      <c r="F52" s="4" t="s">
        <v>1450</v>
      </c>
      <c r="G52" s="4" t="s">
        <v>1427</v>
      </c>
      <c r="J52" s="4" t="s">
        <v>1599</v>
      </c>
    </row>
    <row r="53" spans="1:10">
      <c r="A53" s="4">
        <v>52</v>
      </c>
      <c r="B53" s="4" t="s">
        <v>1403</v>
      </c>
      <c r="C53" s="4" t="s">
        <v>142</v>
      </c>
      <c r="D53" s="4" t="s">
        <v>1591</v>
      </c>
      <c r="E53" s="4" t="s">
        <v>1592</v>
      </c>
      <c r="F53" s="4" t="s">
        <v>1593</v>
      </c>
      <c r="G53" s="4" t="s">
        <v>1594</v>
      </c>
      <c r="J53" s="4" t="s">
        <v>1599</v>
      </c>
    </row>
    <row r="54" spans="1:10">
      <c r="A54" s="4">
        <v>53</v>
      </c>
      <c r="B54" s="4" t="s">
        <v>1403</v>
      </c>
      <c r="C54" s="4" t="s">
        <v>142</v>
      </c>
      <c r="D54" s="4" t="s">
        <v>1595</v>
      </c>
      <c r="E54" s="4" t="s">
        <v>1596</v>
      </c>
      <c r="F54" s="4" t="s">
        <v>1597</v>
      </c>
      <c r="G54" s="4" t="s">
        <v>1598</v>
      </c>
      <c r="J54" s="4" t="s">
        <v>1599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10" zoomScaleNormal="100" workbookViewId="0">
      <selection activeCell="F41" sqref="F41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28792378</v>
      </c>
      <c r="G1" s="484"/>
      <c r="I1" s="484"/>
    </row>
    <row r="2" spans="1:12" s="17" customFormat="1" ht="14.25">
      <c r="A2" s="268"/>
      <c r="B2" s="87"/>
      <c r="E2" s="489" t="str">
        <f>"Код шаблона: " &amp; GetCode()</f>
        <v>Код шаблона: FAS.JKH.OPEN.INFO.REQUEST.GVS</v>
      </c>
      <c r="F2" s="557"/>
      <c r="G2" s="488"/>
      <c r="H2" s="488"/>
      <c r="I2" s="488"/>
      <c r="J2" s="488"/>
      <c r="K2" s="488"/>
      <c r="L2" s="488"/>
    </row>
    <row r="3" spans="1:12" ht="14.25">
      <c r="E3" s="490" t="str">
        <f>"Версия " &amp; GetVersion()</f>
        <v>Версия 1.0.2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33" t="s">
        <v>557</v>
      </c>
      <c r="F5" s="934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142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905" t="s">
        <v>1393</v>
      </c>
      <c r="G11" s="477"/>
    </row>
    <row r="12" spans="1:12" ht="27">
      <c r="D12" s="22"/>
      <c r="E12" s="79" t="s">
        <v>445</v>
      </c>
      <c r="F12" s="905" t="s">
        <v>1394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50" t="s">
        <v>42</v>
      </c>
      <c r="G14" s="479"/>
    </row>
    <row r="15" spans="1:12" ht="27" hidden="1">
      <c r="D15" s="22"/>
      <c r="E15" s="79" t="s">
        <v>281</v>
      </c>
      <c r="F15" s="875" t="s">
        <v>709</v>
      </c>
      <c r="G15" s="479"/>
    </row>
    <row r="16" spans="1:12" ht="27" hidden="1">
      <c r="D16" s="22"/>
      <c r="E16" s="732" t="s">
        <v>583</v>
      </c>
      <c r="F16" s="875"/>
      <c r="G16" s="479"/>
    </row>
    <row r="17" spans="1:9" ht="19.5" customHeight="1">
      <c r="A17" s="270"/>
      <c r="B17" s="866"/>
      <c r="D17" s="24"/>
      <c r="E17" s="23"/>
      <c r="F17" s="868" t="s">
        <v>705</v>
      </c>
      <c r="G17" s="25"/>
      <c r="I17" s="867"/>
    </row>
    <row r="18" spans="1:9" s="874" customFormat="1" ht="5.25" hidden="1">
      <c r="A18" s="869"/>
      <c r="B18" s="482"/>
      <c r="C18" s="870"/>
      <c r="D18" s="871"/>
      <c r="E18" s="872"/>
      <c r="F18" s="873"/>
      <c r="G18" s="871"/>
      <c r="I18" s="484"/>
    </row>
    <row r="19" spans="1:9" ht="27">
      <c r="D19" s="22"/>
      <c r="E19" s="747" t="s">
        <v>584</v>
      </c>
      <c r="F19" s="851" t="s">
        <v>1600</v>
      </c>
      <c r="G19" s="479"/>
    </row>
    <row r="20" spans="1:9" ht="27">
      <c r="D20" s="22"/>
      <c r="E20" s="747" t="s">
        <v>585</v>
      </c>
      <c r="F20" s="850" t="s">
        <v>1601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6"/>
      <c r="D22" s="24"/>
      <c r="E22" s="23"/>
      <c r="F22" s="868" t="s">
        <v>632</v>
      </c>
      <c r="G22" s="25"/>
      <c r="I22" s="867"/>
    </row>
    <row r="23" spans="1:9" s="874" customFormat="1" ht="5.25" hidden="1">
      <c r="A23" s="869"/>
      <c r="B23" s="482"/>
      <c r="C23" s="870"/>
      <c r="D23" s="871"/>
      <c r="E23" s="872"/>
      <c r="F23" s="873"/>
      <c r="G23" s="871"/>
      <c r="I23" s="484"/>
    </row>
    <row r="24" spans="1:9" ht="27" hidden="1">
      <c r="D24" s="22"/>
      <c r="E24" s="747" t="s">
        <v>633</v>
      </c>
      <c r="F24" s="875"/>
      <c r="G24" s="479"/>
    </row>
    <row r="25" spans="1:9" ht="27" hidden="1">
      <c r="D25" s="22"/>
      <c r="E25" s="747" t="s">
        <v>634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1462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1463</v>
      </c>
      <c r="G31" s="478"/>
    </row>
    <row r="32" spans="1:9" ht="27">
      <c r="C32" s="26"/>
      <c r="D32" s="27"/>
      <c r="E32" s="28" t="s">
        <v>54</v>
      </c>
      <c r="F32" s="427" t="s">
        <v>1464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2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850" t="s">
        <v>1602</v>
      </c>
      <c r="G38" s="477"/>
    </row>
    <row r="39" spans="1:9" ht="27">
      <c r="A39" s="272"/>
      <c r="B39" s="89"/>
      <c r="D39" s="31"/>
      <c r="E39" s="39" t="s">
        <v>510</v>
      </c>
      <c r="F39" s="850" t="s">
        <v>1603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860" t="s">
        <v>1604</v>
      </c>
      <c r="G41" s="477"/>
    </row>
    <row r="42" spans="1:9" ht="27">
      <c r="A42" s="272"/>
      <c r="B42" s="89"/>
      <c r="D42" s="31"/>
      <c r="E42" s="558" t="s">
        <v>78</v>
      </c>
      <c r="F42" s="860" t="s">
        <v>1605</v>
      </c>
      <c r="G42" s="477"/>
    </row>
    <row r="43" spans="1:9" ht="27">
      <c r="A43" s="272"/>
      <c r="B43" s="89"/>
      <c r="D43" s="31"/>
      <c r="E43" s="558" t="s">
        <v>541</v>
      </c>
      <c r="F43" s="860" t="s">
        <v>1606</v>
      </c>
      <c r="G43" s="477"/>
    </row>
    <row r="44" spans="1:9" ht="27">
      <c r="D44" s="22"/>
      <c r="E44" s="559" t="s">
        <v>542</v>
      </c>
      <c r="F44" s="860" t="s">
        <v>1607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35"/>
      <c r="F52" s="935"/>
      <c r="G52" s="935"/>
      <c r="H52" s="935"/>
      <c r="I52" s="935"/>
    </row>
  </sheetData>
  <sheetProtection algorithmName="SHA-512" hashValue="G9XG0TxpZiALFOV10H9S7z3d9flfQbedlZbXaTNiTVdbHepWZ8OdR/DMahGd+3nreDU5z8VW/jZOAC0NjdF9IQ==" saltValue="QC0k8ZJXJOMq9nXABoKaDA==" spinCount="100000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">
    <tabColor indexed="47"/>
  </sheetPr>
  <dimension ref="A1:D344"/>
  <sheetViews>
    <sheetView showGridLines="0" zoomScaleNormal="100" workbookViewId="0"/>
  </sheetViews>
  <sheetFormatPr defaultRowHeight="11.25"/>
  <cols>
    <col min="1" max="1" width="9.140625" style="821"/>
  </cols>
  <sheetData>
    <row r="1" spans="1:4">
      <c r="A1" s="821" t="s">
        <v>1389</v>
      </c>
      <c r="B1" t="s">
        <v>477</v>
      </c>
      <c r="C1" t="s">
        <v>478</v>
      </c>
      <c r="D1" t="s">
        <v>1388</v>
      </c>
    </row>
    <row r="2" spans="1:4">
      <c r="A2" s="821">
        <v>1</v>
      </c>
      <c r="B2" t="s">
        <v>710</v>
      </c>
      <c r="C2" t="s">
        <v>710</v>
      </c>
      <c r="D2" t="s">
        <v>711</v>
      </c>
    </row>
    <row r="3" spans="1:4">
      <c r="A3" s="821">
        <v>2</v>
      </c>
      <c r="B3" t="s">
        <v>710</v>
      </c>
      <c r="C3" t="s">
        <v>712</v>
      </c>
      <c r="D3" t="s">
        <v>713</v>
      </c>
    </row>
    <row r="4" spans="1:4">
      <c r="A4" s="821">
        <v>3</v>
      </c>
      <c r="B4" t="s">
        <v>710</v>
      </c>
      <c r="C4" t="s">
        <v>714</v>
      </c>
      <c r="D4" t="s">
        <v>715</v>
      </c>
    </row>
    <row r="5" spans="1:4">
      <c r="A5" s="821">
        <v>4</v>
      </c>
      <c r="B5" t="s">
        <v>710</v>
      </c>
      <c r="C5" t="s">
        <v>716</v>
      </c>
      <c r="D5" t="s">
        <v>717</v>
      </c>
    </row>
    <row r="6" spans="1:4">
      <c r="A6" s="821">
        <v>5</v>
      </c>
      <c r="B6" t="s">
        <v>710</v>
      </c>
      <c r="C6" t="s">
        <v>718</v>
      </c>
      <c r="D6" t="s">
        <v>719</v>
      </c>
    </row>
    <row r="7" spans="1:4">
      <c r="A7" s="821">
        <v>6</v>
      </c>
      <c r="B7" t="s">
        <v>710</v>
      </c>
      <c r="C7" t="s">
        <v>720</v>
      </c>
      <c r="D7" t="s">
        <v>721</v>
      </c>
    </row>
    <row r="8" spans="1:4">
      <c r="A8" s="821">
        <v>7</v>
      </c>
      <c r="B8" t="s">
        <v>722</v>
      </c>
      <c r="C8" t="s">
        <v>722</v>
      </c>
      <c r="D8" t="s">
        <v>723</v>
      </c>
    </row>
    <row r="9" spans="1:4">
      <c r="A9" s="821">
        <v>8</v>
      </c>
      <c r="B9" t="s">
        <v>722</v>
      </c>
      <c r="C9" t="s">
        <v>724</v>
      </c>
      <c r="D9" t="s">
        <v>725</v>
      </c>
    </row>
    <row r="10" spans="1:4">
      <c r="A10" s="821">
        <v>9</v>
      </c>
      <c r="B10" t="s">
        <v>722</v>
      </c>
      <c r="C10" t="s">
        <v>726</v>
      </c>
      <c r="D10" t="s">
        <v>727</v>
      </c>
    </row>
    <row r="11" spans="1:4">
      <c r="A11" s="821">
        <v>10</v>
      </c>
      <c r="B11" t="s">
        <v>722</v>
      </c>
      <c r="C11" t="s">
        <v>728</v>
      </c>
      <c r="D11" t="s">
        <v>729</v>
      </c>
    </row>
    <row r="12" spans="1:4">
      <c r="A12" s="821">
        <v>11</v>
      </c>
      <c r="B12" t="s">
        <v>722</v>
      </c>
      <c r="C12" t="s">
        <v>730</v>
      </c>
      <c r="D12" t="s">
        <v>731</v>
      </c>
    </row>
    <row r="13" spans="1:4">
      <c r="A13" s="821">
        <v>12</v>
      </c>
      <c r="B13" t="s">
        <v>722</v>
      </c>
      <c r="C13" t="s">
        <v>732</v>
      </c>
      <c r="D13" t="s">
        <v>733</v>
      </c>
    </row>
    <row r="14" spans="1:4">
      <c r="A14" s="821">
        <v>13</v>
      </c>
      <c r="B14" t="s">
        <v>722</v>
      </c>
      <c r="C14" t="s">
        <v>734</v>
      </c>
      <c r="D14" t="s">
        <v>735</v>
      </c>
    </row>
    <row r="15" spans="1:4">
      <c r="A15" s="821">
        <v>14</v>
      </c>
      <c r="B15" t="s">
        <v>722</v>
      </c>
      <c r="C15" t="s">
        <v>736</v>
      </c>
      <c r="D15" t="s">
        <v>737</v>
      </c>
    </row>
    <row r="16" spans="1:4">
      <c r="A16" s="821">
        <v>15</v>
      </c>
      <c r="B16" t="s">
        <v>722</v>
      </c>
      <c r="C16" t="s">
        <v>738</v>
      </c>
      <c r="D16" t="s">
        <v>739</v>
      </c>
    </row>
    <row r="17" spans="1:4">
      <c r="A17" s="821">
        <v>16</v>
      </c>
      <c r="B17" t="s">
        <v>722</v>
      </c>
      <c r="C17" t="s">
        <v>740</v>
      </c>
      <c r="D17" t="s">
        <v>741</v>
      </c>
    </row>
    <row r="18" spans="1:4">
      <c r="A18" s="821">
        <v>17</v>
      </c>
      <c r="B18" t="s">
        <v>722</v>
      </c>
      <c r="C18" t="s">
        <v>742</v>
      </c>
      <c r="D18" t="s">
        <v>743</v>
      </c>
    </row>
    <row r="19" spans="1:4">
      <c r="A19" s="821">
        <v>18</v>
      </c>
      <c r="B19" t="s">
        <v>722</v>
      </c>
      <c r="C19" t="s">
        <v>744</v>
      </c>
      <c r="D19" t="s">
        <v>745</v>
      </c>
    </row>
    <row r="20" spans="1:4">
      <c r="A20" s="821">
        <v>19</v>
      </c>
      <c r="B20" t="s">
        <v>722</v>
      </c>
      <c r="C20" t="s">
        <v>746</v>
      </c>
      <c r="D20" t="s">
        <v>747</v>
      </c>
    </row>
    <row r="21" spans="1:4">
      <c r="A21" s="821">
        <v>20</v>
      </c>
      <c r="B21" t="s">
        <v>748</v>
      </c>
      <c r="C21" t="s">
        <v>748</v>
      </c>
      <c r="D21" t="s">
        <v>749</v>
      </c>
    </row>
    <row r="22" spans="1:4">
      <c r="A22" s="821">
        <v>21</v>
      </c>
      <c r="B22" t="s">
        <v>748</v>
      </c>
      <c r="C22" t="s">
        <v>750</v>
      </c>
      <c r="D22" t="s">
        <v>751</v>
      </c>
    </row>
    <row r="23" spans="1:4">
      <c r="A23" s="821">
        <v>22</v>
      </c>
      <c r="B23" t="s">
        <v>748</v>
      </c>
      <c r="C23" t="s">
        <v>752</v>
      </c>
      <c r="D23" t="s">
        <v>753</v>
      </c>
    </row>
    <row r="24" spans="1:4">
      <c r="A24" s="821">
        <v>23</v>
      </c>
      <c r="B24" t="s">
        <v>748</v>
      </c>
      <c r="C24" t="s">
        <v>754</v>
      </c>
      <c r="D24" t="s">
        <v>755</v>
      </c>
    </row>
    <row r="25" spans="1:4">
      <c r="A25" s="821">
        <v>24</v>
      </c>
      <c r="B25" t="s">
        <v>748</v>
      </c>
      <c r="C25" t="s">
        <v>756</v>
      </c>
      <c r="D25" t="s">
        <v>757</v>
      </c>
    </row>
    <row r="26" spans="1:4">
      <c r="A26" s="821">
        <v>25</v>
      </c>
      <c r="B26" t="s">
        <v>748</v>
      </c>
      <c r="C26" t="s">
        <v>758</v>
      </c>
      <c r="D26" t="s">
        <v>759</v>
      </c>
    </row>
    <row r="27" spans="1:4">
      <c r="A27" s="821">
        <v>26</v>
      </c>
      <c r="B27" t="s">
        <v>760</v>
      </c>
      <c r="C27" t="s">
        <v>760</v>
      </c>
      <c r="D27" t="s">
        <v>761</v>
      </c>
    </row>
    <row r="28" spans="1:4">
      <c r="A28" s="821">
        <v>27</v>
      </c>
      <c r="B28" t="s">
        <v>760</v>
      </c>
      <c r="C28" t="s">
        <v>762</v>
      </c>
      <c r="D28" t="s">
        <v>763</v>
      </c>
    </row>
    <row r="29" spans="1:4">
      <c r="A29" s="821">
        <v>28</v>
      </c>
      <c r="B29" t="s">
        <v>760</v>
      </c>
      <c r="C29" t="s">
        <v>764</v>
      </c>
      <c r="D29" t="s">
        <v>765</v>
      </c>
    </row>
    <row r="30" spans="1:4">
      <c r="A30" s="821">
        <v>29</v>
      </c>
      <c r="B30" t="s">
        <v>760</v>
      </c>
      <c r="C30" t="s">
        <v>766</v>
      </c>
      <c r="D30" t="s">
        <v>767</v>
      </c>
    </row>
    <row r="31" spans="1:4">
      <c r="A31" s="821">
        <v>30</v>
      </c>
      <c r="B31" t="s">
        <v>760</v>
      </c>
      <c r="C31" t="s">
        <v>768</v>
      </c>
      <c r="D31" t="s">
        <v>769</v>
      </c>
    </row>
    <row r="32" spans="1:4">
      <c r="A32" s="821">
        <v>31</v>
      </c>
      <c r="B32" t="s">
        <v>760</v>
      </c>
      <c r="C32" t="s">
        <v>770</v>
      </c>
      <c r="D32" t="s">
        <v>771</v>
      </c>
    </row>
    <row r="33" spans="1:4">
      <c r="A33" s="821">
        <v>32</v>
      </c>
      <c r="B33" t="s">
        <v>760</v>
      </c>
      <c r="C33" t="s">
        <v>772</v>
      </c>
      <c r="D33" t="s">
        <v>773</v>
      </c>
    </row>
    <row r="34" spans="1:4">
      <c r="A34" s="821">
        <v>33</v>
      </c>
      <c r="B34" t="s">
        <v>760</v>
      </c>
      <c r="C34" t="s">
        <v>774</v>
      </c>
      <c r="D34" t="s">
        <v>775</v>
      </c>
    </row>
    <row r="35" spans="1:4">
      <c r="A35" s="821">
        <v>34</v>
      </c>
      <c r="B35" t="s">
        <v>760</v>
      </c>
      <c r="C35" t="s">
        <v>776</v>
      </c>
      <c r="D35" t="s">
        <v>777</v>
      </c>
    </row>
    <row r="36" spans="1:4">
      <c r="A36" s="821">
        <v>35</v>
      </c>
      <c r="B36" t="s">
        <v>778</v>
      </c>
      <c r="C36" t="s">
        <v>778</v>
      </c>
      <c r="D36" t="s">
        <v>779</v>
      </c>
    </row>
    <row r="37" spans="1:4">
      <c r="A37" s="821">
        <v>36</v>
      </c>
      <c r="B37" t="s">
        <v>778</v>
      </c>
      <c r="C37" t="s">
        <v>780</v>
      </c>
      <c r="D37" t="s">
        <v>781</v>
      </c>
    </row>
    <row r="38" spans="1:4">
      <c r="A38" s="821">
        <v>37</v>
      </c>
      <c r="B38" t="s">
        <v>778</v>
      </c>
      <c r="C38" t="s">
        <v>782</v>
      </c>
      <c r="D38" t="s">
        <v>783</v>
      </c>
    </row>
    <row r="39" spans="1:4">
      <c r="A39" s="821">
        <v>38</v>
      </c>
      <c r="B39" t="s">
        <v>778</v>
      </c>
      <c r="C39" t="s">
        <v>784</v>
      </c>
      <c r="D39" t="s">
        <v>785</v>
      </c>
    </row>
    <row r="40" spans="1:4">
      <c r="A40" s="821">
        <v>39</v>
      </c>
      <c r="B40" t="s">
        <v>778</v>
      </c>
      <c r="C40" t="s">
        <v>786</v>
      </c>
      <c r="D40" t="s">
        <v>787</v>
      </c>
    </row>
    <row r="41" spans="1:4">
      <c r="A41" s="821">
        <v>40</v>
      </c>
      <c r="B41" t="s">
        <v>778</v>
      </c>
      <c r="C41" t="s">
        <v>788</v>
      </c>
      <c r="D41" t="s">
        <v>789</v>
      </c>
    </row>
    <row r="42" spans="1:4">
      <c r="A42" s="821">
        <v>41</v>
      </c>
      <c r="B42" t="s">
        <v>778</v>
      </c>
      <c r="C42" t="s">
        <v>790</v>
      </c>
      <c r="D42" t="s">
        <v>791</v>
      </c>
    </row>
    <row r="43" spans="1:4">
      <c r="A43" s="821">
        <v>42</v>
      </c>
      <c r="B43" t="s">
        <v>778</v>
      </c>
      <c r="C43" t="s">
        <v>792</v>
      </c>
      <c r="D43" t="s">
        <v>793</v>
      </c>
    </row>
    <row r="44" spans="1:4">
      <c r="A44" s="821">
        <v>43</v>
      </c>
      <c r="B44" t="s">
        <v>778</v>
      </c>
      <c r="C44" t="s">
        <v>794</v>
      </c>
      <c r="D44" t="s">
        <v>795</v>
      </c>
    </row>
    <row r="45" spans="1:4">
      <c r="A45" s="821">
        <v>44</v>
      </c>
      <c r="B45" t="s">
        <v>778</v>
      </c>
      <c r="C45" t="s">
        <v>796</v>
      </c>
      <c r="D45" t="s">
        <v>797</v>
      </c>
    </row>
    <row r="46" spans="1:4">
      <c r="A46" s="821">
        <v>45</v>
      </c>
      <c r="B46" t="s">
        <v>798</v>
      </c>
      <c r="C46" t="s">
        <v>798</v>
      </c>
      <c r="D46" t="s">
        <v>799</v>
      </c>
    </row>
    <row r="47" spans="1:4">
      <c r="A47" s="821">
        <v>46</v>
      </c>
      <c r="B47" t="s">
        <v>798</v>
      </c>
      <c r="C47" t="s">
        <v>800</v>
      </c>
      <c r="D47" t="s">
        <v>801</v>
      </c>
    </row>
    <row r="48" spans="1:4">
      <c r="A48" s="821">
        <v>47</v>
      </c>
      <c r="B48" t="s">
        <v>798</v>
      </c>
      <c r="C48" t="s">
        <v>802</v>
      </c>
      <c r="D48" t="s">
        <v>803</v>
      </c>
    </row>
    <row r="49" spans="1:4">
      <c r="A49" s="821">
        <v>48</v>
      </c>
      <c r="B49" t="s">
        <v>798</v>
      </c>
      <c r="C49" t="s">
        <v>804</v>
      </c>
      <c r="D49" t="s">
        <v>805</v>
      </c>
    </row>
    <row r="50" spans="1:4">
      <c r="A50" s="821">
        <v>49</v>
      </c>
      <c r="B50" t="s">
        <v>798</v>
      </c>
      <c r="C50" t="s">
        <v>806</v>
      </c>
      <c r="D50" t="s">
        <v>807</v>
      </c>
    </row>
    <row r="51" spans="1:4">
      <c r="A51" s="821">
        <v>50</v>
      </c>
      <c r="B51" t="s">
        <v>798</v>
      </c>
      <c r="C51" t="s">
        <v>808</v>
      </c>
      <c r="D51" t="s">
        <v>809</v>
      </c>
    </row>
    <row r="52" spans="1:4">
      <c r="A52" s="821">
        <v>51</v>
      </c>
      <c r="B52" t="s">
        <v>798</v>
      </c>
      <c r="C52" t="s">
        <v>810</v>
      </c>
      <c r="D52" t="s">
        <v>811</v>
      </c>
    </row>
    <row r="53" spans="1:4">
      <c r="A53" s="821">
        <v>52</v>
      </c>
      <c r="B53" t="s">
        <v>798</v>
      </c>
      <c r="C53" t="s">
        <v>812</v>
      </c>
      <c r="D53" t="s">
        <v>813</v>
      </c>
    </row>
    <row r="54" spans="1:4">
      <c r="A54" s="821">
        <v>53</v>
      </c>
      <c r="B54" t="s">
        <v>798</v>
      </c>
      <c r="C54" t="s">
        <v>814</v>
      </c>
      <c r="D54" t="s">
        <v>815</v>
      </c>
    </row>
    <row r="55" spans="1:4">
      <c r="A55" s="821">
        <v>54</v>
      </c>
      <c r="B55" t="s">
        <v>798</v>
      </c>
      <c r="C55" t="s">
        <v>816</v>
      </c>
      <c r="D55" t="s">
        <v>817</v>
      </c>
    </row>
    <row r="56" spans="1:4">
      <c r="A56" s="821">
        <v>55</v>
      </c>
      <c r="B56" t="s">
        <v>798</v>
      </c>
      <c r="C56" t="s">
        <v>818</v>
      </c>
      <c r="D56" t="s">
        <v>819</v>
      </c>
    </row>
    <row r="57" spans="1:4">
      <c r="A57" s="821">
        <v>56</v>
      </c>
      <c r="B57" t="s">
        <v>798</v>
      </c>
      <c r="C57" t="s">
        <v>820</v>
      </c>
      <c r="D57" t="s">
        <v>821</v>
      </c>
    </row>
    <row r="58" spans="1:4">
      <c r="A58" s="821">
        <v>57</v>
      </c>
      <c r="B58" t="s">
        <v>798</v>
      </c>
      <c r="C58" t="s">
        <v>822</v>
      </c>
      <c r="D58" t="s">
        <v>823</v>
      </c>
    </row>
    <row r="59" spans="1:4">
      <c r="A59" s="821">
        <v>58</v>
      </c>
      <c r="B59" t="s">
        <v>798</v>
      </c>
      <c r="C59" t="s">
        <v>824</v>
      </c>
      <c r="D59" t="s">
        <v>825</v>
      </c>
    </row>
    <row r="60" spans="1:4">
      <c r="A60" s="821">
        <v>59</v>
      </c>
      <c r="B60" t="s">
        <v>826</v>
      </c>
      <c r="C60" t="s">
        <v>826</v>
      </c>
      <c r="D60" t="s">
        <v>827</v>
      </c>
    </row>
    <row r="61" spans="1:4">
      <c r="A61" s="821">
        <v>60</v>
      </c>
      <c r="B61" t="s">
        <v>826</v>
      </c>
      <c r="C61" t="s">
        <v>828</v>
      </c>
      <c r="D61" t="s">
        <v>829</v>
      </c>
    </row>
    <row r="62" spans="1:4">
      <c r="A62" s="821">
        <v>61</v>
      </c>
      <c r="B62" t="s">
        <v>826</v>
      </c>
      <c r="C62" t="s">
        <v>830</v>
      </c>
      <c r="D62" t="s">
        <v>831</v>
      </c>
    </row>
    <row r="63" spans="1:4">
      <c r="A63" s="821">
        <v>62</v>
      </c>
      <c r="B63" t="s">
        <v>826</v>
      </c>
      <c r="C63" t="s">
        <v>832</v>
      </c>
      <c r="D63" t="s">
        <v>833</v>
      </c>
    </row>
    <row r="64" spans="1:4">
      <c r="A64" s="821">
        <v>63</v>
      </c>
      <c r="B64" t="s">
        <v>826</v>
      </c>
      <c r="C64" t="s">
        <v>834</v>
      </c>
      <c r="D64" t="s">
        <v>835</v>
      </c>
    </row>
    <row r="65" spans="1:4">
      <c r="A65" s="821">
        <v>64</v>
      </c>
      <c r="B65" t="s">
        <v>826</v>
      </c>
      <c r="C65" t="s">
        <v>836</v>
      </c>
      <c r="D65" t="s">
        <v>837</v>
      </c>
    </row>
    <row r="66" spans="1:4">
      <c r="A66" s="821">
        <v>65</v>
      </c>
      <c r="B66" t="s">
        <v>826</v>
      </c>
      <c r="C66" t="s">
        <v>838</v>
      </c>
      <c r="D66" t="s">
        <v>839</v>
      </c>
    </row>
    <row r="67" spans="1:4">
      <c r="A67" s="821">
        <v>66</v>
      </c>
      <c r="B67" t="s">
        <v>826</v>
      </c>
      <c r="C67" t="s">
        <v>840</v>
      </c>
      <c r="D67" t="s">
        <v>841</v>
      </c>
    </row>
    <row r="68" spans="1:4">
      <c r="A68" s="821">
        <v>67</v>
      </c>
      <c r="B68" t="s">
        <v>826</v>
      </c>
      <c r="C68" t="s">
        <v>842</v>
      </c>
      <c r="D68" t="s">
        <v>843</v>
      </c>
    </row>
    <row r="69" spans="1:4">
      <c r="A69" s="821">
        <v>68</v>
      </c>
      <c r="B69" t="s">
        <v>826</v>
      </c>
      <c r="C69" t="s">
        <v>844</v>
      </c>
      <c r="D69" t="s">
        <v>845</v>
      </c>
    </row>
    <row r="70" spans="1:4">
      <c r="A70" s="821">
        <v>69</v>
      </c>
      <c r="B70" t="s">
        <v>826</v>
      </c>
      <c r="C70" t="s">
        <v>846</v>
      </c>
      <c r="D70" t="s">
        <v>847</v>
      </c>
    </row>
    <row r="71" spans="1:4">
      <c r="A71" s="821">
        <v>70</v>
      </c>
      <c r="B71" t="s">
        <v>826</v>
      </c>
      <c r="C71" t="s">
        <v>848</v>
      </c>
      <c r="D71" t="s">
        <v>849</v>
      </c>
    </row>
    <row r="72" spans="1:4">
      <c r="A72" s="821">
        <v>71</v>
      </c>
      <c r="B72" t="s">
        <v>826</v>
      </c>
      <c r="C72" t="s">
        <v>850</v>
      </c>
      <c r="D72" t="s">
        <v>851</v>
      </c>
    </row>
    <row r="73" spans="1:4">
      <c r="A73" s="821">
        <v>72</v>
      </c>
      <c r="B73" t="s">
        <v>826</v>
      </c>
      <c r="C73" t="s">
        <v>852</v>
      </c>
      <c r="D73" t="s">
        <v>853</v>
      </c>
    </row>
    <row r="74" spans="1:4">
      <c r="A74" s="821">
        <v>73</v>
      </c>
      <c r="B74" t="s">
        <v>826</v>
      </c>
      <c r="C74" t="s">
        <v>854</v>
      </c>
      <c r="D74" t="s">
        <v>855</v>
      </c>
    </row>
    <row r="75" spans="1:4">
      <c r="A75" s="821">
        <v>74</v>
      </c>
      <c r="B75" t="s">
        <v>826</v>
      </c>
      <c r="C75" t="s">
        <v>856</v>
      </c>
      <c r="D75" t="s">
        <v>857</v>
      </c>
    </row>
    <row r="76" spans="1:4">
      <c r="A76" s="821">
        <v>75</v>
      </c>
      <c r="B76" t="s">
        <v>858</v>
      </c>
      <c r="C76" t="s">
        <v>858</v>
      </c>
      <c r="D76" t="s">
        <v>859</v>
      </c>
    </row>
    <row r="77" spans="1:4">
      <c r="A77" s="821">
        <v>76</v>
      </c>
      <c r="B77" t="s">
        <v>858</v>
      </c>
      <c r="C77" t="s">
        <v>860</v>
      </c>
      <c r="D77" t="s">
        <v>861</v>
      </c>
    </row>
    <row r="78" spans="1:4">
      <c r="A78" s="821">
        <v>77</v>
      </c>
      <c r="B78" t="s">
        <v>858</v>
      </c>
      <c r="C78" t="s">
        <v>862</v>
      </c>
      <c r="D78" t="s">
        <v>863</v>
      </c>
    </row>
    <row r="79" spans="1:4">
      <c r="A79" s="821">
        <v>78</v>
      </c>
      <c r="B79" t="s">
        <v>858</v>
      </c>
      <c r="C79" t="s">
        <v>864</v>
      </c>
      <c r="D79" t="s">
        <v>865</v>
      </c>
    </row>
    <row r="80" spans="1:4">
      <c r="A80" s="821">
        <v>79</v>
      </c>
      <c r="B80" t="s">
        <v>858</v>
      </c>
      <c r="C80" t="s">
        <v>866</v>
      </c>
      <c r="D80" t="s">
        <v>867</v>
      </c>
    </row>
    <row r="81" spans="1:4">
      <c r="A81" s="821">
        <v>80</v>
      </c>
      <c r="B81" t="s">
        <v>858</v>
      </c>
      <c r="C81" t="s">
        <v>868</v>
      </c>
      <c r="D81" t="s">
        <v>869</v>
      </c>
    </row>
    <row r="82" spans="1:4">
      <c r="A82" s="821">
        <v>81</v>
      </c>
      <c r="B82" t="s">
        <v>858</v>
      </c>
      <c r="C82" t="s">
        <v>870</v>
      </c>
      <c r="D82" t="s">
        <v>871</v>
      </c>
    </row>
    <row r="83" spans="1:4">
      <c r="A83" s="821">
        <v>82</v>
      </c>
      <c r="B83" t="s">
        <v>858</v>
      </c>
      <c r="C83" t="s">
        <v>872</v>
      </c>
      <c r="D83" t="s">
        <v>873</v>
      </c>
    </row>
    <row r="84" spans="1:4">
      <c r="A84" s="821">
        <v>83</v>
      </c>
      <c r="B84" t="s">
        <v>874</v>
      </c>
      <c r="C84" t="s">
        <v>874</v>
      </c>
      <c r="D84" t="s">
        <v>875</v>
      </c>
    </row>
    <row r="85" spans="1:4">
      <c r="A85" s="821">
        <v>84</v>
      </c>
      <c r="B85" t="s">
        <v>874</v>
      </c>
      <c r="C85" t="s">
        <v>876</v>
      </c>
      <c r="D85" t="s">
        <v>877</v>
      </c>
    </row>
    <row r="86" spans="1:4">
      <c r="A86" s="821">
        <v>85</v>
      </c>
      <c r="B86" t="s">
        <v>874</v>
      </c>
      <c r="C86" t="s">
        <v>878</v>
      </c>
      <c r="D86" t="s">
        <v>879</v>
      </c>
    </row>
    <row r="87" spans="1:4">
      <c r="A87" s="821">
        <v>86</v>
      </c>
      <c r="B87" t="s">
        <v>874</v>
      </c>
      <c r="C87" t="s">
        <v>880</v>
      </c>
      <c r="D87" t="s">
        <v>881</v>
      </c>
    </row>
    <row r="88" spans="1:4">
      <c r="A88" s="821">
        <v>87</v>
      </c>
      <c r="B88" t="s">
        <v>874</v>
      </c>
      <c r="C88" t="s">
        <v>882</v>
      </c>
      <c r="D88" t="s">
        <v>883</v>
      </c>
    </row>
    <row r="89" spans="1:4">
      <c r="A89" s="821">
        <v>88</v>
      </c>
      <c r="B89" t="s">
        <v>874</v>
      </c>
      <c r="C89" t="s">
        <v>884</v>
      </c>
      <c r="D89" t="s">
        <v>885</v>
      </c>
    </row>
    <row r="90" spans="1:4">
      <c r="A90" s="821">
        <v>89</v>
      </c>
      <c r="B90" t="s">
        <v>874</v>
      </c>
      <c r="C90" t="s">
        <v>886</v>
      </c>
      <c r="D90" t="s">
        <v>887</v>
      </c>
    </row>
    <row r="91" spans="1:4">
      <c r="A91" s="821">
        <v>90</v>
      </c>
      <c r="B91" t="s">
        <v>874</v>
      </c>
      <c r="C91" t="s">
        <v>888</v>
      </c>
      <c r="D91" t="s">
        <v>889</v>
      </c>
    </row>
    <row r="92" spans="1:4">
      <c r="A92" s="821">
        <v>91</v>
      </c>
      <c r="B92" t="s">
        <v>874</v>
      </c>
      <c r="C92" t="s">
        <v>890</v>
      </c>
      <c r="D92" t="s">
        <v>891</v>
      </c>
    </row>
    <row r="93" spans="1:4">
      <c r="A93" s="821">
        <v>92</v>
      </c>
      <c r="B93" t="s">
        <v>892</v>
      </c>
      <c r="C93" t="s">
        <v>892</v>
      </c>
      <c r="D93" t="s">
        <v>893</v>
      </c>
    </row>
    <row r="94" spans="1:4">
      <c r="A94" s="821">
        <v>93</v>
      </c>
      <c r="B94" t="s">
        <v>892</v>
      </c>
      <c r="C94" t="s">
        <v>894</v>
      </c>
      <c r="D94" t="s">
        <v>895</v>
      </c>
    </row>
    <row r="95" spans="1:4">
      <c r="A95" s="821">
        <v>94</v>
      </c>
      <c r="B95" t="s">
        <v>892</v>
      </c>
      <c r="C95" t="s">
        <v>896</v>
      </c>
      <c r="D95" t="s">
        <v>897</v>
      </c>
    </row>
    <row r="96" spans="1:4">
      <c r="A96" s="821">
        <v>95</v>
      </c>
      <c r="B96" t="s">
        <v>892</v>
      </c>
      <c r="C96" t="s">
        <v>898</v>
      </c>
      <c r="D96" t="s">
        <v>899</v>
      </c>
    </row>
    <row r="97" spans="1:4">
      <c r="A97" s="821">
        <v>96</v>
      </c>
      <c r="B97" t="s">
        <v>892</v>
      </c>
      <c r="C97" t="s">
        <v>900</v>
      </c>
      <c r="D97" t="s">
        <v>901</v>
      </c>
    </row>
    <row r="98" spans="1:4">
      <c r="A98" s="821">
        <v>97</v>
      </c>
      <c r="B98" t="s">
        <v>892</v>
      </c>
      <c r="C98" t="s">
        <v>902</v>
      </c>
      <c r="D98" t="s">
        <v>903</v>
      </c>
    </row>
    <row r="99" spans="1:4">
      <c r="A99" s="821">
        <v>98</v>
      </c>
      <c r="B99" t="s">
        <v>892</v>
      </c>
      <c r="C99" t="s">
        <v>904</v>
      </c>
      <c r="D99" t="s">
        <v>905</v>
      </c>
    </row>
    <row r="100" spans="1:4">
      <c r="A100" s="821">
        <v>99</v>
      </c>
      <c r="B100" t="s">
        <v>906</v>
      </c>
      <c r="C100" t="s">
        <v>906</v>
      </c>
      <c r="D100" t="s">
        <v>907</v>
      </c>
    </row>
    <row r="101" spans="1:4">
      <c r="A101" s="821">
        <v>100</v>
      </c>
      <c r="B101" t="s">
        <v>906</v>
      </c>
      <c r="C101" t="s">
        <v>908</v>
      </c>
      <c r="D101" t="s">
        <v>909</v>
      </c>
    </row>
    <row r="102" spans="1:4">
      <c r="A102" s="821">
        <v>101</v>
      </c>
      <c r="B102" t="s">
        <v>906</v>
      </c>
      <c r="C102" t="s">
        <v>762</v>
      </c>
      <c r="D102" t="s">
        <v>910</v>
      </c>
    </row>
    <row r="103" spans="1:4">
      <c r="A103" s="821">
        <v>102</v>
      </c>
      <c r="B103" t="s">
        <v>906</v>
      </c>
      <c r="C103" t="s">
        <v>911</v>
      </c>
      <c r="D103" t="s">
        <v>912</v>
      </c>
    </row>
    <row r="104" spans="1:4">
      <c r="A104" s="821">
        <v>103</v>
      </c>
      <c r="B104" t="s">
        <v>906</v>
      </c>
      <c r="C104" t="s">
        <v>913</v>
      </c>
      <c r="D104" t="s">
        <v>914</v>
      </c>
    </row>
    <row r="105" spans="1:4">
      <c r="A105" s="821">
        <v>104</v>
      </c>
      <c r="B105" t="s">
        <v>906</v>
      </c>
      <c r="C105" t="s">
        <v>915</v>
      </c>
      <c r="D105" t="s">
        <v>916</v>
      </c>
    </row>
    <row r="106" spans="1:4">
      <c r="A106" s="821">
        <v>105</v>
      </c>
      <c r="B106" t="s">
        <v>906</v>
      </c>
      <c r="C106" t="s">
        <v>917</v>
      </c>
      <c r="D106" t="s">
        <v>918</v>
      </c>
    </row>
    <row r="107" spans="1:4">
      <c r="A107" s="821">
        <v>106</v>
      </c>
      <c r="B107" t="s">
        <v>906</v>
      </c>
      <c r="C107" t="s">
        <v>919</v>
      </c>
      <c r="D107" t="s">
        <v>920</v>
      </c>
    </row>
    <row r="108" spans="1:4">
      <c r="A108" s="821">
        <v>107</v>
      </c>
      <c r="B108" t="s">
        <v>906</v>
      </c>
      <c r="C108" t="s">
        <v>921</v>
      </c>
      <c r="D108" t="s">
        <v>922</v>
      </c>
    </row>
    <row r="109" spans="1:4">
      <c r="A109" s="821">
        <v>108</v>
      </c>
      <c r="B109" t="s">
        <v>906</v>
      </c>
      <c r="C109" t="s">
        <v>923</v>
      </c>
      <c r="D109" t="s">
        <v>924</v>
      </c>
    </row>
    <row r="110" spans="1:4">
      <c r="A110" s="821">
        <v>109</v>
      </c>
      <c r="B110" t="s">
        <v>906</v>
      </c>
      <c r="C110" t="s">
        <v>925</v>
      </c>
      <c r="D110" t="s">
        <v>926</v>
      </c>
    </row>
    <row r="111" spans="1:4">
      <c r="A111" s="821">
        <v>110</v>
      </c>
      <c r="B111" t="s">
        <v>906</v>
      </c>
      <c r="C111" t="s">
        <v>818</v>
      </c>
      <c r="D111" t="s">
        <v>927</v>
      </c>
    </row>
    <row r="112" spans="1:4">
      <c r="A112" s="821">
        <v>111</v>
      </c>
      <c r="B112" t="s">
        <v>906</v>
      </c>
      <c r="C112" t="s">
        <v>928</v>
      </c>
      <c r="D112" t="s">
        <v>929</v>
      </c>
    </row>
    <row r="113" spans="1:4">
      <c r="A113" s="821">
        <v>112</v>
      </c>
      <c r="B113" t="s">
        <v>906</v>
      </c>
      <c r="C113" t="s">
        <v>930</v>
      </c>
      <c r="D113" t="s">
        <v>931</v>
      </c>
    </row>
    <row r="114" spans="1:4">
      <c r="A114" s="821">
        <v>113</v>
      </c>
      <c r="B114" t="s">
        <v>906</v>
      </c>
      <c r="C114" t="s">
        <v>932</v>
      </c>
      <c r="D114" t="s">
        <v>933</v>
      </c>
    </row>
    <row r="115" spans="1:4">
      <c r="A115" s="821">
        <v>114</v>
      </c>
      <c r="B115" t="s">
        <v>934</v>
      </c>
      <c r="C115" t="s">
        <v>934</v>
      </c>
      <c r="D115" t="s">
        <v>935</v>
      </c>
    </row>
    <row r="116" spans="1:4">
      <c r="A116" s="821">
        <v>115</v>
      </c>
      <c r="B116" t="s">
        <v>934</v>
      </c>
      <c r="C116" t="s">
        <v>936</v>
      </c>
      <c r="D116" t="s">
        <v>937</v>
      </c>
    </row>
    <row r="117" spans="1:4">
      <c r="A117" s="821">
        <v>116</v>
      </c>
      <c r="B117" t="s">
        <v>934</v>
      </c>
      <c r="C117" t="s">
        <v>938</v>
      </c>
      <c r="D117" t="s">
        <v>939</v>
      </c>
    </row>
    <row r="118" spans="1:4">
      <c r="A118" s="821">
        <v>117</v>
      </c>
      <c r="B118" t="s">
        <v>934</v>
      </c>
      <c r="C118" t="s">
        <v>940</v>
      </c>
      <c r="D118" t="s">
        <v>941</v>
      </c>
    </row>
    <row r="119" spans="1:4">
      <c r="A119" s="821">
        <v>118</v>
      </c>
      <c r="B119" t="s">
        <v>934</v>
      </c>
      <c r="C119" t="s">
        <v>942</v>
      </c>
      <c r="D119" t="s">
        <v>943</v>
      </c>
    </row>
    <row r="120" spans="1:4">
      <c r="A120" s="821">
        <v>119</v>
      </c>
      <c r="B120" t="s">
        <v>934</v>
      </c>
      <c r="C120" t="s">
        <v>944</v>
      </c>
      <c r="D120" t="s">
        <v>945</v>
      </c>
    </row>
    <row r="121" spans="1:4">
      <c r="A121" s="821">
        <v>120</v>
      </c>
      <c r="B121" t="s">
        <v>934</v>
      </c>
      <c r="C121" t="s">
        <v>946</v>
      </c>
      <c r="D121" t="s">
        <v>947</v>
      </c>
    </row>
    <row r="122" spans="1:4">
      <c r="A122" s="821">
        <v>121</v>
      </c>
      <c r="B122" t="s">
        <v>934</v>
      </c>
      <c r="C122" t="s">
        <v>948</v>
      </c>
      <c r="D122" t="s">
        <v>949</v>
      </c>
    </row>
    <row r="123" spans="1:4">
      <c r="A123" s="821">
        <v>122</v>
      </c>
      <c r="B123" t="s">
        <v>934</v>
      </c>
      <c r="C123" t="s">
        <v>950</v>
      </c>
      <c r="D123" t="s">
        <v>951</v>
      </c>
    </row>
    <row r="124" spans="1:4">
      <c r="A124" s="821">
        <v>123</v>
      </c>
      <c r="B124" t="s">
        <v>934</v>
      </c>
      <c r="C124" t="s">
        <v>952</v>
      </c>
      <c r="D124" t="s">
        <v>953</v>
      </c>
    </row>
    <row r="125" spans="1:4">
      <c r="A125" s="821">
        <v>124</v>
      </c>
      <c r="B125" t="s">
        <v>934</v>
      </c>
      <c r="C125" t="s">
        <v>954</v>
      </c>
      <c r="D125" t="s">
        <v>955</v>
      </c>
    </row>
    <row r="126" spans="1:4">
      <c r="A126" s="821">
        <v>125</v>
      </c>
      <c r="B126" t="s">
        <v>934</v>
      </c>
      <c r="C126" t="s">
        <v>956</v>
      </c>
      <c r="D126" t="s">
        <v>957</v>
      </c>
    </row>
    <row r="127" spans="1:4">
      <c r="A127" s="821">
        <v>126</v>
      </c>
      <c r="B127" t="s">
        <v>934</v>
      </c>
      <c r="C127" t="s">
        <v>958</v>
      </c>
      <c r="D127" t="s">
        <v>959</v>
      </c>
    </row>
    <row r="128" spans="1:4">
      <c r="A128" s="821">
        <v>127</v>
      </c>
      <c r="B128" t="s">
        <v>960</v>
      </c>
      <c r="C128" t="s">
        <v>960</v>
      </c>
      <c r="D128" t="s">
        <v>961</v>
      </c>
    </row>
    <row r="129" spans="1:4">
      <c r="A129" s="821">
        <v>128</v>
      </c>
      <c r="B129" t="s">
        <v>960</v>
      </c>
      <c r="C129" t="s">
        <v>962</v>
      </c>
      <c r="D129" t="s">
        <v>963</v>
      </c>
    </row>
    <row r="130" spans="1:4">
      <c r="A130" s="821">
        <v>129</v>
      </c>
      <c r="B130" t="s">
        <v>960</v>
      </c>
      <c r="C130" t="s">
        <v>964</v>
      </c>
      <c r="D130" t="s">
        <v>965</v>
      </c>
    </row>
    <row r="131" spans="1:4">
      <c r="A131" s="821">
        <v>130</v>
      </c>
      <c r="B131" t="s">
        <v>960</v>
      </c>
      <c r="C131" t="s">
        <v>966</v>
      </c>
      <c r="D131" t="s">
        <v>967</v>
      </c>
    </row>
    <row r="132" spans="1:4">
      <c r="A132" s="821">
        <v>131</v>
      </c>
      <c r="B132" t="s">
        <v>960</v>
      </c>
      <c r="C132" t="s">
        <v>968</v>
      </c>
      <c r="D132" t="s">
        <v>969</v>
      </c>
    </row>
    <row r="133" spans="1:4">
      <c r="A133" s="821">
        <v>132</v>
      </c>
      <c r="B133" t="s">
        <v>960</v>
      </c>
      <c r="C133" t="s">
        <v>970</v>
      </c>
      <c r="D133" t="s">
        <v>971</v>
      </c>
    </row>
    <row r="134" spans="1:4">
      <c r="A134" s="821">
        <v>133</v>
      </c>
      <c r="B134" t="s">
        <v>960</v>
      </c>
      <c r="C134" t="s">
        <v>972</v>
      </c>
      <c r="D134" t="s">
        <v>973</v>
      </c>
    </row>
    <row r="135" spans="1:4">
      <c r="A135" s="821">
        <v>134</v>
      </c>
      <c r="B135" t="s">
        <v>974</v>
      </c>
      <c r="C135" t="s">
        <v>974</v>
      </c>
      <c r="D135" t="s">
        <v>975</v>
      </c>
    </row>
    <row r="136" spans="1:4">
      <c r="A136" s="821">
        <v>135</v>
      </c>
      <c r="B136" t="s">
        <v>974</v>
      </c>
      <c r="C136" t="s">
        <v>976</v>
      </c>
      <c r="D136" t="s">
        <v>977</v>
      </c>
    </row>
    <row r="137" spans="1:4">
      <c r="A137" s="821">
        <v>136</v>
      </c>
      <c r="B137" t="s">
        <v>974</v>
      </c>
      <c r="C137" t="s">
        <v>978</v>
      </c>
      <c r="D137" t="s">
        <v>979</v>
      </c>
    </row>
    <row r="138" spans="1:4">
      <c r="A138" s="821">
        <v>137</v>
      </c>
      <c r="B138" t="s">
        <v>974</v>
      </c>
      <c r="C138" t="s">
        <v>980</v>
      </c>
      <c r="D138" t="s">
        <v>981</v>
      </c>
    </row>
    <row r="139" spans="1:4">
      <c r="A139" s="821">
        <v>138</v>
      </c>
      <c r="B139" t="s">
        <v>974</v>
      </c>
      <c r="C139" t="s">
        <v>982</v>
      </c>
      <c r="D139" t="s">
        <v>983</v>
      </c>
    </row>
    <row r="140" spans="1:4">
      <c r="A140" s="821">
        <v>139</v>
      </c>
      <c r="B140" t="s">
        <v>974</v>
      </c>
      <c r="C140" t="s">
        <v>984</v>
      </c>
      <c r="D140" t="s">
        <v>985</v>
      </c>
    </row>
    <row r="141" spans="1:4">
      <c r="A141" s="821">
        <v>140</v>
      </c>
      <c r="B141" t="s">
        <v>974</v>
      </c>
      <c r="C141" t="s">
        <v>986</v>
      </c>
      <c r="D141" t="s">
        <v>987</v>
      </c>
    </row>
    <row r="142" spans="1:4">
      <c r="A142" s="821">
        <v>141</v>
      </c>
      <c r="B142" t="s">
        <v>974</v>
      </c>
      <c r="C142" t="s">
        <v>988</v>
      </c>
      <c r="D142" t="s">
        <v>989</v>
      </c>
    </row>
    <row r="143" spans="1:4">
      <c r="A143" s="821">
        <v>142</v>
      </c>
      <c r="B143" t="s">
        <v>974</v>
      </c>
      <c r="C143" t="s">
        <v>990</v>
      </c>
      <c r="D143" t="s">
        <v>991</v>
      </c>
    </row>
    <row r="144" spans="1:4">
      <c r="A144" s="821">
        <v>143</v>
      </c>
      <c r="B144" t="s">
        <v>974</v>
      </c>
      <c r="C144" t="s">
        <v>992</v>
      </c>
      <c r="D144" t="s">
        <v>993</v>
      </c>
    </row>
    <row r="145" spans="1:4">
      <c r="A145" s="821">
        <v>144</v>
      </c>
      <c r="B145" t="s">
        <v>974</v>
      </c>
      <c r="C145" t="s">
        <v>994</v>
      </c>
      <c r="D145" t="s">
        <v>995</v>
      </c>
    </row>
    <row r="146" spans="1:4">
      <c r="A146" s="821">
        <v>145</v>
      </c>
      <c r="B146" t="s">
        <v>974</v>
      </c>
      <c r="C146" t="s">
        <v>996</v>
      </c>
      <c r="D146" t="s">
        <v>997</v>
      </c>
    </row>
    <row r="147" spans="1:4">
      <c r="A147" s="821">
        <v>146</v>
      </c>
      <c r="B147" t="s">
        <v>974</v>
      </c>
      <c r="C147" t="s">
        <v>998</v>
      </c>
      <c r="D147" t="s">
        <v>999</v>
      </c>
    </row>
    <row r="148" spans="1:4">
      <c r="A148" s="821">
        <v>147</v>
      </c>
      <c r="B148" t="s">
        <v>974</v>
      </c>
      <c r="C148" t="s">
        <v>1000</v>
      </c>
      <c r="D148" t="s">
        <v>1001</v>
      </c>
    </row>
    <row r="149" spans="1:4">
      <c r="A149" s="821">
        <v>148</v>
      </c>
      <c r="B149" t="s">
        <v>1002</v>
      </c>
      <c r="C149" t="s">
        <v>1002</v>
      </c>
      <c r="D149" t="s">
        <v>1003</v>
      </c>
    </row>
    <row r="150" spans="1:4">
      <c r="A150" s="821">
        <v>149</v>
      </c>
      <c r="B150" t="s">
        <v>1002</v>
      </c>
      <c r="C150" t="s">
        <v>1004</v>
      </c>
      <c r="D150" t="s">
        <v>1005</v>
      </c>
    </row>
    <row r="151" spans="1:4">
      <c r="A151" s="821">
        <v>150</v>
      </c>
      <c r="B151" t="s">
        <v>1002</v>
      </c>
      <c r="C151" t="s">
        <v>1006</v>
      </c>
      <c r="D151" t="s">
        <v>1007</v>
      </c>
    </row>
    <row r="152" spans="1:4">
      <c r="A152" s="821">
        <v>151</v>
      </c>
      <c r="B152" t="s">
        <v>1002</v>
      </c>
      <c r="C152" t="s">
        <v>1008</v>
      </c>
      <c r="D152" t="s">
        <v>1009</v>
      </c>
    </row>
    <row r="153" spans="1:4">
      <c r="A153" s="821">
        <v>152</v>
      </c>
      <c r="B153" t="s">
        <v>1002</v>
      </c>
      <c r="C153" t="s">
        <v>1010</v>
      </c>
      <c r="D153" t="s">
        <v>1011</v>
      </c>
    </row>
    <row r="154" spans="1:4">
      <c r="A154" s="821">
        <v>153</v>
      </c>
      <c r="B154" t="s">
        <v>1002</v>
      </c>
      <c r="C154" t="s">
        <v>1012</v>
      </c>
      <c r="D154" t="s">
        <v>1013</v>
      </c>
    </row>
    <row r="155" spans="1:4">
      <c r="A155" s="821">
        <v>154</v>
      </c>
      <c r="B155" t="s">
        <v>1002</v>
      </c>
      <c r="C155" t="s">
        <v>1014</v>
      </c>
      <c r="D155" t="s">
        <v>1015</v>
      </c>
    </row>
    <row r="156" spans="1:4">
      <c r="A156" s="821">
        <v>155</v>
      </c>
      <c r="B156" t="s">
        <v>1002</v>
      </c>
      <c r="C156" t="s">
        <v>1016</v>
      </c>
      <c r="D156" t="s">
        <v>1017</v>
      </c>
    </row>
    <row r="157" spans="1:4">
      <c r="A157" s="821">
        <v>156</v>
      </c>
      <c r="B157" t="s">
        <v>1002</v>
      </c>
      <c r="C157" t="s">
        <v>1018</v>
      </c>
      <c r="D157" t="s">
        <v>1019</v>
      </c>
    </row>
    <row r="158" spans="1:4">
      <c r="A158" s="821">
        <v>157</v>
      </c>
      <c r="B158" t="s">
        <v>1002</v>
      </c>
      <c r="C158" t="s">
        <v>1020</v>
      </c>
      <c r="D158" t="s">
        <v>1021</v>
      </c>
    </row>
    <row r="159" spans="1:4">
      <c r="A159" s="821">
        <v>158</v>
      </c>
      <c r="B159" t="s">
        <v>1002</v>
      </c>
      <c r="C159" t="s">
        <v>1022</v>
      </c>
      <c r="D159" t="s">
        <v>1023</v>
      </c>
    </row>
    <row r="160" spans="1:4">
      <c r="A160" s="821">
        <v>159</v>
      </c>
      <c r="B160" t="s">
        <v>1002</v>
      </c>
      <c r="C160" t="s">
        <v>1024</v>
      </c>
      <c r="D160" t="s">
        <v>1025</v>
      </c>
    </row>
    <row r="161" spans="1:4">
      <c r="A161" s="821">
        <v>160</v>
      </c>
      <c r="B161" t="s">
        <v>1002</v>
      </c>
      <c r="C161" t="s">
        <v>1026</v>
      </c>
      <c r="D161" t="s">
        <v>1027</v>
      </c>
    </row>
    <row r="162" spans="1:4">
      <c r="A162" s="821">
        <v>161</v>
      </c>
      <c r="B162" t="s">
        <v>1028</v>
      </c>
      <c r="C162" t="s">
        <v>1028</v>
      </c>
      <c r="D162" t="s">
        <v>1029</v>
      </c>
    </row>
    <row r="163" spans="1:4">
      <c r="A163" s="821">
        <v>162</v>
      </c>
      <c r="B163" t="s">
        <v>1028</v>
      </c>
      <c r="C163" t="s">
        <v>1030</v>
      </c>
      <c r="D163" t="s">
        <v>1031</v>
      </c>
    </row>
    <row r="164" spans="1:4">
      <c r="A164" s="821">
        <v>163</v>
      </c>
      <c r="B164" t="s">
        <v>1028</v>
      </c>
      <c r="C164" t="s">
        <v>1032</v>
      </c>
      <c r="D164" t="s">
        <v>1033</v>
      </c>
    </row>
    <row r="165" spans="1:4">
      <c r="A165" s="821">
        <v>164</v>
      </c>
      <c r="B165" t="s">
        <v>1028</v>
      </c>
      <c r="C165" t="s">
        <v>1034</v>
      </c>
      <c r="D165" t="s">
        <v>1035</v>
      </c>
    </row>
    <row r="166" spans="1:4">
      <c r="A166" s="821">
        <v>165</v>
      </c>
      <c r="B166" t="s">
        <v>1028</v>
      </c>
      <c r="C166" t="s">
        <v>1036</v>
      </c>
      <c r="D166" t="s">
        <v>1037</v>
      </c>
    </row>
    <row r="167" spans="1:4">
      <c r="A167" s="821">
        <v>166</v>
      </c>
      <c r="B167" t="s">
        <v>1028</v>
      </c>
      <c r="C167" t="s">
        <v>1038</v>
      </c>
      <c r="D167" t="s">
        <v>1039</v>
      </c>
    </row>
    <row r="168" spans="1:4">
      <c r="A168" s="821">
        <v>167</v>
      </c>
      <c r="B168" t="s">
        <v>1028</v>
      </c>
      <c r="C168" t="s">
        <v>1040</v>
      </c>
      <c r="D168" t="s">
        <v>1041</v>
      </c>
    </row>
    <row r="169" spans="1:4">
      <c r="A169" s="821">
        <v>168</v>
      </c>
      <c r="B169" t="s">
        <v>1028</v>
      </c>
      <c r="C169" t="s">
        <v>1042</v>
      </c>
      <c r="D169" t="s">
        <v>1043</v>
      </c>
    </row>
    <row r="170" spans="1:4">
      <c r="A170" s="821">
        <v>169</v>
      </c>
      <c r="B170" t="s">
        <v>1028</v>
      </c>
      <c r="C170" t="s">
        <v>1044</v>
      </c>
      <c r="D170" t="s">
        <v>1045</v>
      </c>
    </row>
    <row r="171" spans="1:4">
      <c r="A171" s="821">
        <v>170</v>
      </c>
      <c r="B171" t="s">
        <v>1028</v>
      </c>
      <c r="C171" t="s">
        <v>1046</v>
      </c>
      <c r="D171" t="s">
        <v>1047</v>
      </c>
    </row>
    <row r="172" spans="1:4">
      <c r="A172" s="821">
        <v>171</v>
      </c>
      <c r="B172" t="s">
        <v>1028</v>
      </c>
      <c r="C172" t="s">
        <v>1048</v>
      </c>
      <c r="D172" t="s">
        <v>1049</v>
      </c>
    </row>
    <row r="173" spans="1:4">
      <c r="A173" s="821">
        <v>172</v>
      </c>
      <c r="B173" t="s">
        <v>1028</v>
      </c>
      <c r="C173" t="s">
        <v>1050</v>
      </c>
      <c r="D173" t="s">
        <v>1051</v>
      </c>
    </row>
    <row r="174" spans="1:4">
      <c r="A174" s="821">
        <v>173</v>
      </c>
      <c r="B174" t="s">
        <v>1028</v>
      </c>
      <c r="C174" t="s">
        <v>1052</v>
      </c>
      <c r="D174" t="s">
        <v>1053</v>
      </c>
    </row>
    <row r="175" spans="1:4">
      <c r="A175" s="821">
        <v>174</v>
      </c>
      <c r="B175" t="s">
        <v>1028</v>
      </c>
      <c r="C175" t="s">
        <v>1054</v>
      </c>
      <c r="D175" t="s">
        <v>1055</v>
      </c>
    </row>
    <row r="176" spans="1:4">
      <c r="A176" s="821">
        <v>175</v>
      </c>
      <c r="B176" t="s">
        <v>1056</v>
      </c>
      <c r="C176" t="s">
        <v>1056</v>
      </c>
      <c r="D176" t="s">
        <v>1057</v>
      </c>
    </row>
    <row r="177" spans="1:4">
      <c r="A177" s="821">
        <v>176</v>
      </c>
      <c r="B177" t="s">
        <v>1056</v>
      </c>
      <c r="C177" t="s">
        <v>1058</v>
      </c>
      <c r="D177" t="s">
        <v>1059</v>
      </c>
    </row>
    <row r="178" spans="1:4">
      <c r="A178" s="821">
        <v>177</v>
      </c>
      <c r="B178" t="s">
        <v>1056</v>
      </c>
      <c r="C178" t="s">
        <v>1060</v>
      </c>
      <c r="D178" t="s">
        <v>1061</v>
      </c>
    </row>
    <row r="179" spans="1:4">
      <c r="A179" s="821">
        <v>178</v>
      </c>
      <c r="B179" t="s">
        <v>1056</v>
      </c>
      <c r="C179" t="s">
        <v>940</v>
      </c>
      <c r="D179" t="s">
        <v>1062</v>
      </c>
    </row>
    <row r="180" spans="1:4">
      <c r="A180" s="821">
        <v>179</v>
      </c>
      <c r="B180" t="s">
        <v>1056</v>
      </c>
      <c r="C180" t="s">
        <v>1063</v>
      </c>
      <c r="D180" t="s">
        <v>1064</v>
      </c>
    </row>
    <row r="181" spans="1:4">
      <c r="A181" s="821">
        <v>180</v>
      </c>
      <c r="B181" t="s">
        <v>1056</v>
      </c>
      <c r="C181" t="s">
        <v>1065</v>
      </c>
      <c r="D181" t="s">
        <v>1066</v>
      </c>
    </row>
    <row r="182" spans="1:4">
      <c r="A182" s="821">
        <v>181</v>
      </c>
      <c r="B182" t="s">
        <v>1056</v>
      </c>
      <c r="C182" t="s">
        <v>1067</v>
      </c>
      <c r="D182" t="s">
        <v>1068</v>
      </c>
    </row>
    <row r="183" spans="1:4">
      <c r="A183" s="821">
        <v>182</v>
      </c>
      <c r="B183" t="s">
        <v>1056</v>
      </c>
      <c r="C183" t="s">
        <v>1069</v>
      </c>
      <c r="D183" t="s">
        <v>1070</v>
      </c>
    </row>
    <row r="184" spans="1:4">
      <c r="A184" s="821">
        <v>183</v>
      </c>
      <c r="B184" t="s">
        <v>1056</v>
      </c>
      <c r="C184" t="s">
        <v>1071</v>
      </c>
      <c r="D184" t="s">
        <v>1072</v>
      </c>
    </row>
    <row r="185" spans="1:4">
      <c r="A185" s="821">
        <v>184</v>
      </c>
      <c r="B185" t="s">
        <v>1056</v>
      </c>
      <c r="C185" t="s">
        <v>1073</v>
      </c>
      <c r="D185" t="s">
        <v>1074</v>
      </c>
    </row>
    <row r="186" spans="1:4">
      <c r="A186" s="821">
        <v>185</v>
      </c>
      <c r="B186" t="s">
        <v>1075</v>
      </c>
      <c r="C186" t="s">
        <v>1075</v>
      </c>
      <c r="D186" t="s">
        <v>1076</v>
      </c>
    </row>
    <row r="187" spans="1:4">
      <c r="A187" s="821">
        <v>186</v>
      </c>
      <c r="B187" t="s">
        <v>1075</v>
      </c>
      <c r="C187" t="s">
        <v>1077</v>
      </c>
      <c r="D187" t="s">
        <v>1078</v>
      </c>
    </row>
    <row r="188" spans="1:4">
      <c r="A188" s="821">
        <v>187</v>
      </c>
      <c r="B188" t="s">
        <v>1075</v>
      </c>
      <c r="C188" t="s">
        <v>1079</v>
      </c>
      <c r="D188" t="s">
        <v>1080</v>
      </c>
    </row>
    <row r="189" spans="1:4">
      <c r="A189" s="821">
        <v>188</v>
      </c>
      <c r="B189" t="s">
        <v>1075</v>
      </c>
      <c r="C189" t="s">
        <v>1081</v>
      </c>
      <c r="D189" t="s">
        <v>1082</v>
      </c>
    </row>
    <row r="190" spans="1:4">
      <c r="A190" s="821">
        <v>189</v>
      </c>
      <c r="B190" t="s">
        <v>1075</v>
      </c>
      <c r="C190" t="s">
        <v>1083</v>
      </c>
      <c r="D190" t="s">
        <v>1084</v>
      </c>
    </row>
    <row r="191" spans="1:4">
      <c r="A191" s="821">
        <v>190</v>
      </c>
      <c r="B191" t="s">
        <v>1075</v>
      </c>
      <c r="C191" t="s">
        <v>1085</v>
      </c>
      <c r="D191" t="s">
        <v>1086</v>
      </c>
    </row>
    <row r="192" spans="1:4">
      <c r="A192" s="821">
        <v>191</v>
      </c>
      <c r="B192" t="s">
        <v>1075</v>
      </c>
      <c r="C192" t="s">
        <v>1087</v>
      </c>
      <c r="D192" t="s">
        <v>1088</v>
      </c>
    </row>
    <row r="193" spans="1:4">
      <c r="A193" s="821">
        <v>192</v>
      </c>
      <c r="B193" t="s">
        <v>1075</v>
      </c>
      <c r="C193" t="s">
        <v>1089</v>
      </c>
      <c r="D193" t="s">
        <v>1090</v>
      </c>
    </row>
    <row r="194" spans="1:4">
      <c r="A194" s="821">
        <v>193</v>
      </c>
      <c r="B194" t="s">
        <v>1075</v>
      </c>
      <c r="C194" t="s">
        <v>1091</v>
      </c>
      <c r="D194" t="s">
        <v>1092</v>
      </c>
    </row>
    <row r="195" spans="1:4">
      <c r="A195" s="821">
        <v>194</v>
      </c>
      <c r="B195" t="s">
        <v>1093</v>
      </c>
      <c r="C195" t="s">
        <v>1093</v>
      </c>
      <c r="D195" t="s">
        <v>1094</v>
      </c>
    </row>
    <row r="196" spans="1:4">
      <c r="A196" s="821">
        <v>195</v>
      </c>
      <c r="B196" t="s">
        <v>1093</v>
      </c>
      <c r="C196" t="s">
        <v>1095</v>
      </c>
      <c r="D196" t="s">
        <v>1096</v>
      </c>
    </row>
    <row r="197" spans="1:4">
      <c r="A197" s="821">
        <v>196</v>
      </c>
      <c r="B197" t="s">
        <v>1093</v>
      </c>
      <c r="C197" t="s">
        <v>1097</v>
      </c>
      <c r="D197" t="s">
        <v>1098</v>
      </c>
    </row>
    <row r="198" spans="1:4">
      <c r="A198" s="821">
        <v>197</v>
      </c>
      <c r="B198" t="s">
        <v>1093</v>
      </c>
      <c r="C198" t="s">
        <v>1099</v>
      </c>
      <c r="D198" t="s">
        <v>1100</v>
      </c>
    </row>
    <row r="199" spans="1:4">
      <c r="A199" s="821">
        <v>198</v>
      </c>
      <c r="B199" t="s">
        <v>1093</v>
      </c>
      <c r="C199" t="s">
        <v>1101</v>
      </c>
      <c r="D199" t="s">
        <v>1102</v>
      </c>
    </row>
    <row r="200" spans="1:4">
      <c r="A200" s="821">
        <v>199</v>
      </c>
      <c r="B200" t="s">
        <v>1093</v>
      </c>
      <c r="C200" t="s">
        <v>1103</v>
      </c>
      <c r="D200" t="s">
        <v>1104</v>
      </c>
    </row>
    <row r="201" spans="1:4">
      <c r="A201" s="821">
        <v>200</v>
      </c>
      <c r="B201" t="s">
        <v>1093</v>
      </c>
      <c r="C201" t="s">
        <v>1105</v>
      </c>
      <c r="D201" t="s">
        <v>1106</v>
      </c>
    </row>
    <row r="202" spans="1:4">
      <c r="A202" s="821">
        <v>201</v>
      </c>
      <c r="B202" t="s">
        <v>1093</v>
      </c>
      <c r="C202" t="s">
        <v>1107</v>
      </c>
      <c r="D202" t="s">
        <v>1108</v>
      </c>
    </row>
    <row r="203" spans="1:4">
      <c r="A203" s="821">
        <v>202</v>
      </c>
      <c r="B203" t="s">
        <v>1093</v>
      </c>
      <c r="C203" t="s">
        <v>1109</v>
      </c>
      <c r="D203" t="s">
        <v>1110</v>
      </c>
    </row>
    <row r="204" spans="1:4">
      <c r="A204" s="821">
        <v>203</v>
      </c>
      <c r="B204" t="s">
        <v>1093</v>
      </c>
      <c r="C204" t="s">
        <v>1111</v>
      </c>
      <c r="D204" t="s">
        <v>1112</v>
      </c>
    </row>
    <row r="205" spans="1:4">
      <c r="A205" s="821">
        <v>204</v>
      </c>
      <c r="B205" t="s">
        <v>1093</v>
      </c>
      <c r="C205" t="s">
        <v>1113</v>
      </c>
      <c r="D205" t="s">
        <v>1114</v>
      </c>
    </row>
    <row r="206" spans="1:4">
      <c r="A206" s="821">
        <v>205</v>
      </c>
      <c r="B206" t="s">
        <v>1093</v>
      </c>
      <c r="C206" t="s">
        <v>1115</v>
      </c>
      <c r="D206" t="s">
        <v>1116</v>
      </c>
    </row>
    <row r="207" spans="1:4">
      <c r="A207" s="821">
        <v>206</v>
      </c>
      <c r="B207" t="s">
        <v>1093</v>
      </c>
      <c r="C207" t="s">
        <v>1117</v>
      </c>
      <c r="D207" t="s">
        <v>1118</v>
      </c>
    </row>
    <row r="208" spans="1:4">
      <c r="A208" s="821">
        <v>207</v>
      </c>
      <c r="B208" t="s">
        <v>1093</v>
      </c>
      <c r="C208" t="s">
        <v>1119</v>
      </c>
      <c r="D208" t="s">
        <v>1120</v>
      </c>
    </row>
    <row r="209" spans="1:4">
      <c r="A209" s="821">
        <v>208</v>
      </c>
      <c r="B209" t="s">
        <v>1093</v>
      </c>
      <c r="C209" t="s">
        <v>1121</v>
      </c>
      <c r="D209" t="s">
        <v>1122</v>
      </c>
    </row>
    <row r="210" spans="1:4">
      <c r="A210" s="821">
        <v>209</v>
      </c>
      <c r="B210" t="s">
        <v>1093</v>
      </c>
      <c r="C210" t="s">
        <v>1123</v>
      </c>
      <c r="D210" t="s">
        <v>1124</v>
      </c>
    </row>
    <row r="211" spans="1:4">
      <c r="A211" s="821">
        <v>210</v>
      </c>
      <c r="B211" t="s">
        <v>1125</v>
      </c>
      <c r="C211" t="s">
        <v>1125</v>
      </c>
      <c r="D211" t="s">
        <v>1126</v>
      </c>
    </row>
    <row r="212" spans="1:4">
      <c r="A212" s="821">
        <v>211</v>
      </c>
      <c r="B212" t="s">
        <v>1125</v>
      </c>
      <c r="C212" t="s">
        <v>1127</v>
      </c>
      <c r="D212" t="s">
        <v>1128</v>
      </c>
    </row>
    <row r="213" spans="1:4">
      <c r="A213" s="821">
        <v>212</v>
      </c>
      <c r="B213" t="s">
        <v>1125</v>
      </c>
      <c r="C213" t="s">
        <v>1129</v>
      </c>
      <c r="D213" t="s">
        <v>1130</v>
      </c>
    </row>
    <row r="214" spans="1:4">
      <c r="A214" s="821">
        <v>213</v>
      </c>
      <c r="B214" t="s">
        <v>1125</v>
      </c>
      <c r="C214" t="s">
        <v>1131</v>
      </c>
      <c r="D214" t="s">
        <v>1132</v>
      </c>
    </row>
    <row r="215" spans="1:4">
      <c r="A215" s="821">
        <v>214</v>
      </c>
      <c r="B215" t="s">
        <v>1125</v>
      </c>
      <c r="C215" t="s">
        <v>1133</v>
      </c>
      <c r="D215" t="s">
        <v>1134</v>
      </c>
    </row>
    <row r="216" spans="1:4">
      <c r="A216" s="821">
        <v>215</v>
      </c>
      <c r="B216" t="s">
        <v>1125</v>
      </c>
      <c r="C216" t="s">
        <v>1135</v>
      </c>
      <c r="D216" t="s">
        <v>1136</v>
      </c>
    </row>
    <row r="217" spans="1:4">
      <c r="A217" s="821">
        <v>216</v>
      </c>
      <c r="B217" t="s">
        <v>1125</v>
      </c>
      <c r="C217" t="s">
        <v>1137</v>
      </c>
      <c r="D217" t="s">
        <v>1138</v>
      </c>
    </row>
    <row r="218" spans="1:4">
      <c r="A218" s="821">
        <v>217</v>
      </c>
      <c r="B218" t="s">
        <v>1125</v>
      </c>
      <c r="C218" t="s">
        <v>1139</v>
      </c>
      <c r="D218" t="s">
        <v>1140</v>
      </c>
    </row>
    <row r="219" spans="1:4">
      <c r="A219" s="821">
        <v>218</v>
      </c>
      <c r="B219" t="s">
        <v>1141</v>
      </c>
      <c r="C219" t="s">
        <v>1141</v>
      </c>
      <c r="D219" t="s">
        <v>1142</v>
      </c>
    </row>
    <row r="220" spans="1:4">
      <c r="A220" s="821">
        <v>219</v>
      </c>
      <c r="B220" t="s">
        <v>1141</v>
      </c>
      <c r="C220" t="s">
        <v>1143</v>
      </c>
      <c r="D220" t="s">
        <v>1144</v>
      </c>
    </row>
    <row r="221" spans="1:4">
      <c r="A221" s="821">
        <v>220</v>
      </c>
      <c r="B221" t="s">
        <v>1141</v>
      </c>
      <c r="C221" t="s">
        <v>1145</v>
      </c>
      <c r="D221" t="s">
        <v>1146</v>
      </c>
    </row>
    <row r="222" spans="1:4">
      <c r="A222" s="821">
        <v>221</v>
      </c>
      <c r="B222" t="s">
        <v>1141</v>
      </c>
      <c r="C222" t="s">
        <v>1147</v>
      </c>
      <c r="D222" t="s">
        <v>1148</v>
      </c>
    </row>
    <row r="223" spans="1:4">
      <c r="A223" s="821">
        <v>222</v>
      </c>
      <c r="B223" t="s">
        <v>1141</v>
      </c>
      <c r="C223" t="s">
        <v>1149</v>
      </c>
      <c r="D223" t="s">
        <v>1150</v>
      </c>
    </row>
    <row r="224" spans="1:4">
      <c r="A224" s="821">
        <v>223</v>
      </c>
      <c r="B224" t="s">
        <v>1141</v>
      </c>
      <c r="C224" t="s">
        <v>1151</v>
      </c>
      <c r="D224" t="s">
        <v>1152</v>
      </c>
    </row>
    <row r="225" spans="1:4">
      <c r="A225" s="821">
        <v>224</v>
      </c>
      <c r="B225" t="s">
        <v>1141</v>
      </c>
      <c r="C225" t="s">
        <v>1153</v>
      </c>
      <c r="D225" t="s">
        <v>1154</v>
      </c>
    </row>
    <row r="226" spans="1:4">
      <c r="A226" s="821">
        <v>225</v>
      </c>
      <c r="B226" t="s">
        <v>1141</v>
      </c>
      <c r="C226" t="s">
        <v>1155</v>
      </c>
      <c r="D226" t="s">
        <v>1156</v>
      </c>
    </row>
    <row r="227" spans="1:4">
      <c r="A227" s="821">
        <v>226</v>
      </c>
      <c r="B227" t="s">
        <v>1141</v>
      </c>
      <c r="C227" t="s">
        <v>1157</v>
      </c>
      <c r="D227" t="s">
        <v>1158</v>
      </c>
    </row>
    <row r="228" spans="1:4">
      <c r="A228" s="821">
        <v>227</v>
      </c>
      <c r="B228" t="s">
        <v>1141</v>
      </c>
      <c r="C228" t="s">
        <v>1159</v>
      </c>
      <c r="D228" t="s">
        <v>1160</v>
      </c>
    </row>
    <row r="229" spans="1:4">
      <c r="A229" s="821">
        <v>228</v>
      </c>
      <c r="B229" t="s">
        <v>1141</v>
      </c>
      <c r="C229" t="s">
        <v>1161</v>
      </c>
      <c r="D229" t="s">
        <v>1162</v>
      </c>
    </row>
    <row r="230" spans="1:4">
      <c r="A230" s="821">
        <v>229</v>
      </c>
      <c r="B230" t="s">
        <v>1141</v>
      </c>
      <c r="C230" t="s">
        <v>1163</v>
      </c>
      <c r="D230" t="s">
        <v>1164</v>
      </c>
    </row>
    <row r="231" spans="1:4">
      <c r="A231" s="821">
        <v>230</v>
      </c>
      <c r="B231" t="s">
        <v>1141</v>
      </c>
      <c r="C231" t="s">
        <v>1165</v>
      </c>
      <c r="D231" t="s">
        <v>1166</v>
      </c>
    </row>
    <row r="232" spans="1:4">
      <c r="A232" s="821">
        <v>231</v>
      </c>
      <c r="B232" t="s">
        <v>1141</v>
      </c>
      <c r="C232" t="s">
        <v>1167</v>
      </c>
      <c r="D232" t="s">
        <v>1168</v>
      </c>
    </row>
    <row r="233" spans="1:4">
      <c r="A233" s="821">
        <v>232</v>
      </c>
      <c r="B233" t="s">
        <v>1141</v>
      </c>
      <c r="C233" t="s">
        <v>1169</v>
      </c>
      <c r="D233" t="s">
        <v>1170</v>
      </c>
    </row>
    <row r="234" spans="1:4">
      <c r="A234" s="821">
        <v>233</v>
      </c>
      <c r="B234" t="s">
        <v>1141</v>
      </c>
      <c r="C234" t="s">
        <v>1171</v>
      </c>
      <c r="D234" t="s">
        <v>1172</v>
      </c>
    </row>
    <row r="235" spans="1:4">
      <c r="A235" s="821">
        <v>234</v>
      </c>
      <c r="B235" t="s">
        <v>1141</v>
      </c>
      <c r="C235" t="s">
        <v>1173</v>
      </c>
      <c r="D235" t="s">
        <v>1174</v>
      </c>
    </row>
    <row r="236" spans="1:4">
      <c r="A236" s="821">
        <v>235</v>
      </c>
      <c r="B236" t="s">
        <v>1141</v>
      </c>
      <c r="C236" t="s">
        <v>932</v>
      </c>
      <c r="D236" t="s">
        <v>1175</v>
      </c>
    </row>
    <row r="237" spans="1:4">
      <c r="A237" s="821">
        <v>236</v>
      </c>
      <c r="B237" t="s">
        <v>1176</v>
      </c>
      <c r="C237" t="s">
        <v>1176</v>
      </c>
      <c r="D237" t="s">
        <v>1177</v>
      </c>
    </row>
    <row r="238" spans="1:4">
      <c r="A238" s="821">
        <v>237</v>
      </c>
      <c r="B238" t="s">
        <v>1176</v>
      </c>
      <c r="C238" t="s">
        <v>762</v>
      </c>
      <c r="D238" t="s">
        <v>1178</v>
      </c>
    </row>
    <row r="239" spans="1:4">
      <c r="A239" s="821">
        <v>238</v>
      </c>
      <c r="B239" t="s">
        <v>1176</v>
      </c>
      <c r="C239" t="s">
        <v>1179</v>
      </c>
      <c r="D239" t="s">
        <v>1180</v>
      </c>
    </row>
    <row r="240" spans="1:4">
      <c r="A240" s="821">
        <v>239</v>
      </c>
      <c r="B240" t="s">
        <v>1176</v>
      </c>
      <c r="C240" t="s">
        <v>1181</v>
      </c>
      <c r="D240" t="s">
        <v>1182</v>
      </c>
    </row>
    <row r="241" spans="1:4">
      <c r="A241" s="821">
        <v>240</v>
      </c>
      <c r="B241" t="s">
        <v>1176</v>
      </c>
      <c r="C241" t="s">
        <v>728</v>
      </c>
      <c r="D241" t="s">
        <v>1183</v>
      </c>
    </row>
    <row r="242" spans="1:4">
      <c r="A242" s="821">
        <v>241</v>
      </c>
      <c r="B242" t="s">
        <v>1176</v>
      </c>
      <c r="C242" t="s">
        <v>1184</v>
      </c>
      <c r="D242" t="s">
        <v>1185</v>
      </c>
    </row>
    <row r="243" spans="1:4">
      <c r="A243" s="821">
        <v>242</v>
      </c>
      <c r="B243" t="s">
        <v>1176</v>
      </c>
      <c r="C243" t="s">
        <v>1186</v>
      </c>
      <c r="D243" t="s">
        <v>1187</v>
      </c>
    </row>
    <row r="244" spans="1:4">
      <c r="A244" s="821">
        <v>243</v>
      </c>
      <c r="B244" t="s">
        <v>1176</v>
      </c>
      <c r="C244" t="s">
        <v>1188</v>
      </c>
      <c r="D244" t="s">
        <v>1189</v>
      </c>
    </row>
    <row r="245" spans="1:4">
      <c r="A245" s="821">
        <v>244</v>
      </c>
      <c r="B245" t="s">
        <v>1176</v>
      </c>
      <c r="C245" t="s">
        <v>1190</v>
      </c>
      <c r="D245" t="s">
        <v>1191</v>
      </c>
    </row>
    <row r="246" spans="1:4">
      <c r="A246" s="821">
        <v>245</v>
      </c>
      <c r="B246" t="s">
        <v>1176</v>
      </c>
      <c r="C246" t="s">
        <v>1192</v>
      </c>
      <c r="D246" t="s">
        <v>1193</v>
      </c>
    </row>
    <row r="247" spans="1:4">
      <c r="A247" s="821">
        <v>246</v>
      </c>
      <c r="B247" t="s">
        <v>1176</v>
      </c>
      <c r="C247" t="s">
        <v>1194</v>
      </c>
      <c r="D247" t="s">
        <v>1195</v>
      </c>
    </row>
    <row r="248" spans="1:4">
      <c r="A248" s="821">
        <v>247</v>
      </c>
      <c r="B248" t="s">
        <v>1176</v>
      </c>
      <c r="C248" t="s">
        <v>1196</v>
      </c>
      <c r="D248" t="s">
        <v>1197</v>
      </c>
    </row>
    <row r="249" spans="1:4">
      <c r="A249" s="821">
        <v>248</v>
      </c>
      <c r="B249" t="s">
        <v>1176</v>
      </c>
      <c r="C249" t="s">
        <v>1198</v>
      </c>
      <c r="D249" t="s">
        <v>1199</v>
      </c>
    </row>
    <row r="250" spans="1:4">
      <c r="A250" s="821">
        <v>249</v>
      </c>
      <c r="B250" t="s">
        <v>1176</v>
      </c>
      <c r="C250" t="s">
        <v>1200</v>
      </c>
      <c r="D250" t="s">
        <v>1201</v>
      </c>
    </row>
    <row r="251" spans="1:4">
      <c r="A251" s="821">
        <v>250</v>
      </c>
      <c r="B251" t="s">
        <v>1176</v>
      </c>
      <c r="C251" t="s">
        <v>1202</v>
      </c>
      <c r="D251" t="s">
        <v>1203</v>
      </c>
    </row>
    <row r="252" spans="1:4">
      <c r="A252" s="821">
        <v>251</v>
      </c>
      <c r="B252" t="s">
        <v>1176</v>
      </c>
      <c r="C252" t="s">
        <v>1204</v>
      </c>
      <c r="D252" t="s">
        <v>1205</v>
      </c>
    </row>
    <row r="253" spans="1:4">
      <c r="A253" s="821">
        <v>252</v>
      </c>
      <c r="B253" t="s">
        <v>1176</v>
      </c>
      <c r="C253" t="s">
        <v>1206</v>
      </c>
      <c r="D253" t="s">
        <v>1207</v>
      </c>
    </row>
    <row r="254" spans="1:4">
      <c r="A254" s="821">
        <v>253</v>
      </c>
      <c r="B254" t="s">
        <v>1176</v>
      </c>
      <c r="C254" t="s">
        <v>1208</v>
      </c>
      <c r="D254" t="s">
        <v>1209</v>
      </c>
    </row>
    <row r="255" spans="1:4">
      <c r="A255" s="821">
        <v>254</v>
      </c>
      <c r="B255" t="s">
        <v>1176</v>
      </c>
      <c r="C255" t="s">
        <v>1210</v>
      </c>
      <c r="D255" t="s">
        <v>1211</v>
      </c>
    </row>
    <row r="256" spans="1:4">
      <c r="A256" s="821">
        <v>255</v>
      </c>
      <c r="B256" t="s">
        <v>1176</v>
      </c>
      <c r="C256" t="s">
        <v>1212</v>
      </c>
      <c r="D256" t="s">
        <v>1213</v>
      </c>
    </row>
    <row r="257" spans="1:4">
      <c r="A257" s="821">
        <v>256</v>
      </c>
      <c r="B257" t="s">
        <v>1176</v>
      </c>
      <c r="C257" t="s">
        <v>1214</v>
      </c>
      <c r="D257" t="s">
        <v>1215</v>
      </c>
    </row>
    <row r="258" spans="1:4">
      <c r="A258" s="821">
        <v>257</v>
      </c>
      <c r="B258" t="s">
        <v>1176</v>
      </c>
      <c r="C258" t="s">
        <v>1216</v>
      </c>
      <c r="D258" t="s">
        <v>1217</v>
      </c>
    </row>
    <row r="259" spans="1:4">
      <c r="A259" s="821">
        <v>258</v>
      </c>
      <c r="B259" t="s">
        <v>1176</v>
      </c>
      <c r="C259" t="s">
        <v>1218</v>
      </c>
      <c r="D259" t="s">
        <v>1219</v>
      </c>
    </row>
    <row r="260" spans="1:4">
      <c r="A260" s="821">
        <v>259</v>
      </c>
      <c r="B260" t="s">
        <v>1176</v>
      </c>
      <c r="C260" t="s">
        <v>1220</v>
      </c>
      <c r="D260" t="s">
        <v>1221</v>
      </c>
    </row>
    <row r="261" spans="1:4">
      <c r="A261" s="821">
        <v>260</v>
      </c>
      <c r="B261" t="s">
        <v>1176</v>
      </c>
      <c r="C261" t="s">
        <v>1222</v>
      </c>
      <c r="D261" t="s">
        <v>1223</v>
      </c>
    </row>
    <row r="262" spans="1:4">
      <c r="A262" s="821">
        <v>261</v>
      </c>
      <c r="B262" t="s">
        <v>1224</v>
      </c>
      <c r="C262" t="s">
        <v>1224</v>
      </c>
      <c r="D262" t="s">
        <v>1225</v>
      </c>
    </row>
    <row r="263" spans="1:4">
      <c r="A263" s="821">
        <v>262</v>
      </c>
      <c r="B263" t="s">
        <v>1224</v>
      </c>
      <c r="C263" t="s">
        <v>1226</v>
      </c>
      <c r="D263" t="s">
        <v>1227</v>
      </c>
    </row>
    <row r="264" spans="1:4">
      <c r="A264" s="821">
        <v>263</v>
      </c>
      <c r="B264" t="s">
        <v>1224</v>
      </c>
      <c r="C264" t="s">
        <v>1228</v>
      </c>
      <c r="D264" t="s">
        <v>1229</v>
      </c>
    </row>
    <row r="265" spans="1:4">
      <c r="A265" s="821">
        <v>264</v>
      </c>
      <c r="B265" t="s">
        <v>1224</v>
      </c>
      <c r="C265" t="s">
        <v>1230</v>
      </c>
      <c r="D265" t="s">
        <v>1231</v>
      </c>
    </row>
    <row r="266" spans="1:4">
      <c r="A266" s="821">
        <v>265</v>
      </c>
      <c r="B266" t="s">
        <v>1224</v>
      </c>
      <c r="C266" t="s">
        <v>1232</v>
      </c>
      <c r="D266" t="s">
        <v>1233</v>
      </c>
    </row>
    <row r="267" spans="1:4">
      <c r="A267" s="821">
        <v>266</v>
      </c>
      <c r="B267" t="s">
        <v>1224</v>
      </c>
      <c r="C267" t="s">
        <v>1234</v>
      </c>
      <c r="D267" t="s">
        <v>1235</v>
      </c>
    </row>
    <row r="268" spans="1:4">
      <c r="A268" s="821">
        <v>267</v>
      </c>
      <c r="B268" t="s">
        <v>1224</v>
      </c>
      <c r="C268" t="s">
        <v>1236</v>
      </c>
      <c r="D268" t="s">
        <v>1237</v>
      </c>
    </row>
    <row r="269" spans="1:4">
      <c r="A269" s="821">
        <v>268</v>
      </c>
      <c r="B269" t="s">
        <v>1224</v>
      </c>
      <c r="C269" t="s">
        <v>1238</v>
      </c>
      <c r="D269" t="s">
        <v>1239</v>
      </c>
    </row>
    <row r="270" spans="1:4">
      <c r="A270" s="821">
        <v>269</v>
      </c>
      <c r="B270" t="s">
        <v>1224</v>
      </c>
      <c r="C270" t="s">
        <v>1240</v>
      </c>
      <c r="D270" t="s">
        <v>1241</v>
      </c>
    </row>
    <row r="271" spans="1:4">
      <c r="A271" s="821">
        <v>270</v>
      </c>
      <c r="B271" t="s">
        <v>1224</v>
      </c>
      <c r="C271" t="s">
        <v>1242</v>
      </c>
      <c r="D271" t="s">
        <v>1243</v>
      </c>
    </row>
    <row r="272" spans="1:4">
      <c r="A272" s="821">
        <v>271</v>
      </c>
      <c r="B272" t="s">
        <v>1224</v>
      </c>
      <c r="C272" t="s">
        <v>1244</v>
      </c>
      <c r="D272" t="s">
        <v>1245</v>
      </c>
    </row>
    <row r="273" spans="1:4">
      <c r="A273" s="821">
        <v>272</v>
      </c>
      <c r="B273" t="s">
        <v>1224</v>
      </c>
      <c r="C273" t="s">
        <v>1246</v>
      </c>
      <c r="D273" t="s">
        <v>1247</v>
      </c>
    </row>
    <row r="274" spans="1:4">
      <c r="A274" s="821">
        <v>273</v>
      </c>
      <c r="B274" t="s">
        <v>1224</v>
      </c>
      <c r="C274" t="s">
        <v>1248</v>
      </c>
      <c r="D274" t="s">
        <v>1249</v>
      </c>
    </row>
    <row r="275" spans="1:4">
      <c r="A275" s="821">
        <v>274</v>
      </c>
      <c r="B275" t="s">
        <v>1224</v>
      </c>
      <c r="C275" t="s">
        <v>1250</v>
      </c>
      <c r="D275" t="s">
        <v>1251</v>
      </c>
    </row>
    <row r="276" spans="1:4">
      <c r="A276" s="821">
        <v>275</v>
      </c>
      <c r="B276" t="s">
        <v>1224</v>
      </c>
      <c r="C276" t="s">
        <v>1252</v>
      </c>
      <c r="D276" t="s">
        <v>1253</v>
      </c>
    </row>
    <row r="277" spans="1:4">
      <c r="A277" s="821">
        <v>276</v>
      </c>
      <c r="B277" t="s">
        <v>1224</v>
      </c>
      <c r="C277" t="s">
        <v>1254</v>
      </c>
      <c r="D277" t="s">
        <v>1255</v>
      </c>
    </row>
    <row r="278" spans="1:4">
      <c r="A278" s="821">
        <v>277</v>
      </c>
      <c r="B278" t="s">
        <v>1256</v>
      </c>
      <c r="C278" t="s">
        <v>1256</v>
      </c>
      <c r="D278" t="s">
        <v>1257</v>
      </c>
    </row>
    <row r="279" spans="1:4">
      <c r="A279" s="821">
        <v>278</v>
      </c>
      <c r="B279" t="s">
        <v>1256</v>
      </c>
      <c r="C279" t="s">
        <v>1258</v>
      </c>
      <c r="D279" t="s">
        <v>1259</v>
      </c>
    </row>
    <row r="280" spans="1:4">
      <c r="A280" s="821">
        <v>279</v>
      </c>
      <c r="B280" t="s">
        <v>1256</v>
      </c>
      <c r="C280" t="s">
        <v>1260</v>
      </c>
      <c r="D280" t="s">
        <v>1261</v>
      </c>
    </row>
    <row r="281" spans="1:4">
      <c r="A281" s="821">
        <v>280</v>
      </c>
      <c r="B281" t="s">
        <v>1256</v>
      </c>
      <c r="C281" t="s">
        <v>1165</v>
      </c>
      <c r="D281" t="s">
        <v>1262</v>
      </c>
    </row>
    <row r="282" spans="1:4">
      <c r="A282" s="821">
        <v>281</v>
      </c>
      <c r="B282" t="s">
        <v>1256</v>
      </c>
      <c r="C282" t="s">
        <v>1263</v>
      </c>
      <c r="D282" t="s">
        <v>1264</v>
      </c>
    </row>
    <row r="283" spans="1:4">
      <c r="A283" s="821">
        <v>282</v>
      </c>
      <c r="B283" t="s">
        <v>1256</v>
      </c>
      <c r="C283" t="s">
        <v>1265</v>
      </c>
      <c r="D283" t="s">
        <v>1266</v>
      </c>
    </row>
    <row r="284" spans="1:4">
      <c r="A284" s="821">
        <v>283</v>
      </c>
      <c r="B284" t="s">
        <v>1256</v>
      </c>
      <c r="C284" t="s">
        <v>1267</v>
      </c>
      <c r="D284" t="s">
        <v>1268</v>
      </c>
    </row>
    <row r="285" spans="1:4">
      <c r="A285" s="821">
        <v>284</v>
      </c>
      <c r="B285" t="s">
        <v>1256</v>
      </c>
      <c r="C285" t="s">
        <v>1269</v>
      </c>
      <c r="D285" t="s">
        <v>1270</v>
      </c>
    </row>
    <row r="286" spans="1:4">
      <c r="A286" s="821">
        <v>285</v>
      </c>
      <c r="B286" t="s">
        <v>1256</v>
      </c>
      <c r="C286" t="s">
        <v>1271</v>
      </c>
      <c r="D286" t="s">
        <v>1272</v>
      </c>
    </row>
    <row r="287" spans="1:4">
      <c r="A287" s="821">
        <v>286</v>
      </c>
      <c r="B287" t="s">
        <v>1256</v>
      </c>
      <c r="C287" t="s">
        <v>1273</v>
      </c>
      <c r="D287" t="s">
        <v>1274</v>
      </c>
    </row>
    <row r="288" spans="1:4">
      <c r="A288" s="821">
        <v>287</v>
      </c>
      <c r="B288" t="s">
        <v>1256</v>
      </c>
      <c r="C288" t="s">
        <v>1275</v>
      </c>
      <c r="D288" t="s">
        <v>1276</v>
      </c>
    </row>
    <row r="289" spans="1:4">
      <c r="A289" s="821">
        <v>288</v>
      </c>
      <c r="B289" t="s">
        <v>1256</v>
      </c>
      <c r="C289" t="s">
        <v>1277</v>
      </c>
      <c r="D289" t="s">
        <v>1278</v>
      </c>
    </row>
    <row r="290" spans="1:4">
      <c r="A290" s="821">
        <v>289</v>
      </c>
      <c r="B290" t="s">
        <v>1279</v>
      </c>
      <c r="C290" t="s">
        <v>1279</v>
      </c>
      <c r="D290" t="s">
        <v>1280</v>
      </c>
    </row>
    <row r="291" spans="1:4">
      <c r="A291" s="821">
        <v>290</v>
      </c>
      <c r="B291" t="s">
        <v>1279</v>
      </c>
      <c r="C291" t="s">
        <v>1281</v>
      </c>
      <c r="D291" t="s">
        <v>1282</v>
      </c>
    </row>
    <row r="292" spans="1:4">
      <c r="A292" s="821">
        <v>291</v>
      </c>
      <c r="B292" t="s">
        <v>1279</v>
      </c>
      <c r="C292" t="s">
        <v>1283</v>
      </c>
      <c r="D292" t="s">
        <v>1284</v>
      </c>
    </row>
    <row r="293" spans="1:4">
      <c r="A293" s="821">
        <v>292</v>
      </c>
      <c r="B293" t="s">
        <v>1279</v>
      </c>
      <c r="C293" t="s">
        <v>1285</v>
      </c>
      <c r="D293" t="s">
        <v>1286</v>
      </c>
    </row>
    <row r="294" spans="1:4">
      <c r="A294" s="821">
        <v>293</v>
      </c>
      <c r="B294" t="s">
        <v>1279</v>
      </c>
      <c r="C294" t="s">
        <v>1287</v>
      </c>
      <c r="D294" t="s">
        <v>1288</v>
      </c>
    </row>
    <row r="295" spans="1:4">
      <c r="A295" s="821">
        <v>294</v>
      </c>
      <c r="B295" t="s">
        <v>1279</v>
      </c>
      <c r="C295" t="s">
        <v>1289</v>
      </c>
      <c r="D295" t="s">
        <v>1290</v>
      </c>
    </row>
    <row r="296" spans="1:4">
      <c r="A296" s="821">
        <v>295</v>
      </c>
      <c r="B296" t="s">
        <v>1279</v>
      </c>
      <c r="C296" t="s">
        <v>1291</v>
      </c>
      <c r="D296" t="s">
        <v>1292</v>
      </c>
    </row>
    <row r="297" spans="1:4">
      <c r="A297" s="821">
        <v>296</v>
      </c>
      <c r="B297" t="s">
        <v>1279</v>
      </c>
      <c r="C297" t="s">
        <v>1293</v>
      </c>
      <c r="D297" t="s">
        <v>1294</v>
      </c>
    </row>
    <row r="298" spans="1:4">
      <c r="A298" s="821">
        <v>297</v>
      </c>
      <c r="B298" t="s">
        <v>1279</v>
      </c>
      <c r="C298" t="s">
        <v>1295</v>
      </c>
      <c r="D298" t="s">
        <v>1296</v>
      </c>
    </row>
    <row r="299" spans="1:4">
      <c r="A299" s="821">
        <v>298</v>
      </c>
      <c r="B299" t="s">
        <v>1279</v>
      </c>
      <c r="C299" t="s">
        <v>1297</v>
      </c>
      <c r="D299" t="s">
        <v>1298</v>
      </c>
    </row>
    <row r="300" spans="1:4">
      <c r="A300" s="821">
        <v>299</v>
      </c>
      <c r="B300" t="s">
        <v>1279</v>
      </c>
      <c r="C300" t="s">
        <v>1299</v>
      </c>
      <c r="D300" t="s">
        <v>1300</v>
      </c>
    </row>
    <row r="301" spans="1:4">
      <c r="A301" s="821">
        <v>300</v>
      </c>
      <c r="B301" t="s">
        <v>1279</v>
      </c>
      <c r="C301" t="s">
        <v>1301</v>
      </c>
      <c r="D301" t="s">
        <v>1302</v>
      </c>
    </row>
    <row r="302" spans="1:4">
      <c r="A302" s="821">
        <v>301</v>
      </c>
      <c r="B302" t="s">
        <v>1303</v>
      </c>
      <c r="C302" t="s">
        <v>1303</v>
      </c>
      <c r="D302" t="s">
        <v>1304</v>
      </c>
    </row>
    <row r="303" spans="1:4">
      <c r="A303" s="821">
        <v>302</v>
      </c>
      <c r="B303" t="s">
        <v>1303</v>
      </c>
      <c r="C303" t="s">
        <v>1305</v>
      </c>
      <c r="D303" t="s">
        <v>1306</v>
      </c>
    </row>
    <row r="304" spans="1:4">
      <c r="A304" s="821">
        <v>303</v>
      </c>
      <c r="B304" t="s">
        <v>1303</v>
      </c>
      <c r="C304" t="s">
        <v>728</v>
      </c>
      <c r="D304" t="s">
        <v>1307</v>
      </c>
    </row>
    <row r="305" spans="1:4">
      <c r="A305" s="821">
        <v>304</v>
      </c>
      <c r="B305" t="s">
        <v>1303</v>
      </c>
      <c r="C305" t="s">
        <v>1308</v>
      </c>
      <c r="D305" t="s">
        <v>1309</v>
      </c>
    </row>
    <row r="306" spans="1:4">
      <c r="A306" s="821">
        <v>305</v>
      </c>
      <c r="B306" t="s">
        <v>1303</v>
      </c>
      <c r="C306" t="s">
        <v>1310</v>
      </c>
      <c r="D306" t="s">
        <v>1311</v>
      </c>
    </row>
    <row r="307" spans="1:4">
      <c r="A307" s="821">
        <v>306</v>
      </c>
      <c r="B307" t="s">
        <v>1303</v>
      </c>
      <c r="C307" t="s">
        <v>1312</v>
      </c>
      <c r="D307" t="s">
        <v>1313</v>
      </c>
    </row>
    <row r="308" spans="1:4">
      <c r="A308" s="821">
        <v>307</v>
      </c>
      <c r="B308" t="s">
        <v>1303</v>
      </c>
      <c r="C308" t="s">
        <v>1314</v>
      </c>
      <c r="D308" t="s">
        <v>1315</v>
      </c>
    </row>
    <row r="309" spans="1:4">
      <c r="A309" s="821">
        <v>308</v>
      </c>
      <c r="B309" t="s">
        <v>1303</v>
      </c>
      <c r="C309" t="s">
        <v>1316</v>
      </c>
      <c r="D309" t="s">
        <v>1317</v>
      </c>
    </row>
    <row r="310" spans="1:4">
      <c r="A310" s="821">
        <v>309</v>
      </c>
      <c r="B310" t="s">
        <v>1303</v>
      </c>
      <c r="C310" t="s">
        <v>1318</v>
      </c>
      <c r="D310" t="s">
        <v>1319</v>
      </c>
    </row>
    <row r="311" spans="1:4">
      <c r="A311" s="821">
        <v>310</v>
      </c>
      <c r="B311" t="s">
        <v>1303</v>
      </c>
      <c r="C311" t="s">
        <v>1320</v>
      </c>
      <c r="D311" t="s">
        <v>1321</v>
      </c>
    </row>
    <row r="312" spans="1:4">
      <c r="A312" s="821">
        <v>311</v>
      </c>
      <c r="B312" t="s">
        <v>1303</v>
      </c>
      <c r="C312" t="s">
        <v>1322</v>
      </c>
      <c r="D312" t="s">
        <v>1323</v>
      </c>
    </row>
    <row r="313" spans="1:4">
      <c r="A313" s="821">
        <v>312</v>
      </c>
      <c r="B313" t="s">
        <v>1324</v>
      </c>
      <c r="C313" t="s">
        <v>1324</v>
      </c>
      <c r="D313" t="s">
        <v>1325</v>
      </c>
    </row>
    <row r="314" spans="1:4">
      <c r="A314" s="821">
        <v>313</v>
      </c>
      <c r="B314" t="s">
        <v>1324</v>
      </c>
      <c r="C314" t="s">
        <v>1326</v>
      </c>
      <c r="D314" t="s">
        <v>1327</v>
      </c>
    </row>
    <row r="315" spans="1:4">
      <c r="A315" s="821">
        <v>314</v>
      </c>
      <c r="B315" t="s">
        <v>1324</v>
      </c>
      <c r="C315" t="s">
        <v>1328</v>
      </c>
      <c r="D315" t="s">
        <v>1329</v>
      </c>
    </row>
    <row r="316" spans="1:4">
      <c r="A316" s="821">
        <v>315</v>
      </c>
      <c r="B316" t="s">
        <v>1324</v>
      </c>
      <c r="C316" t="s">
        <v>1330</v>
      </c>
      <c r="D316" t="s">
        <v>1331</v>
      </c>
    </row>
    <row r="317" spans="1:4">
      <c r="A317" s="821">
        <v>316</v>
      </c>
      <c r="B317" t="s">
        <v>1324</v>
      </c>
      <c r="C317" t="s">
        <v>1332</v>
      </c>
      <c r="D317" t="s">
        <v>1333</v>
      </c>
    </row>
    <row r="318" spans="1:4">
      <c r="A318" s="821">
        <v>317</v>
      </c>
      <c r="B318" t="s">
        <v>1324</v>
      </c>
      <c r="C318" t="s">
        <v>1334</v>
      </c>
      <c r="D318" t="s">
        <v>1335</v>
      </c>
    </row>
    <row r="319" spans="1:4">
      <c r="A319" s="821">
        <v>318</v>
      </c>
      <c r="B319" t="s">
        <v>1324</v>
      </c>
      <c r="C319" t="s">
        <v>1336</v>
      </c>
      <c r="D319" t="s">
        <v>1337</v>
      </c>
    </row>
    <row r="320" spans="1:4">
      <c r="A320" s="821">
        <v>319</v>
      </c>
      <c r="B320" t="s">
        <v>1324</v>
      </c>
      <c r="C320" t="s">
        <v>1338</v>
      </c>
      <c r="D320" t="s">
        <v>1339</v>
      </c>
    </row>
    <row r="321" spans="1:4">
      <c r="A321" s="821">
        <v>320</v>
      </c>
      <c r="B321" t="s">
        <v>1324</v>
      </c>
      <c r="C321" t="s">
        <v>1340</v>
      </c>
      <c r="D321" t="s">
        <v>1341</v>
      </c>
    </row>
    <row r="322" spans="1:4">
      <c r="A322" s="821">
        <v>321</v>
      </c>
      <c r="B322" t="s">
        <v>1324</v>
      </c>
      <c r="C322" t="s">
        <v>1342</v>
      </c>
      <c r="D322" t="s">
        <v>1343</v>
      </c>
    </row>
    <row r="323" spans="1:4">
      <c r="A323" s="821">
        <v>322</v>
      </c>
      <c r="B323" t="s">
        <v>1324</v>
      </c>
      <c r="C323" t="s">
        <v>1344</v>
      </c>
      <c r="D323" t="s">
        <v>1345</v>
      </c>
    </row>
    <row r="324" spans="1:4">
      <c r="A324" s="821">
        <v>323</v>
      </c>
      <c r="B324" t="s">
        <v>1324</v>
      </c>
      <c r="C324" t="s">
        <v>1346</v>
      </c>
      <c r="D324" t="s">
        <v>1347</v>
      </c>
    </row>
    <row r="325" spans="1:4">
      <c r="A325" s="821">
        <v>324</v>
      </c>
      <c r="B325" t="s">
        <v>1324</v>
      </c>
      <c r="C325" t="s">
        <v>1348</v>
      </c>
      <c r="D325" t="s">
        <v>1349</v>
      </c>
    </row>
    <row r="326" spans="1:4">
      <c r="A326" s="821">
        <v>325</v>
      </c>
      <c r="B326" t="s">
        <v>1350</v>
      </c>
      <c r="C326" t="s">
        <v>1350</v>
      </c>
      <c r="D326" t="s">
        <v>1351</v>
      </c>
    </row>
    <row r="327" spans="1:4">
      <c r="A327" s="821">
        <v>326</v>
      </c>
      <c r="B327" t="s">
        <v>1352</v>
      </c>
      <c r="C327" t="s">
        <v>1352</v>
      </c>
      <c r="D327" t="s">
        <v>1353</v>
      </c>
    </row>
    <row r="328" spans="1:4">
      <c r="A328" s="821">
        <v>327</v>
      </c>
      <c r="B328" t="s">
        <v>1354</v>
      </c>
      <c r="C328" t="s">
        <v>1354</v>
      </c>
      <c r="D328" t="s">
        <v>1355</v>
      </c>
    </row>
    <row r="329" spans="1:4">
      <c r="A329" s="821">
        <v>328</v>
      </c>
      <c r="B329" t="s">
        <v>1356</v>
      </c>
      <c r="C329" t="s">
        <v>1356</v>
      </c>
      <c r="D329" t="s">
        <v>1357</v>
      </c>
    </row>
    <row r="330" spans="1:4">
      <c r="A330" s="821">
        <v>329</v>
      </c>
      <c r="B330" t="s">
        <v>1358</v>
      </c>
      <c r="C330" t="s">
        <v>1358</v>
      </c>
      <c r="D330" t="s">
        <v>1359</v>
      </c>
    </row>
    <row r="331" spans="1:4">
      <c r="A331" s="821">
        <v>330</v>
      </c>
      <c r="B331" t="s">
        <v>1360</v>
      </c>
      <c r="C331" t="s">
        <v>1360</v>
      </c>
      <c r="D331" t="s">
        <v>1361</v>
      </c>
    </row>
    <row r="332" spans="1:4">
      <c r="A332" s="821">
        <v>331</v>
      </c>
      <c r="B332" t="s">
        <v>1362</v>
      </c>
      <c r="C332" t="s">
        <v>1364</v>
      </c>
      <c r="D332" t="s">
        <v>1365</v>
      </c>
    </row>
    <row r="333" spans="1:4">
      <c r="A333" s="821">
        <v>332</v>
      </c>
      <c r="B333" t="s">
        <v>1362</v>
      </c>
      <c r="C333" t="s">
        <v>1366</v>
      </c>
      <c r="D333" t="s">
        <v>1367</v>
      </c>
    </row>
    <row r="334" spans="1:4">
      <c r="A334" s="821">
        <v>333</v>
      </c>
      <c r="B334" t="s">
        <v>1362</v>
      </c>
      <c r="C334" t="s">
        <v>1368</v>
      </c>
      <c r="D334" t="s">
        <v>1369</v>
      </c>
    </row>
    <row r="335" spans="1:4">
      <c r="A335" s="821">
        <v>334</v>
      </c>
      <c r="B335" t="s">
        <v>1362</v>
      </c>
      <c r="C335" t="s">
        <v>1370</v>
      </c>
      <c r="D335" t="s">
        <v>1371</v>
      </c>
    </row>
    <row r="336" spans="1:4">
      <c r="A336" s="821">
        <v>335</v>
      </c>
      <c r="B336" t="s">
        <v>1362</v>
      </c>
      <c r="C336" t="s">
        <v>1372</v>
      </c>
      <c r="D336" t="s">
        <v>1373</v>
      </c>
    </row>
    <row r="337" spans="1:4">
      <c r="A337" s="821">
        <v>336</v>
      </c>
      <c r="B337" t="s">
        <v>1362</v>
      </c>
      <c r="C337" t="s">
        <v>1374</v>
      </c>
      <c r="D337" t="s">
        <v>1375</v>
      </c>
    </row>
    <row r="338" spans="1:4">
      <c r="A338" s="821">
        <v>337</v>
      </c>
      <c r="B338" t="s">
        <v>1362</v>
      </c>
      <c r="C338" t="s">
        <v>1376</v>
      </c>
      <c r="D338" t="s">
        <v>1377</v>
      </c>
    </row>
    <row r="339" spans="1:4">
      <c r="A339" s="821">
        <v>338</v>
      </c>
      <c r="B339" t="s">
        <v>1362</v>
      </c>
      <c r="C339" t="s">
        <v>1378</v>
      </c>
      <c r="D339" t="s">
        <v>1379</v>
      </c>
    </row>
    <row r="340" spans="1:4">
      <c r="A340" s="821">
        <v>339</v>
      </c>
      <c r="B340" t="s">
        <v>1362</v>
      </c>
      <c r="C340" t="s">
        <v>1380</v>
      </c>
      <c r="D340" t="s">
        <v>1381</v>
      </c>
    </row>
    <row r="341" spans="1:4">
      <c r="A341" s="821">
        <v>340</v>
      </c>
      <c r="B341" t="s">
        <v>1362</v>
      </c>
      <c r="C341" t="s">
        <v>1362</v>
      </c>
      <c r="D341" t="s">
        <v>1363</v>
      </c>
    </row>
    <row r="342" spans="1:4">
      <c r="A342" s="821">
        <v>341</v>
      </c>
      <c r="B342" t="s">
        <v>1382</v>
      </c>
      <c r="C342" t="s">
        <v>1382</v>
      </c>
      <c r="D342" t="s">
        <v>1383</v>
      </c>
    </row>
    <row r="343" spans="1:4">
      <c r="A343" s="821">
        <v>342</v>
      </c>
      <c r="B343" t="s">
        <v>1384</v>
      </c>
      <c r="C343" t="s">
        <v>1384</v>
      </c>
      <c r="D343" t="s">
        <v>1385</v>
      </c>
    </row>
    <row r="344" spans="1:4">
      <c r="A344" s="821">
        <v>343</v>
      </c>
      <c r="B344" t="s">
        <v>1386</v>
      </c>
      <c r="C344" t="s">
        <v>1386</v>
      </c>
      <c r="D344" t="s">
        <v>1387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47" t="s">
        <v>401</v>
      </c>
      <c r="E4" s="948"/>
      <c r="F4" s="948"/>
      <c r="G4" s="948"/>
      <c r="H4" s="949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50"/>
      <c r="E6" s="950"/>
      <c r="F6" s="951" t="s">
        <v>74</v>
      </c>
      <c r="G6" s="951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38" t="s">
        <v>16</v>
      </c>
      <c r="E8" s="938"/>
      <c r="F8" s="938" t="s">
        <v>402</v>
      </c>
      <c r="G8" s="938"/>
      <c r="H8" s="938"/>
      <c r="I8" s="952" t="s">
        <v>403</v>
      </c>
      <c r="J8" s="952"/>
      <c r="K8" s="952"/>
      <c r="L8" s="952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43" t="s">
        <v>82</v>
      </c>
      <c r="G9" s="944"/>
      <c r="H9" s="338" t="s">
        <v>404</v>
      </c>
      <c r="I9" s="945" t="s">
        <v>82</v>
      </c>
      <c r="J9" s="945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46" t="s">
        <v>50</v>
      </c>
      <c r="G10" s="946"/>
      <c r="H10" s="451" t="s">
        <v>51</v>
      </c>
      <c r="I10" s="946" t="s">
        <v>63</v>
      </c>
      <c r="J10" s="946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362" customFormat="1" ht="0.95" customHeight="1">
      <c r="A12" s="86"/>
      <c r="B12" s="828" t="s">
        <v>409</v>
      </c>
      <c r="C12" s="937"/>
      <c r="D12" s="938">
        <v>1</v>
      </c>
      <c r="E12" s="939" t="s">
        <v>1609</v>
      </c>
      <c r="F12" s="902"/>
      <c r="G12" s="884">
        <v>0</v>
      </c>
      <c r="H12" s="454"/>
      <c r="I12" s="347"/>
      <c r="J12" s="491" t="s">
        <v>482</v>
      </c>
      <c r="K12" s="758"/>
      <c r="L12" s="363"/>
      <c r="M12" s="830">
        <f>mergeValue(H12)</f>
        <v>0</v>
      </c>
      <c r="N12" s="766"/>
      <c r="O12" s="766"/>
      <c r="P12" s="830" t="str">
        <f>IF(ISERROR(MATCH(Q12,MODesc,0)),"n","y")</f>
        <v>n</v>
      </c>
      <c r="Q12" s="766" t="s">
        <v>1609</v>
      </c>
      <c r="R12" s="830" t="str">
        <f>K12&amp;"("&amp;L12&amp;")"</f>
        <v>()</v>
      </c>
      <c r="S12" s="828"/>
      <c r="T12" s="828"/>
      <c r="U12" s="345"/>
      <c r="V12" s="828"/>
      <c r="W12" s="828"/>
      <c r="X12" s="828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8" t="s">
        <v>409</v>
      </c>
      <c r="C13" s="937"/>
      <c r="D13" s="938"/>
      <c r="E13" s="940"/>
      <c r="F13" s="941"/>
      <c r="G13" s="938">
        <v>1</v>
      </c>
      <c r="H13" s="936" t="s">
        <v>1362</v>
      </c>
      <c r="I13" s="347"/>
      <c r="J13" s="491" t="s">
        <v>482</v>
      </c>
      <c r="K13" s="758"/>
      <c r="L13" s="363"/>
      <c r="M13" s="830" t="str">
        <f>mergeValue(H13)</f>
        <v>городской округ Самара</v>
      </c>
      <c r="N13" s="766"/>
      <c r="O13" s="766"/>
      <c r="P13" s="766"/>
      <c r="Q13" s="766"/>
      <c r="R13" s="830" t="str">
        <f>K13&amp;"("&amp;L13&amp;")"</f>
        <v>()</v>
      </c>
      <c r="S13" s="828"/>
      <c r="T13" s="828"/>
      <c r="U13" s="345"/>
      <c r="V13" s="828"/>
      <c r="W13" s="828"/>
      <c r="X13" s="828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8" t="s">
        <v>409</v>
      </c>
      <c r="C14" s="937"/>
      <c r="D14" s="938"/>
      <c r="E14" s="940"/>
      <c r="F14" s="942"/>
      <c r="G14" s="938"/>
      <c r="H14" s="936"/>
      <c r="I14" s="906"/>
      <c r="J14" s="884">
        <v>1</v>
      </c>
      <c r="K14" s="901" t="s">
        <v>1362</v>
      </c>
      <c r="L14" s="344" t="s">
        <v>1363</v>
      </c>
      <c r="M14" s="830" t="str">
        <f>mergeValue(H14)</f>
        <v>городской округ Самара</v>
      </c>
      <c r="N14" s="766"/>
      <c r="O14" s="766"/>
      <c r="P14" s="766"/>
      <c r="Q14" s="766"/>
      <c r="R14" s="830" t="str">
        <f>K14&amp;" ("&amp;L14&amp;")"</f>
        <v>городской округ Самара (36701000)</v>
      </c>
      <c r="S14" s="828"/>
      <c r="T14" s="828"/>
      <c r="U14" s="345"/>
      <c r="V14" s="828"/>
      <c r="W14" s="828"/>
      <c r="X14" s="828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algorithmName="SHA-512" hashValue="Wejy+SSeAc9zkdXOAvTtRoR44KTNOVEuM16yeqNnxhhkXVJQpCAGkshsXy5J2Z07siIyYSaAvVBpeQPg7ICPYA==" saltValue="fCValdIZF6qNaLXTuWL7Cg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J24" sqref="J24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47" t="s">
        <v>558</v>
      </c>
      <c r="E5" s="948"/>
      <c r="F5" s="948"/>
      <c r="G5" s="948"/>
      <c r="H5" s="948"/>
      <c r="I5" s="948"/>
      <c r="J5" s="949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72"/>
      <c r="E6" s="973"/>
      <c r="F6" s="973"/>
      <c r="G6" s="973"/>
      <c r="H6" s="973"/>
      <c r="I6" s="973"/>
      <c r="J6" s="974"/>
    </row>
    <row r="7" spans="1:20" s="598" customFormat="1" ht="5.25" hidden="1">
      <c r="A7" s="407"/>
      <c r="B7" s="407"/>
      <c r="E7" s="975"/>
      <c r="F7" s="975"/>
      <c r="G7" s="971"/>
      <c r="H7" s="971"/>
      <c r="I7" s="971"/>
      <c r="J7" s="971"/>
    </row>
    <row r="8" spans="1:20" s="598" customFormat="1" ht="5.25" hidden="1">
      <c r="A8" s="407"/>
      <c r="B8" s="407"/>
      <c r="E8" s="975"/>
      <c r="F8" s="975"/>
      <c r="G8" s="971"/>
      <c r="H8" s="971"/>
      <c r="I8" s="971"/>
      <c r="J8" s="971"/>
    </row>
    <row r="9" spans="1:20" s="598" customFormat="1" ht="5.25" hidden="1">
      <c r="A9" s="407"/>
      <c r="B9" s="407"/>
      <c r="E9" s="975"/>
      <c r="F9" s="975"/>
      <c r="G9" s="971"/>
      <c r="H9" s="971"/>
      <c r="I9" s="971"/>
      <c r="J9" s="971"/>
    </row>
    <row r="10" spans="1:20" s="598" customFormat="1" ht="5.25" hidden="1">
      <c r="A10" s="407"/>
      <c r="B10" s="407"/>
      <c r="E10" s="975"/>
      <c r="F10" s="975"/>
      <c r="G10" s="971"/>
      <c r="H10" s="971"/>
      <c r="I10" s="971"/>
      <c r="J10" s="971"/>
    </row>
    <row r="11" spans="1:20" s="179" customFormat="1" ht="18.75">
      <c r="A11" s="407"/>
      <c r="B11" s="407"/>
      <c r="D11" s="162"/>
      <c r="E11" s="977" t="s">
        <v>576</v>
      </c>
      <c r="F11" s="977"/>
      <c r="G11" s="908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76"/>
      <c r="F12" s="976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70"/>
      <c r="F13" s="970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69" t="s">
        <v>82</v>
      </c>
      <c r="E17" s="969" t="s">
        <v>279</v>
      </c>
      <c r="F17" s="969" t="s">
        <v>71</v>
      </c>
      <c r="G17" s="969" t="s">
        <v>422</v>
      </c>
      <c r="H17" s="969" t="s">
        <v>82</v>
      </c>
      <c r="I17" s="969"/>
      <c r="J17" s="969" t="s">
        <v>21</v>
      </c>
      <c r="K17" s="978" t="s">
        <v>454</v>
      </c>
      <c r="L17" s="978"/>
      <c r="M17" s="978"/>
      <c r="N17" s="978"/>
      <c r="O17" s="978" t="s">
        <v>559</v>
      </c>
      <c r="P17" s="978"/>
      <c r="Q17" s="978"/>
      <c r="R17" s="978"/>
      <c r="S17" s="969" t="s">
        <v>228</v>
      </c>
    </row>
    <row r="18" spans="1:20" ht="30.75" customHeight="1">
      <c r="D18" s="969"/>
      <c r="E18" s="969"/>
      <c r="F18" s="969"/>
      <c r="G18" s="969"/>
      <c r="H18" s="969"/>
      <c r="I18" s="969"/>
      <c r="J18" s="969"/>
      <c r="K18" s="115" t="s">
        <v>282</v>
      </c>
      <c r="L18" s="969" t="s">
        <v>82</v>
      </c>
      <c r="M18" s="969"/>
      <c r="N18" s="115" t="s">
        <v>214</v>
      </c>
      <c r="O18" s="115" t="s">
        <v>282</v>
      </c>
      <c r="P18" s="969" t="s">
        <v>82</v>
      </c>
      <c r="Q18" s="969"/>
      <c r="R18" s="115" t="s">
        <v>214</v>
      </c>
      <c r="S18" s="969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79" t="s">
        <v>63</v>
      </c>
      <c r="I19" s="979"/>
      <c r="J19" s="40" t="s">
        <v>64</v>
      </c>
      <c r="K19" s="40" t="s">
        <v>169</v>
      </c>
      <c r="L19" s="979" t="s">
        <v>170</v>
      </c>
      <c r="M19" s="979"/>
      <c r="N19" s="40" t="s">
        <v>193</v>
      </c>
      <c r="O19" s="40" t="s">
        <v>194</v>
      </c>
      <c r="P19" s="979" t="s">
        <v>195</v>
      </c>
      <c r="Q19" s="979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3" customFormat="1" ht="17.100000000000001" customHeight="1">
      <c r="A21" s="281">
        <v>5</v>
      </c>
      <c r="C21" s="401"/>
      <c r="D21" s="957">
        <v>1</v>
      </c>
      <c r="E21" s="963" t="s">
        <v>564</v>
      </c>
      <c r="F21" s="965" t="s">
        <v>702</v>
      </c>
      <c r="G21" s="968" t="s">
        <v>75</v>
      </c>
      <c r="H21" s="957"/>
      <c r="I21" s="957">
        <v>1</v>
      </c>
      <c r="J21" s="959" t="s">
        <v>1610</v>
      </c>
      <c r="K21" s="955" t="s">
        <v>75</v>
      </c>
      <c r="L21" s="962"/>
      <c r="M21" s="962" t="s">
        <v>83</v>
      </c>
      <c r="N21" s="953"/>
      <c r="O21" s="955" t="s">
        <v>75</v>
      </c>
      <c r="P21" s="898"/>
      <c r="Q21" s="898" t="s">
        <v>83</v>
      </c>
      <c r="R21" s="909"/>
      <c r="S21" s="891"/>
    </row>
    <row r="22" spans="1:20" s="883" customFormat="1" ht="17.100000000000001" customHeight="1">
      <c r="A22" s="281"/>
      <c r="C22" s="179"/>
      <c r="D22" s="958"/>
      <c r="E22" s="964"/>
      <c r="F22" s="966"/>
      <c r="G22" s="956"/>
      <c r="H22" s="958"/>
      <c r="I22" s="958"/>
      <c r="J22" s="960"/>
      <c r="K22" s="956"/>
      <c r="L22" s="958"/>
      <c r="M22" s="958"/>
      <c r="N22" s="954"/>
      <c r="O22" s="956"/>
      <c r="P22" s="305"/>
      <c r="Q22" s="119"/>
      <c r="R22" s="119"/>
      <c r="S22" s="120"/>
    </row>
    <row r="23" spans="1:20" s="883" customFormat="1" ht="15" customHeight="1">
      <c r="A23" s="281"/>
      <c r="C23" s="179"/>
      <c r="D23" s="958"/>
      <c r="E23" s="964"/>
      <c r="F23" s="966"/>
      <c r="G23" s="956"/>
      <c r="H23" s="958"/>
      <c r="I23" s="958"/>
      <c r="J23" s="961"/>
      <c r="K23" s="956"/>
      <c r="L23" s="118"/>
      <c r="M23" s="119"/>
      <c r="N23" s="119"/>
      <c r="O23" s="119"/>
      <c r="P23" s="119"/>
      <c r="Q23" s="119"/>
      <c r="R23" s="119"/>
      <c r="S23" s="120"/>
    </row>
    <row r="24" spans="1:20" s="883" customFormat="1" ht="15" customHeight="1">
      <c r="A24" s="281"/>
      <c r="C24" s="179"/>
      <c r="D24" s="958"/>
      <c r="E24" s="964"/>
      <c r="F24" s="967"/>
      <c r="G24" s="956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bga19VD0sPxUGuN2HiX9HYxmTL69Qri87ODbnPMbgPT3D6uVasrKlFKz7Q1GG5IgKFgb8WHf9eb+pI0akgUIgQ==" saltValue="TDsm5xz22K27kqNXsArVRw==" spinCount="100000" sheet="1" objects="1" scenarios="1" formatColumns="0" formatRows="0"/>
  <dataConsolidate leftLabels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allowBlank="1" showInputMessage="1" showErrorMessage="1" prompt="Для выбора выполните двойной щелчок левой клавиши мыши по соответствующей ячейке." sqref="G11 G21 K21 O21" xr:uid="{00000000-0002-0000-06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2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9" hidden="1" customWidth="1"/>
    <col min="2" max="4" width="3.7109375" style="766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6"/>
    <col min="12" max="12" width="11.140625" style="766" customWidth="1"/>
    <col min="13" max="20" width="10.5703125" style="766"/>
    <col min="21" max="16384" width="10.5703125" style="742"/>
  </cols>
  <sheetData>
    <row r="1" spans="1:20" ht="3" customHeight="1">
      <c r="A1" s="769" t="s">
        <v>195</v>
      </c>
    </row>
    <row r="2" spans="1:20" ht="22.5">
      <c r="F2" s="981" t="s">
        <v>460</v>
      </c>
      <c r="G2" s="982"/>
      <c r="H2" s="983"/>
      <c r="I2" s="803"/>
    </row>
    <row r="3" spans="1:20" ht="3" customHeight="1"/>
    <row r="4" spans="1:20" s="763" customFormat="1" ht="11.25">
      <c r="A4" s="768"/>
      <c r="B4" s="768"/>
      <c r="C4" s="768"/>
      <c r="D4" s="768"/>
      <c r="F4" s="938" t="s">
        <v>430</v>
      </c>
      <c r="G4" s="938"/>
      <c r="H4" s="938"/>
      <c r="I4" s="984" t="s">
        <v>431</v>
      </c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</row>
    <row r="5" spans="1:20" s="763" customFormat="1" ht="11.25" customHeight="1">
      <c r="A5" s="768"/>
      <c r="B5" s="768"/>
      <c r="C5" s="768"/>
      <c r="D5" s="768"/>
      <c r="F5" s="781" t="s">
        <v>82</v>
      </c>
      <c r="G5" s="793" t="s">
        <v>433</v>
      </c>
      <c r="H5" s="780" t="s">
        <v>424</v>
      </c>
      <c r="I5" s="984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</row>
    <row r="6" spans="1:20" s="763" customFormat="1" ht="12" customHeight="1">
      <c r="A6" s="768"/>
      <c r="B6" s="768"/>
      <c r="C6" s="768"/>
      <c r="D6" s="768"/>
      <c r="F6" s="782" t="s">
        <v>83</v>
      </c>
      <c r="G6" s="784">
        <v>2</v>
      </c>
      <c r="H6" s="785">
        <v>3</v>
      </c>
      <c r="I6" s="783">
        <v>4</v>
      </c>
      <c r="J6" s="768">
        <v>4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1:20" s="763" customFormat="1" ht="18.75">
      <c r="A7" s="768"/>
      <c r="B7" s="768"/>
      <c r="C7" s="768"/>
      <c r="D7" s="768"/>
      <c r="F7" s="791">
        <v>1</v>
      </c>
      <c r="G7" s="799" t="s">
        <v>461</v>
      </c>
      <c r="H7" s="779" t="str">
        <f>IF(dateCh="","",dateCh)</f>
        <v>15.04.2022</v>
      </c>
      <c r="I7" s="764" t="s">
        <v>462</v>
      </c>
      <c r="J7" s="790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1:20" s="763" customFormat="1" ht="45">
      <c r="A8" s="985">
        <v>1</v>
      </c>
      <c r="B8" s="768"/>
      <c r="C8" s="768"/>
      <c r="D8" s="768"/>
      <c r="F8" s="791" t="str">
        <f>"2." &amp;mergeValue(A8)</f>
        <v>2.1</v>
      </c>
      <c r="G8" s="799" t="s">
        <v>463</v>
      </c>
      <c r="H8" s="779" t="str">
        <f>IF('Перечень тарифов'!R21="","наименование отсутствует","" &amp; 'Перечень тарифов'!R21 &amp; "")</f>
        <v>наименование отсутствует</v>
      </c>
      <c r="I8" s="764" t="s">
        <v>551</v>
      </c>
      <c r="J8" s="790"/>
      <c r="K8" s="768"/>
      <c r="L8" s="768"/>
      <c r="M8" s="768"/>
      <c r="N8" s="768"/>
      <c r="O8" s="768"/>
      <c r="P8" s="768"/>
      <c r="Q8" s="768"/>
      <c r="R8" s="768"/>
      <c r="S8" s="768"/>
      <c r="T8" s="768"/>
    </row>
    <row r="9" spans="1:20" s="763" customFormat="1" ht="22.5">
      <c r="A9" s="985"/>
      <c r="B9" s="768"/>
      <c r="C9" s="768"/>
      <c r="D9" s="768"/>
      <c r="F9" s="791" t="str">
        <f>"3." &amp;mergeValue(A9)</f>
        <v>3.1</v>
      </c>
      <c r="G9" s="799" t="s">
        <v>464</v>
      </c>
      <c r="H9" s="779" t="str">
        <f>IF('Перечень тарифов'!F21="","наименование отсутствует","" &amp; 'Перечень тарифов'!F21 &amp; "")</f>
        <v>Горячее водоснабжение</v>
      </c>
      <c r="I9" s="764" t="s">
        <v>549</v>
      </c>
      <c r="J9" s="790"/>
      <c r="K9" s="768"/>
      <c r="L9" s="768"/>
      <c r="M9" s="768"/>
      <c r="N9" s="768"/>
      <c r="O9" s="768"/>
      <c r="P9" s="768"/>
      <c r="Q9" s="768"/>
      <c r="R9" s="768"/>
      <c r="S9" s="768"/>
      <c r="T9" s="768"/>
    </row>
    <row r="10" spans="1:20" s="763" customFormat="1" ht="22.5">
      <c r="A10" s="985"/>
      <c r="B10" s="768"/>
      <c r="C10" s="768"/>
      <c r="D10" s="768"/>
      <c r="F10" s="791" t="str">
        <f>"4."&amp;mergeValue(A10)</f>
        <v>4.1</v>
      </c>
      <c r="G10" s="799" t="s">
        <v>465</v>
      </c>
      <c r="H10" s="780" t="s">
        <v>434</v>
      </c>
      <c r="I10" s="764"/>
      <c r="J10" s="790"/>
      <c r="K10" s="768"/>
      <c r="L10" s="768"/>
      <c r="M10" s="768"/>
      <c r="N10" s="768"/>
      <c r="O10" s="768"/>
      <c r="P10" s="768"/>
      <c r="Q10" s="768"/>
      <c r="R10" s="768"/>
      <c r="S10" s="768"/>
      <c r="T10" s="768"/>
    </row>
    <row r="11" spans="1:20" s="763" customFormat="1" ht="18.75">
      <c r="A11" s="985"/>
      <c r="B11" s="985">
        <v>1</v>
      </c>
      <c r="C11" s="795"/>
      <c r="D11" s="795"/>
      <c r="F11" s="791" t="str">
        <f>"4."&amp;mergeValue(A11) &amp;"."&amp;mergeValue(B11)</f>
        <v>4.1.1</v>
      </c>
      <c r="G11" s="786" t="s">
        <v>553</v>
      </c>
      <c r="H11" s="779" t="str">
        <f>IF(region_name="","",region_name)</f>
        <v>Самарская область</v>
      </c>
      <c r="I11" s="764" t="s">
        <v>468</v>
      </c>
      <c r="J11" s="790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763" customFormat="1" ht="22.5">
      <c r="A12" s="985"/>
      <c r="B12" s="985"/>
      <c r="C12" s="985">
        <v>1</v>
      </c>
      <c r="D12" s="795"/>
      <c r="F12" s="791" t="str">
        <f>"4."&amp;mergeValue(A12) &amp;"."&amp;mergeValue(B12)&amp;"."&amp;mergeValue(C12)</f>
        <v>4.1.1.1</v>
      </c>
      <c r="G12" s="794" t="s">
        <v>466</v>
      </c>
      <c r="H12" s="779" t="str">
        <f>IF(Территории!H13="","","" &amp; Территории!H13 &amp; "")</f>
        <v>городской округ Самара</v>
      </c>
      <c r="I12" s="764" t="s">
        <v>469</v>
      </c>
      <c r="J12" s="790"/>
      <c r="K12" s="768"/>
      <c r="L12" s="768"/>
      <c r="M12" s="768"/>
      <c r="N12" s="768"/>
      <c r="O12" s="768"/>
      <c r="P12" s="768"/>
      <c r="Q12" s="768"/>
      <c r="R12" s="768"/>
      <c r="S12" s="768"/>
      <c r="T12" s="768"/>
    </row>
    <row r="13" spans="1:20" s="763" customFormat="1" ht="56.25">
      <c r="A13" s="985"/>
      <c r="B13" s="985"/>
      <c r="C13" s="985"/>
      <c r="D13" s="795">
        <v>1</v>
      </c>
      <c r="F13" s="791" t="str">
        <f>"4."&amp;mergeValue(A13) &amp;"."&amp;mergeValue(B13)&amp;"."&amp;mergeValue(C13)&amp;"."&amp;mergeValue(D13)</f>
        <v>4.1.1.1.1</v>
      </c>
      <c r="G13" s="802" t="s">
        <v>467</v>
      </c>
      <c r="H13" s="779" t="str">
        <f>IF(Территории!R14="","","" &amp; Территории!R14 &amp; "")</f>
        <v>городской округ Самара (36701000)</v>
      </c>
      <c r="I13" s="887" t="s">
        <v>552</v>
      </c>
      <c r="J13" s="790"/>
      <c r="K13" s="768"/>
      <c r="L13" s="768"/>
      <c r="M13" s="768"/>
      <c r="N13" s="768"/>
      <c r="O13" s="768"/>
      <c r="P13" s="768"/>
      <c r="Q13" s="768"/>
      <c r="R13" s="768"/>
      <c r="S13" s="768"/>
      <c r="T13" s="768"/>
    </row>
    <row r="14" spans="1:20" s="788" customFormat="1" ht="3" customHeight="1">
      <c r="A14" s="789"/>
      <c r="B14" s="789"/>
      <c r="C14" s="789"/>
      <c r="D14" s="789"/>
      <c r="F14" s="787"/>
      <c r="G14" s="800"/>
      <c r="H14" s="801"/>
      <c r="I14" s="770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</row>
    <row r="15" spans="1:20" s="788" customFormat="1" ht="15" customHeight="1">
      <c r="A15" s="789"/>
      <c r="B15" s="789"/>
      <c r="C15" s="789"/>
      <c r="D15" s="789"/>
      <c r="F15" s="787"/>
      <c r="G15" s="980" t="s">
        <v>554</v>
      </c>
      <c r="H15" s="980"/>
      <c r="I15" s="770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</row>
  </sheetData>
  <sheetProtection algorithmName="SHA-512" hashValue="P3QBOkxwnOoGUPXDLDYX0DKmHgKW72lj8B83tOTt4NdaWQrhlUUcL0qmPF56TToPTeeGIdWC5ojZVlrWP+YQsg==" saltValue="6vtBA9UPJnJd9fm2MFzpP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F4" zoomScaleNormal="100" workbookViewId="0">
      <selection activeCell="G10" sqref="G10"/>
    </sheetView>
  </sheetViews>
  <sheetFormatPr defaultColWidth="10.5703125" defaultRowHeight="14.25"/>
  <cols>
    <col min="1" max="1" width="9.140625" style="752" hidden="1" customWidth="1"/>
    <col min="2" max="2" width="9.140625" style="761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7"/>
    <col min="12" max="16384" width="10.5703125" style="742"/>
  </cols>
  <sheetData>
    <row r="1" spans="1:17" hidden="1">
      <c r="N1" s="797"/>
      <c r="O1" s="797"/>
      <c r="Q1" s="797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86" t="s">
        <v>609</v>
      </c>
      <c r="E5" s="986"/>
      <c r="F5" s="986"/>
      <c r="G5" s="986"/>
      <c r="H5" s="804"/>
    </row>
    <row r="6" spans="1:17" ht="3" customHeight="1">
      <c r="C6" s="750"/>
      <c r="D6" s="743"/>
      <c r="E6" s="749"/>
      <c r="F6" s="749"/>
      <c r="G6" s="748"/>
      <c r="H6" s="772"/>
    </row>
    <row r="7" spans="1:17">
      <c r="C7" s="750"/>
      <c r="D7" s="987" t="s">
        <v>430</v>
      </c>
      <c r="E7" s="987"/>
      <c r="F7" s="987"/>
      <c r="G7" s="987"/>
      <c r="H7" s="988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8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1"/>
      <c r="C10" s="750"/>
      <c r="D10" s="762" t="s">
        <v>83</v>
      </c>
      <c r="E10" s="805" t="s">
        <v>586</v>
      </c>
      <c r="F10" s="854" t="s">
        <v>1611</v>
      </c>
      <c r="G10" s="910" t="s">
        <v>1616</v>
      </c>
      <c r="H10" s="989" t="s">
        <v>587</v>
      </c>
    </row>
    <row r="11" spans="1:17" ht="21" customHeight="1">
      <c r="A11" s="771"/>
      <c r="C11" s="750"/>
      <c r="D11" s="762" t="s">
        <v>49</v>
      </c>
      <c r="E11" s="805" t="s">
        <v>588</v>
      </c>
      <c r="F11" s="854" t="s">
        <v>1612</v>
      </c>
      <c r="G11" s="910" t="s">
        <v>1614</v>
      </c>
      <c r="H11" s="990"/>
    </row>
    <row r="12" spans="1:17" ht="21" customHeight="1">
      <c r="A12" s="753"/>
      <c r="C12" s="746"/>
      <c r="D12" s="762" t="s">
        <v>50</v>
      </c>
      <c r="E12" s="805" t="s">
        <v>589</v>
      </c>
      <c r="F12" s="854" t="s">
        <v>1613</v>
      </c>
      <c r="G12" s="910" t="s">
        <v>1615</v>
      </c>
      <c r="H12" s="990"/>
      <c r="I12" s="767"/>
      <c r="K12" s="742"/>
    </row>
    <row r="13" spans="1:17" ht="21" customHeight="1">
      <c r="A13" s="753"/>
      <c r="C13" s="746"/>
      <c r="D13" s="762" t="s">
        <v>51</v>
      </c>
      <c r="E13" s="805" t="s">
        <v>590</v>
      </c>
      <c r="F13" s="854" t="s">
        <v>1613</v>
      </c>
      <c r="G13" s="910" t="s">
        <v>1615</v>
      </c>
      <c r="H13" s="990"/>
      <c r="I13" s="767"/>
      <c r="K13" s="742"/>
    </row>
    <row r="14" spans="1:17" ht="15" customHeight="1">
      <c r="A14" s="771"/>
      <c r="C14" s="750"/>
      <c r="D14" s="756"/>
      <c r="E14" s="807" t="s">
        <v>310</v>
      </c>
      <c r="F14" s="778"/>
      <c r="G14" s="776"/>
      <c r="H14" s="991"/>
    </row>
    <row r="15" spans="1:17">
      <c r="D15" s="809"/>
      <c r="E15" s="809"/>
      <c r="F15" s="809"/>
      <c r="G15" s="809"/>
      <c r="H15" s="809"/>
    </row>
  </sheetData>
  <sheetProtection algorithmName="SHA-512" hashValue="P/rvVwZHuPqaaiYHJoUZ+C2X3JM+TGSKP5pN3KIY0AB2ad7tiI3TNgy+0zAtHDv29SNNeC8hhivQzU+7nnNT4A==" saltValue="IAIZiRb2PpwikrDUrRTAYw==" spinCount="100000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 xr:uid="{00000000-0002-0000-0800-000001000000}">
      <formula1>900</formula1>
    </dataValidation>
  </dataValidations>
  <hyperlinks>
    <hyperlink ref="G11" location="'Форма 1.10'!$G$11" tooltip="Кликните по гиперссылке, чтобы перейти по ссылке на обосновывающие документы или отредактировать её" display="https://mpsamis.ru/info" xr:uid="{00000000-0004-0000-0800-000000000000}"/>
    <hyperlink ref="G12" location="'Форма 1.10'!$G$12" tooltip="Кликните по гиперссылке, чтобы перейти по ссылке на обосновывающие документы или отредактировать её" display="https://zakupki.gov.ru" xr:uid="{00000000-0004-0000-0800-000001000000}"/>
    <hyperlink ref="G13" location="'Форма 1.10'!$G$13" tooltip="Кликните по гиперссылке, чтобы перейти по ссылке на обосновывающие документы или отредактировать её" display="https://zakupki.gov.ru" xr:uid="{00000000-0004-0000-0800-000002000000}"/>
    <hyperlink ref="G10" location="'Форма 1.10'!$G$10" tooltip="Кликните по гиперссылке, чтобы перейти по ссылке на обосновывающие документы или отредактировать её" display="https://portal.eias.ru/Portal/DownloadPage.aspx?type=12&amp;guid=f6b5a2d2-2e48-4a43-9c3e-4214a340dede" xr:uid="{00000000-0004-0000-0800-000003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admin</cp:lastModifiedBy>
  <cp:lastPrinted>2013-08-29T08:11:20Z</cp:lastPrinted>
  <dcterms:created xsi:type="dcterms:W3CDTF">2004-05-21T07:18:45Z</dcterms:created>
  <dcterms:modified xsi:type="dcterms:W3CDTF">2022-04-27T05:04:59Z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