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628"/>
  <workbookPr codeName="xlsBook"/>
  <mc:AlternateContent xmlns:mc="http://schemas.openxmlformats.org/markup-compatibility/2006">
    <mc:Choice Requires="x15">
      <x15ac:absPath xmlns:x15ac="http://schemas.microsoft.com/office/spreadsheetml/2010/11/ac" url="C:\Users\admin\Desktop\2021\"/>
    </mc:Choice>
  </mc:AlternateContent>
  <xr:revisionPtr revIDLastSave="0" documentId="8_{25B6050A-41E3-4A55-820E-FAA0AF36602E}" xr6:coauthVersionLast="46" xr6:coauthVersionMax="46" xr10:uidLastSave="{00000000-0000-0000-0000-000000000000}"/>
  <bookViews>
    <workbookView xWindow="-120" yWindow="-120" windowWidth="29040" windowHeight="16440" tabRatio="891" firstSheet="4" activeTab="4" xr2:uid="{00000000-000D-0000-FFFF-FFFF00000000}"/>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тарифов'!$F$20:$F$34</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тарифов'!$E$20:$W$34</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потр'!$M$18:$AD$64</definedName>
    <definedName name="checkCell_List06_13_double_date">'Форма 4.2.1 | Т-ТЭ | потр'!$AE$18:$AE$64</definedName>
    <definedName name="checkCell_List06_13_unique_t">'Форма 4.2.1 | Т-ТЭ | потр'!$M$18:$M$64</definedName>
    <definedName name="checkCell_List06_13_unique_t1">'Форма 4.2.1 | Т-ТЭ | потр'!$AF$18:$AF$64</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4.7'!$D$10:$G$21</definedName>
    <definedName name="checkCells_List05_1">'Форма 1.0.1 | Т-ТЭ | &gt;=25МВт'!$F$7:$I$17</definedName>
    <definedName name="checkCells_List05_10">'Форма 1.0.1 | Т-подкл'!$F$7:$I$17</definedName>
    <definedName name="checkCells_List05_11">'Форма 1.0.1 | Форма 4.7'!$F$7:$I$37</definedName>
    <definedName name="checkCells_List05_13">'Форма 1.0.1 | Т-ТЭ | потр'!$F$7:$I$37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4.7'!$F$12:$G$21</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et_union_hor!$O$238:$AC$243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et_union_hor!$AC$238:$AC$251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тарифов'!$K$20:$K$34</definedName>
    <definedName name="flagSource">'Перечень тарифов'!$S$20:$S$34</definedName>
    <definedName name="flagST">'Перечень тарифов'!$O$20:$O$34</definedName>
    <definedName name="flagTN">'Форма 4.2.4 | Т-подкл'!$N$18:$N$31</definedName>
    <definedName name="flagTS">'Форма 4.2.4 | Т-подкл'!$R$18:$R$31</definedName>
    <definedName name="flagTwoTariff">'Перечень тарифов'!$G$20:$G$34</definedName>
    <definedName name="flagUsedTer_List01">Территории!$P$11:$P$15</definedName>
    <definedName name="group_rates">'Перечень тарифов'!$E$20:$E$34</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тарифов'!$A$20:$A$34</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REESTR_MO!$A$2:$D$344</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потр'!$O$18:$O$64</definedName>
    <definedName name="List06_13_MC2">'Форма 4.2.1 | Т-ТЭ | потр'!$AC$18:$AC$64</definedName>
    <definedName name="List06_13_note">'Форма 4.2.1 | Т-ТЭ | потр'!$AD$18:$AD$64</definedName>
    <definedName name="List06_13_Period">'Форма 4.2.1 | Т-ТЭ | потр'!$O$18:$U$64</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4.7'!$F$12:$F$21</definedName>
    <definedName name="List11_note">'Форма 4.7'!$G$10:$G$21</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тарифов'!$N$20:$N$34</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тарифов'!$J$20:$J$34</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4.7'!$E$12:$E$15</definedName>
    <definedName name="pCng_List11_2">'Форма 4.7'!$E$17:$E$18</definedName>
    <definedName name="pCng_List11_3">'Форма 4.7'!$E$20:$E$21</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тарифов'!$C$20:$C$34</definedName>
    <definedName name="pDel_List02_1">'Перечень тарифов'!$H$20:$H$34</definedName>
    <definedName name="pDel_List02_2">'Перечень тарифов'!$L$20:$L$34</definedName>
    <definedName name="pDel_List02_3">'Перечень тарифов'!$P$20:$P$34</definedName>
    <definedName name="pDel_List02_4">'Перечень тарифов'!$T$20:$T$34</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потр'!$K$18:$K$64</definedName>
    <definedName name="pDel_List06_13_2">'Форма 4.2.1 | Т-ТЭ | потр'!$J$18:$J$64</definedName>
    <definedName name="pDel_List06_13_3">'Форма 4.2.1 | Т-ТЭ | потр'!$I$18:$I$64</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4.7'!$C$12:$C$15</definedName>
    <definedName name="pDel_List11_2">'Форма 4.7'!$C$17:$C$18</definedName>
    <definedName name="pDel_List11_3">'Форма 4.7'!$C$20:$C$21</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тарифов'!$E$34</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потр'!$AC$13:$AC$64</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4.7'!$E$15</definedName>
    <definedName name="pIns_List11_2">'Форма 4.7'!$E$18</definedName>
    <definedName name="pIns_List11_3">'Форма 4.7'!$E$21</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REESTR_ORG!$A$2:$J$188</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тарифов'!$R$20:$R$34</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тарифов'!$W$20:$W$34</definedName>
    <definedName name="warmSource">'Перечень тарифов'!$V$20:$V$34</definedName>
    <definedName name="year_list">TEHSHEET!$C$2:$C$6</definedName>
    <definedName name="year_list1">TEHSHEET!$B$2:$B$27</definedName>
  </definedNames>
  <calcPr calcId="181029"/>
</workbook>
</file>

<file path=xl/calcChain.xml><?xml version="1.0" encoding="utf-8"?>
<calcChain xmlns="http://schemas.openxmlformats.org/spreadsheetml/2006/main">
  <c r="A186" i="612" l="1"/>
  <c r="A187" i="612"/>
  <c r="A184" i="612"/>
  <c r="A185" i="612"/>
  <c r="O7" i="642"/>
  <c r="O8" i="642"/>
  <c r="O9" i="642"/>
  <c r="O10" i="642"/>
  <c r="N17" i="642"/>
  <c r="O17" i="642" s="1"/>
  <c r="P17" i="642" s="1"/>
  <c r="Q17" i="642" s="1"/>
  <c r="R17" i="642" s="1"/>
  <c r="S17" i="642" s="1"/>
  <c r="U17" i="642" s="1"/>
  <c r="V17" i="642" s="1"/>
  <c r="W17" i="642" s="1"/>
  <c r="X17" i="642" s="1"/>
  <c r="Y17" i="642" s="1"/>
  <c r="Z17" i="642" s="1"/>
  <c r="AB17" i="642" s="1"/>
  <c r="AC17" i="642" s="1"/>
  <c r="AD17" i="642" s="1"/>
  <c r="O18" i="642"/>
  <c r="AG18" i="642"/>
  <c r="AG19" i="642"/>
  <c r="O20" i="642"/>
  <c r="AG20" i="642"/>
  <c r="AG21" i="642"/>
  <c r="AG22" i="642"/>
  <c r="AG23" i="642"/>
  <c r="Q25" i="642"/>
  <c r="X25" i="642"/>
  <c r="AG24" i="642"/>
  <c r="AG25" i="642"/>
  <c r="AG26" i="642"/>
  <c r="AG27" i="642"/>
  <c r="AG28" i="642"/>
  <c r="O29" i="642"/>
  <c r="AG29" i="642"/>
  <c r="AG30" i="642"/>
  <c r="AG31" i="642"/>
  <c r="AG32" i="642"/>
  <c r="Q34" i="642"/>
  <c r="X34" i="642"/>
  <c r="AG33" i="642"/>
  <c r="AG34" i="642"/>
  <c r="AG35" i="642"/>
  <c r="AG36" i="642"/>
  <c r="AG37" i="642"/>
  <c r="O38" i="642"/>
  <c r="AG38" i="642"/>
  <c r="AG39" i="642"/>
  <c r="AG40" i="642"/>
  <c r="AG41" i="642"/>
  <c r="Q43" i="642"/>
  <c r="X43" i="642"/>
  <c r="AG42" i="642"/>
  <c r="AG43" i="642"/>
  <c r="AG44" i="642"/>
  <c r="AG45" i="642"/>
  <c r="AG46" i="642"/>
  <c r="O47" i="642"/>
  <c r="AG47" i="642"/>
  <c r="AG48" i="642"/>
  <c r="AG49" i="642"/>
  <c r="AG50" i="642"/>
  <c r="Q52" i="642"/>
  <c r="X52" i="642"/>
  <c r="AG51" i="642"/>
  <c r="AG52" i="642"/>
  <c r="AG53" i="642"/>
  <c r="AG54" i="642"/>
  <c r="AG55" i="642"/>
  <c r="O56" i="642"/>
  <c r="AG56" i="642"/>
  <c r="AG57" i="642"/>
  <c r="AG58" i="642"/>
  <c r="AG59" i="642"/>
  <c r="Q61" i="642"/>
  <c r="X61" i="642"/>
  <c r="AG60" i="642"/>
  <c r="AG61" i="642"/>
  <c r="AG62" i="642"/>
  <c r="AG63" i="642"/>
  <c r="AG64" i="64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A165" i="612"/>
  <c r="A166" i="612"/>
  <c r="A167" i="612"/>
  <c r="A168" i="612"/>
  <c r="A169" i="612"/>
  <c r="A170" i="612"/>
  <c r="A171" i="612"/>
  <c r="A172" i="612"/>
  <c r="A173" i="612"/>
  <c r="A174" i="612"/>
  <c r="A175" i="612"/>
  <c r="A176" i="612"/>
  <c r="A177" i="612"/>
  <c r="A178" i="612"/>
  <c r="A179" i="612"/>
  <c r="A180" i="612"/>
  <c r="A181" i="612"/>
  <c r="A182" i="612"/>
  <c r="A183" i="612"/>
  <c r="X245" i="471"/>
  <c r="H36" i="646"/>
  <c r="H35" i="646"/>
  <c r="H33" i="646"/>
  <c r="H32" i="646"/>
  <c r="H31" i="646"/>
  <c r="H30" i="646"/>
  <c r="H29" i="646"/>
  <c r="H27" i="646"/>
  <c r="H26" i="646"/>
  <c r="H24" i="646"/>
  <c r="H23" i="646"/>
  <c r="H21" i="646"/>
  <c r="H20" i="646"/>
  <c r="H18" i="646"/>
  <c r="H17" i="646"/>
  <c r="H15" i="646"/>
  <c r="H14" i="646"/>
  <c r="H12" i="646"/>
  <c r="H11" i="646"/>
  <c r="H9" i="646"/>
  <c r="H8" i="646"/>
  <c r="H7" i="646"/>
  <c r="H36" i="622"/>
  <c r="H33" i="622"/>
  <c r="H32" i="622"/>
  <c r="H35" i="622"/>
  <c r="H30" i="622"/>
  <c r="H27" i="622"/>
  <c r="H26" i="622"/>
  <c r="H29" i="622"/>
  <c r="H24" i="622"/>
  <c r="H21" i="622"/>
  <c r="H20" i="622"/>
  <c r="H23" i="622"/>
  <c r="H18" i="622"/>
  <c r="H15" i="622"/>
  <c r="H14" i="622"/>
  <c r="H17" i="622"/>
  <c r="H12" i="622"/>
  <c r="H9" i="622"/>
  <c r="H8" i="622"/>
  <c r="H36" i="643"/>
  <c r="H33" i="643"/>
  <c r="H32" i="643"/>
  <c r="H35" i="643"/>
  <c r="H30" i="643"/>
  <c r="H27" i="643"/>
  <c r="H26" i="643"/>
  <c r="H29" i="643"/>
  <c r="H24" i="643"/>
  <c r="H21" i="643"/>
  <c r="H20" i="643"/>
  <c r="H23" i="643"/>
  <c r="H18" i="643"/>
  <c r="H15" i="643"/>
  <c r="H14" i="643"/>
  <c r="H17" i="643"/>
  <c r="H12" i="643"/>
  <c r="H9" i="643"/>
  <c r="H8" i="643"/>
  <c r="R14" i="601"/>
  <c r="H37" i="646" s="1"/>
  <c r="R13" i="601"/>
  <c r="R12" i="601"/>
  <c r="P12" i="601"/>
  <c r="L19" i="642"/>
  <c r="F20" i="646"/>
  <c r="F19" i="622"/>
  <c r="F31" i="643"/>
  <c r="F14" i="643"/>
  <c r="M12" i="601"/>
  <c r="L18" i="642"/>
  <c r="L21" i="642"/>
  <c r="L23" i="642"/>
  <c r="L31" i="642"/>
  <c r="L33" i="642"/>
  <c r="L39" i="642"/>
  <c r="L41" i="642"/>
  <c r="L49" i="642"/>
  <c r="L51" i="642"/>
  <c r="L57" i="642"/>
  <c r="L59" i="642"/>
  <c r="F31" i="646"/>
  <c r="F18" i="646"/>
  <c r="F37" i="646"/>
  <c r="F24" i="646"/>
  <c r="F25" i="646"/>
  <c r="F32" i="646"/>
  <c r="F17" i="646"/>
  <c r="F23" i="646"/>
  <c r="F34" i="622"/>
  <c r="F29" i="622"/>
  <c r="F31" i="622"/>
  <c r="F23" i="622"/>
  <c r="F15" i="622"/>
  <c r="F17" i="622"/>
  <c r="F34" i="643"/>
  <c r="F27" i="643"/>
  <c r="F29" i="643"/>
  <c r="F24" i="643"/>
  <c r="F15" i="643"/>
  <c r="F19" i="643"/>
  <c r="AE24" i="642"/>
  <c r="L38" i="642"/>
  <c r="AE42" i="642"/>
  <c r="L56" i="642"/>
  <c r="AE60" i="642"/>
  <c r="F29" i="646"/>
  <c r="F9" i="646"/>
  <c r="F35" i="646"/>
  <c r="F15" i="646"/>
  <c r="F16" i="646"/>
  <c r="F30" i="646"/>
  <c r="F10" i="646"/>
  <c r="F32" i="622"/>
  <c r="F37" i="622"/>
  <c r="F27" i="622"/>
  <c r="F20" i="622"/>
  <c r="F22" i="622"/>
  <c r="F18" i="622"/>
  <c r="F32" i="643"/>
  <c r="F37" i="643"/>
  <c r="F30" i="643"/>
  <c r="F20" i="643"/>
  <c r="F22" i="643"/>
  <c r="M14" i="601"/>
  <c r="L20" i="642"/>
  <c r="L22" i="642"/>
  <c r="L24" i="642"/>
  <c r="L30" i="642"/>
  <c r="L32" i="642"/>
  <c r="L40" i="642"/>
  <c r="L42" i="642"/>
  <c r="L48" i="642"/>
  <c r="L50" i="642"/>
  <c r="L58" i="642"/>
  <c r="L60" i="642"/>
  <c r="F22" i="646"/>
  <c r="F27" i="646"/>
  <c r="F28" i="646"/>
  <c r="F13" i="646"/>
  <c r="F12" i="646"/>
  <c r="F21" i="646"/>
  <c r="F8" i="646"/>
  <c r="F33" i="622"/>
  <c r="F35" i="622"/>
  <c r="F30" i="622"/>
  <c r="F21" i="622"/>
  <c r="F25" i="622"/>
  <c r="F16" i="622"/>
  <c r="F33" i="643"/>
  <c r="F35" i="643"/>
  <c r="F28" i="643"/>
  <c r="F23" i="643"/>
  <c r="F25" i="643"/>
  <c r="F17" i="643"/>
  <c r="M13" i="601"/>
  <c r="L29" i="642"/>
  <c r="AE33" i="642"/>
  <c r="L47" i="642"/>
  <c r="AE51" i="642"/>
  <c r="F33" i="646"/>
  <c r="F14" i="646"/>
  <c r="F26" i="646"/>
  <c r="F11" i="646"/>
  <c r="F34" i="646"/>
  <c r="F19" i="646"/>
  <c r="F36" i="646"/>
  <c r="F36" i="622"/>
  <c r="F26" i="622"/>
  <c r="F28" i="622"/>
  <c r="F24" i="622"/>
  <c r="F14" i="622"/>
  <c r="F36" i="643"/>
  <c r="F26" i="643"/>
  <c r="F21" i="643"/>
  <c r="F16" i="643"/>
  <c r="F18" i="643"/>
  <c r="H19" i="643" l="1"/>
  <c r="H19" i="622"/>
  <c r="H25" i="643"/>
  <c r="H25" i="622"/>
  <c r="H25" i="646"/>
  <c r="H31" i="643"/>
  <c r="H31" i="622"/>
  <c r="H19" i="646"/>
  <c r="H13" i="643"/>
  <c r="H37" i="643"/>
  <c r="H13" i="622"/>
  <c r="H37" i="622"/>
  <c r="H13" i="646"/>
  <c r="O7" i="627" l="1"/>
  <c r="O8" i="627"/>
  <c r="O9" i="627"/>
  <c r="O10" i="627"/>
  <c r="O17" i="627"/>
  <c r="P17" i="627" s="1"/>
  <c r="Q17" i="627" s="1"/>
  <c r="R17" i="627" s="1"/>
  <c r="S17" i="627" s="1"/>
  <c r="U17" i="627" s="1"/>
  <c r="V17" i="627" s="1"/>
  <c r="W17" i="627" s="1"/>
  <c r="Z24" i="627"/>
  <c r="Q25" i="627"/>
  <c r="B2" i="525"/>
  <c r="B3" i="525"/>
  <c r="E3" i="437"/>
  <c r="L18" i="627"/>
  <c r="L21" i="627"/>
  <c r="L24" i="627"/>
  <c r="L19" i="627"/>
  <c r="X24" i="627"/>
  <c r="L20" i="627"/>
  <c r="L23" i="627"/>
  <c r="Y23" i="627"/>
  <c r="O7" i="632" l="1"/>
  <c r="O8" i="632"/>
  <c r="O9" i="632"/>
  <c r="O10" i="632"/>
  <c r="O18" i="632"/>
  <c r="P18" i="632" s="1"/>
  <c r="Q18" i="632" s="1"/>
  <c r="R18" i="632" s="1"/>
  <c r="S18" i="632" s="1"/>
  <c r="T18" i="632" s="1"/>
  <c r="V18" i="632" s="1"/>
  <c r="X18" i="632" s="1"/>
  <c r="R24" i="632"/>
  <c r="Y23" i="632"/>
  <c r="L21" i="632"/>
  <c r="L23" i="632"/>
  <c r="L22" i="632"/>
  <c r="L19" i="632"/>
  <c r="L20" i="632"/>
  <c r="M12" i="550" l="1"/>
  <c r="AG251" i="471" l="1"/>
  <c r="AG250" i="471"/>
  <c r="AG249" i="471"/>
  <c r="AG248" i="471"/>
  <c r="AG247" i="471"/>
  <c r="AG246" i="471"/>
  <c r="AG245" i="471"/>
  <c r="Q245" i="471"/>
  <c r="AG244" i="471"/>
  <c r="AG243" i="471"/>
  <c r="AG242" i="471"/>
  <c r="AG241" i="471"/>
  <c r="AG240" i="471"/>
  <c r="AG239" i="471"/>
  <c r="AG238" i="471"/>
  <c r="H11" i="643"/>
  <c r="H7" i="643"/>
  <c r="L239" i="471"/>
  <c r="AE244" i="471"/>
  <c r="L242" i="471"/>
  <c r="L241" i="471"/>
  <c r="F13" i="643"/>
  <c r="F9" i="643"/>
  <c r="F12" i="643"/>
  <c r="F10" i="643"/>
  <c r="F11" i="643"/>
  <c r="L238" i="471"/>
  <c r="F8" i="643"/>
  <c r="L244" i="471"/>
  <c r="L240" i="471"/>
  <c r="L243" i="47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2" i="640"/>
  <c r="L222" i="471"/>
  <c r="L223" i="471"/>
  <c r="L25" i="640"/>
  <c r="F8" i="641"/>
  <c r="F13" i="641"/>
  <c r="F11" i="641"/>
  <c r="X26" i="640"/>
  <c r="L20" i="640"/>
  <c r="F12" i="641"/>
  <c r="L24" i="640"/>
  <c r="F9" i="641"/>
  <c r="X226" i="471"/>
  <c r="L220" i="471"/>
  <c r="L21" i="640"/>
  <c r="L221" i="471"/>
  <c r="L225" i="471"/>
  <c r="F10" i="641"/>
  <c r="L224" i="471"/>
  <c r="L23" i="640"/>
  <c r="L26" i="640"/>
  <c r="L226"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F9" i="638"/>
  <c r="F10" i="636"/>
  <c r="F12" i="637"/>
  <c r="Y166" i="471"/>
  <c r="F10" i="638"/>
  <c r="L127" i="471"/>
  <c r="L54" i="471"/>
  <c r="L162" i="471"/>
  <c r="L31" i="471"/>
  <c r="L69" i="471"/>
  <c r="L35" i="471"/>
  <c r="F9" i="635"/>
  <c r="L37" i="471"/>
  <c r="L88" i="471"/>
  <c r="L90" i="471"/>
  <c r="L72" i="471"/>
  <c r="AC120" i="471"/>
  <c r="L131" i="471"/>
  <c r="F13" i="639"/>
  <c r="L195" i="471"/>
  <c r="F13" i="637"/>
  <c r="F9" i="637"/>
  <c r="L182" i="471"/>
  <c r="L166" i="471"/>
  <c r="F12" i="639"/>
  <c r="X55" i="471"/>
  <c r="L104" i="471"/>
  <c r="L148" i="471"/>
  <c r="L51" i="471"/>
  <c r="L196" i="471"/>
  <c r="L70" i="471"/>
  <c r="L163" i="471"/>
  <c r="AC109" i="471"/>
  <c r="L146" i="471"/>
  <c r="L36" i="471"/>
  <c r="F11" i="635"/>
  <c r="AD108" i="471"/>
  <c r="F10" i="639"/>
  <c r="F8" i="638"/>
  <c r="L67" i="471"/>
  <c r="Y90" i="471"/>
  <c r="L85" i="471"/>
  <c r="X37" i="471"/>
  <c r="X167" i="471"/>
  <c r="L164" i="471"/>
  <c r="L32" i="471"/>
  <c r="F10" i="635"/>
  <c r="F12" i="638"/>
  <c r="L120" i="471"/>
  <c r="L91" i="471"/>
  <c r="F13" i="634"/>
  <c r="L128" i="471"/>
  <c r="L87" i="471"/>
  <c r="L167" i="471"/>
  <c r="L143" i="471"/>
  <c r="F9" i="634"/>
  <c r="F9" i="636"/>
  <c r="F12" i="635"/>
  <c r="L180" i="471"/>
  <c r="L110" i="471"/>
  <c r="L125" i="471"/>
  <c r="L105" i="471"/>
  <c r="L149" i="471"/>
  <c r="AC110" i="471"/>
  <c r="L194" i="471"/>
  <c r="X149" i="471"/>
  <c r="X73" i="471"/>
  <c r="F11" i="637"/>
  <c r="F9" i="639"/>
  <c r="L55" i="471"/>
  <c r="F11" i="636"/>
  <c r="L183" i="471"/>
  <c r="L161" i="471"/>
  <c r="F8" i="637"/>
  <c r="L144" i="471"/>
  <c r="L86" i="471"/>
  <c r="L106" i="471"/>
  <c r="F12" i="634"/>
  <c r="L34" i="471"/>
  <c r="L197" i="471"/>
  <c r="Y183" i="471"/>
  <c r="X91" i="471"/>
  <c r="L33" i="471"/>
  <c r="Y130" i="471"/>
  <c r="F13" i="635"/>
  <c r="X131" i="471"/>
  <c r="F13" i="636"/>
  <c r="F8" i="636"/>
  <c r="L109" i="471"/>
  <c r="L73" i="471"/>
  <c r="L50" i="471"/>
  <c r="L103" i="471"/>
  <c r="F11" i="639"/>
  <c r="L181" i="471"/>
  <c r="L52" i="471"/>
  <c r="L53" i="471"/>
  <c r="L165" i="471"/>
  <c r="L130" i="471"/>
  <c r="L179" i="471"/>
  <c r="F11" i="638"/>
  <c r="L145" i="471"/>
  <c r="L108" i="471"/>
  <c r="L49" i="471"/>
  <c r="F13" i="638"/>
  <c r="L68" i="471"/>
  <c r="F11" i="634"/>
  <c r="AH197" i="471"/>
  <c r="F8" i="639"/>
  <c r="Y148" i="471"/>
  <c r="L126" i="471"/>
  <c r="F10" i="634"/>
  <c r="F8" i="634"/>
  <c r="F8" i="635"/>
  <c r="F12" i="636"/>
  <c r="L71" i="471"/>
  <c r="L193" i="471"/>
  <c r="F10" i="637"/>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18" i="625"/>
  <c r="X26" i="626"/>
  <c r="L21" i="626"/>
  <c r="L19" i="624"/>
  <c r="L20" i="626"/>
  <c r="L19" i="625"/>
  <c r="L23" i="626"/>
  <c r="L24" i="626"/>
  <c r="L18" i="624"/>
  <c r="L21" i="625"/>
  <c r="L22" i="626"/>
  <c r="L24" i="625"/>
  <c r="L23" i="625"/>
  <c r="L20" i="625"/>
  <c r="L25" i="626"/>
  <c r="X24" i="625"/>
  <c r="L23" i="624"/>
  <c r="L26" i="626"/>
  <c r="L22" i="624"/>
  <c r="L22" i="625"/>
  <c r="X24" i="624"/>
  <c r="L20" i="624"/>
  <c r="L24" i="624"/>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18" i="630"/>
  <c r="L21" i="633"/>
  <c r="L20" i="630"/>
  <c r="L21" i="630"/>
  <c r="L23" i="630"/>
  <c r="L23" i="633"/>
  <c r="Y23" i="631"/>
  <c r="L19" i="631"/>
  <c r="L20" i="631"/>
  <c r="L24" i="630"/>
  <c r="L24" i="631"/>
  <c r="L20" i="633"/>
  <c r="Y23" i="630"/>
  <c r="L22" i="633"/>
  <c r="X24" i="630"/>
  <c r="AH23" i="633"/>
  <c r="L19" i="630"/>
  <c r="X24" i="631"/>
  <c r="L18" i="631"/>
  <c r="L21" i="631"/>
  <c r="L23" i="631"/>
  <c r="L19" i="633"/>
  <c r="L22"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AC25" i="628"/>
  <c r="L21" i="629"/>
  <c r="AD23" i="628"/>
  <c r="L23" i="628"/>
  <c r="L18" i="629"/>
  <c r="L24" i="628"/>
  <c r="L21" i="628"/>
  <c r="L23" i="629"/>
  <c r="L19" i="629"/>
  <c r="L24" i="629"/>
  <c r="AC24" i="628"/>
  <c r="Y23" i="629"/>
  <c r="E2" i="437"/>
  <c r="L19" i="628"/>
  <c r="L20" i="629"/>
  <c r="X24" i="629"/>
  <c r="L20" i="628"/>
  <c r="L25" i="628"/>
  <c r="L18"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8" i="622"/>
  <c r="F342" i="471"/>
  <c r="F8" i="616"/>
  <c r="F10" i="614"/>
  <c r="F13" i="616"/>
  <c r="F9" i="622"/>
  <c r="F9" i="614"/>
  <c r="F10" i="616"/>
  <c r="F341" i="471"/>
  <c r="F13" i="614"/>
  <c r="F8" i="614"/>
  <c r="F8" i="618"/>
  <c r="F337" i="471"/>
  <c r="F12" i="618"/>
  <c r="F10" i="622"/>
  <c r="F338" i="471"/>
  <c r="F10" i="618"/>
  <c r="F11" i="617"/>
  <c r="F13" i="622"/>
  <c r="F339" i="471"/>
  <c r="F12" i="617"/>
  <c r="F13" i="618"/>
  <c r="F11" i="614"/>
  <c r="F9" i="616"/>
  <c r="M307" i="471"/>
  <c r="F340" i="471"/>
  <c r="F11" i="618"/>
  <c r="F13" i="617"/>
  <c r="M302" i="471"/>
  <c r="F10" i="617"/>
  <c r="F12" i="616"/>
  <c r="M297" i="471"/>
  <c r="F11" i="622"/>
  <c r="F8" i="617"/>
  <c r="F9" i="618"/>
  <c r="F12" i="614"/>
  <c r="F11" i="616"/>
  <c r="F12" i="622"/>
  <c r="F9" i="617"/>
</calcChain>
</file>

<file path=xl/sharedStrings.xml><?xml version="1.0" encoding="utf-8"?>
<sst xmlns="http://schemas.openxmlformats.org/spreadsheetml/2006/main" count="4893" uniqueCount="2160">
  <si>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</si>
  <si>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</si>
  <si>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</si>
  <si>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</si>
  <si>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</si>
  <si>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</si>
  <si>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</si>
  <si>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</si>
  <si>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</si>
  <si>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</si>
  <si>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</si>
  <si>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</si>
  <si>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</si>
  <si>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</si>
  <si>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</si>
  <si>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</si>
  <si>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</si>
  <si>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</si>
  <si>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</si>
  <si>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</si>
  <si>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</si>
  <si>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</si>
  <si>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</si>
  <si>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</si>
  <si>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</si>
  <si>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</si>
  <si>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</si>
  <si>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</si>
  <si>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</si>
  <si>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</si>
  <si>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</si>
  <si>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</si>
  <si>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</si>
  <si>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</si>
  <si>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</si>
  <si>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</si>
  <si>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</si>
  <si>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</si>
  <si>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</si>
  <si>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</si>
  <si>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</si>
  <si>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</si>
  <si>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</si>
  <si>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</si>
  <si>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</si>
  <si>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</si>
  <si>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</si>
  <si>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</si>
  <si>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</si>
  <si>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</si>
  <si>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</si>
  <si>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</si>
  <si>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</si>
  <si>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</si>
  <si>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</si>
  <si>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</si>
  <si>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</si>
  <si>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</si>
  <si>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</si>
  <si>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</si>
  <si>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</si>
  <si>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</si>
  <si>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</si>
  <si>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</si>
  <si>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</si>
  <si>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</si>
  <si>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</si>
  <si>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</si>
  <si>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</si>
  <si>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</si>
  <si>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</si>
  <si>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</si>
  <si>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</si>
  <si>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</si>
  <si>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</si>
  <si>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</si>
  <si>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</si>
  <si>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</si>
  <si>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</si>
  <si>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</si>
  <si>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</si>
  <si>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</si>
  <si>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</si>
  <si>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</si>
  <si>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</si>
  <si>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</si>
  <si>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</si>
  <si>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</si>
  <si>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</si>
  <si>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</si>
  <si>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</si>
  <si>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</si>
  <si>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</si>
  <si>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</si>
  <si>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</si>
  <si>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</si>
  <si>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</si>
  <si>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</si>
  <si>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</si>
  <si>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</si>
  <si>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</si>
  <si>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</si>
  <si>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</si>
  <si>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</si>
  <si>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</si>
  <si>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</si>
  <si>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</si>
  <si>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</si>
  <si>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</si>
  <si>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</si>
  <si>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</si>
  <si>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</si>
  <si>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</si>
  <si>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</si>
  <si>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</si>
  <si>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</si>
  <si>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</si>
  <si>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</si>
  <si>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</si>
  <si>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</si>
  <si>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</si>
  <si>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</si>
  <si>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</si>
  <si>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</si>
  <si>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</si>
  <si>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</si>
  <si>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</si>
  <si>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</si>
  <si>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</si>
  <si>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</si>
  <si>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</si>
  <si>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</si>
  <si>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</si>
  <si>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</si>
  <si>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</si>
  <si>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</si>
  <si>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</si>
  <si>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</si>
  <si>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</si>
  <si>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</si>
  <si>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</si>
  <si>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</si>
  <si>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</si>
  <si>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</si>
  <si>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</si>
  <si>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</si>
  <si>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</si>
  <si>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</si>
  <si>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</si>
  <si>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</si>
  <si>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</si>
  <si>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</si>
  <si>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</si>
  <si>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</si>
  <si>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</si>
  <si>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</si>
  <si>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</si>
  <si>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</si>
  <si>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</si>
  <si>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</si>
  <si>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</si>
  <si>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</si>
  <si>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</si>
  <si>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</si>
  <si>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</si>
  <si>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</si>
  <si>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</si>
  <si>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</si>
  <si>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</si>
  <si>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</si>
  <si>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</si>
  <si>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</si>
  <si>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</si>
  <si>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</si>
  <si>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</si>
  <si>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</si>
  <si>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</si>
  <si>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</si>
  <si>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</si>
  <si>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</si>
  <si>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</si>
  <si>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</si>
  <si>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</si>
  <si>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</si>
  <si>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</si>
  <si>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</si>
  <si>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</si>
  <si>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</si>
  <si>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</si>
  <si>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</si>
  <si>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</si>
  <si>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</si>
  <si>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</si>
  <si>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</si>
  <si>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</si>
  <si>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</si>
  <si>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</si>
  <si>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</si>
  <si>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</si>
  <si>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</si>
  <si>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</si>
  <si>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</si>
  <si>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</si>
  <si>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</si>
  <si>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</si>
  <si>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</si>
  <si>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</si>
  <si>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</si>
  <si>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</si>
  <si>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</si>
  <si>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</si>
  <si>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</si>
  <si>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</si>
  <si>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</si>
  <si>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</si>
  <si>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</si>
  <si>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</si>
  <si>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</si>
  <si>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</si>
  <si>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</si>
  <si>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</si>
  <si>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</si>
  <si>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</si>
  <si>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</si>
  <si>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</si>
  <si>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</si>
  <si>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</si>
  <si>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</si>
  <si>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</si>
  <si>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</si>
  <si>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</si>
  <si>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</si>
  <si>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</si>
  <si>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</si>
  <si>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</si>
  <si>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</si>
  <si>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</si>
  <si>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</si>
  <si>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</si>
  <si>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</si>
  <si>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</si>
  <si>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</si>
  <si>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</si>
  <si>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</si>
  <si>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</si>
  <si>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</si>
  <si>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</si>
  <si>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</si>
  <si>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</si>
  <si>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</si>
  <si>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</si>
  <si>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</si>
  <si>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</si>
  <si>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</si>
  <si>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</si>
  <si>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</si>
  <si>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</si>
  <si>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</si>
  <si>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</si>
  <si>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</si>
  <si>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</si>
  <si>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</si>
  <si>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</si>
  <si>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</si>
  <si>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</si>
  <si>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</si>
  <si>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</si>
  <si>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</si>
  <si>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</si>
  <si>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</si>
  <si>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</si>
  <si>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</si>
  <si>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</si>
  <si>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</si>
  <si>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</si>
  <si>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</si>
  <si>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</si>
  <si>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</si>
  <si>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</si>
  <si>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</si>
  <si>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</si>
  <si>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</si>
  <si>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</si>
  <si>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</si>
  <si>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</si>
  <si>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</si>
  <si>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</si>
  <si>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</si>
  <si>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</si>
  <si>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</si>
  <si>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</si>
  <si>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</si>
  <si>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</si>
  <si>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</si>
  <si>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</si>
  <si>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</si>
  <si>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</si>
  <si>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</si>
  <si>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</si>
  <si>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</si>
  <si>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</si>
  <si>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</si>
  <si>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</si>
  <si>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</si>
  <si>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</si>
  <si>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</si>
  <si>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</si>
  <si>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</si>
  <si>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</si>
  <si>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</si>
  <si>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</si>
  <si>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</si>
  <si>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</si>
  <si>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</si>
  <si>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</si>
  <si>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</si>
  <si>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</si>
  <si>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</si>
  <si>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</si>
  <si>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</si>
  <si>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</si>
  <si>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</si>
  <si>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</si>
  <si>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</si>
  <si>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</si>
  <si>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</si>
  <si>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</si>
  <si>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</si>
  <si>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</si>
  <si>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</si>
  <si>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</si>
  <si>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</si>
  <si>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</si>
  <si>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</si>
  <si>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</si>
  <si>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</si>
  <si>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</si>
  <si>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</si>
  <si>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</si>
  <si>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</si>
  <si>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</si>
  <si>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</si>
  <si>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</si>
  <si>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</si>
  <si>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</si>
  <si>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</si>
  <si>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</si>
  <si>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</si>
  <si>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</si>
  <si>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</si>
  <si>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</si>
  <si>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</si>
  <si>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</si>
  <si>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</si>
  <si>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</si>
  <si>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</si>
  <si>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</si>
  <si>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</si>
  <si>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</si>
  <si>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</si>
  <si>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</si>
  <si>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</si>
  <si>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</si>
  <si>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</si>
  <si>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</si>
  <si>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</si>
  <si>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</si>
  <si>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</si>
  <si>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</si>
  <si>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</si>
  <si>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</si>
  <si>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</si>
  <si>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</si>
  <si>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</si>
  <si>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</si>
  <si>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</si>
  <si>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</si>
  <si>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</si>
  <si>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</si>
  <si>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</si>
  <si>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</si>
  <si>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</si>
  <si>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</si>
  <si>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</si>
  <si>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</si>
  <si>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</si>
  <si>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</si>
  <si>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</si>
  <si>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</si>
  <si>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</si>
  <si>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</si>
  <si>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</si>
  <si>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</si>
  <si>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</si>
  <si>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</si>
  <si>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</si>
  <si>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</si>
  <si>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</si>
  <si>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</si>
  <si>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</si>
  <si>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</si>
  <si>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</si>
  <si>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</si>
  <si>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</si>
  <si>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</si>
  <si>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</si>
  <si>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</si>
  <si>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</si>
  <si>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</si>
  <si>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</si>
  <si>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</si>
  <si>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</si>
  <si>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</si>
  <si>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</si>
  <si>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</si>
  <si>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</si>
  <si>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</si>
  <si>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</si>
  <si>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</si>
  <si>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</si>
  <si>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</si>
  <si>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</si>
  <si>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</si>
  <si>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</si>
  <si>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</si>
  <si>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</si>
  <si>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</si>
  <si>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</si>
  <si>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</si>
  <si>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</si>
  <si>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</si>
  <si>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</si>
  <si>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</si>
  <si>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</si>
  <si>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</si>
  <si>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</si>
  <si>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</si>
  <si>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</si>
  <si>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</si>
  <si>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</si>
  <si>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</si>
  <si>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</si>
  <si>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</si>
  <si>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</si>
  <si>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</si>
  <si>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</si>
  <si>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</si>
  <si>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</si>
  <si>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</si>
  <si>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</si>
  <si>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</si>
  <si>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</si>
  <si>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</si>
  <si>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</si>
  <si>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</si>
  <si>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</si>
  <si>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</si>
  <si>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</si>
  <si>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</si>
  <si>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</si>
  <si>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</si>
  <si>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</si>
  <si>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</si>
  <si>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</si>
  <si>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</si>
  <si>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</si>
  <si>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</si>
  <si>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</si>
  <si>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</si>
  <si>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</si>
  <si>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</si>
  <si>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</si>
  <si>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</si>
  <si>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</si>
  <si>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</si>
  <si>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</si>
  <si>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</si>
  <si>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</si>
  <si>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</si>
  <si>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</si>
  <si>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</si>
  <si>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</si>
  <si>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</si>
  <si>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</si>
  <si>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</si>
  <si>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</si>
  <si>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</si>
  <si>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</si>
  <si>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</si>
  <si>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</si>
  <si>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</si>
  <si>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</si>
  <si>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</si>
  <si>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</si>
  <si>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</si>
  <si>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</si>
  <si>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</si>
  <si>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</si>
  <si>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</si>
  <si>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</si>
  <si>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</si>
  <si>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</si>
  <si>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</si>
  <si>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</si>
  <si>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</si>
  <si>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</si>
  <si>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</si>
  <si>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</si>
  <si>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</si>
  <si>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</si>
  <si>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</si>
  <si>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</si>
  <si>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</si>
  <si>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</si>
  <si>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</si>
  <si>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</si>
  <si>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</si>
  <si>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</si>
  <si>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</si>
  <si>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</si>
  <si>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</si>
  <si>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</si>
  <si>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</si>
  <si>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</si>
  <si>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</si>
  <si>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</si>
  <si>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</si>
  <si>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</si>
  <si>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</si>
  <si>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</si>
  <si>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</si>
  <si>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</si>
  <si>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</si>
  <si>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</si>
  <si>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</si>
  <si>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</si>
  <si>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</si>
  <si>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</si>
  <si>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</si>
  <si>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</si>
  <si>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</si>
  <si>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</si>
  <si>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</si>
  <si>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</si>
  <si>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</si>
  <si>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</si>
  <si>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</si>
  <si>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</si>
  <si>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</si>
  <si>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</si>
  <si>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</si>
  <si>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</si>
  <si>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</si>
  <si>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</si>
  <si>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</si>
  <si>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</si>
  <si>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</si>
  <si>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</si>
  <si>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</si>
  <si>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</si>
  <si>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</si>
  <si>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</si>
  <si>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</si>
  <si>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</si>
  <si>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</si>
  <si>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</si>
  <si>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</si>
  <si>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</si>
  <si>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</si>
  <si>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</si>
  <si>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</si>
  <si>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</si>
  <si>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</si>
  <si>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</si>
  <si>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</si>
  <si>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</si>
  <si>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</si>
  <si>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</si>
  <si>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</si>
  <si>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</si>
  <si>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</si>
  <si>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</si>
  <si>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</si>
  <si>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</si>
  <si>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</si>
  <si>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</si>
  <si>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</si>
  <si>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</si>
  <si>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</si>
  <si>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</si>
  <si>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</si>
  <si>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</si>
  <si>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</si>
  <si>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</si>
  <si>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</si>
  <si>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</si>
  <si>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</si>
  <si>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</si>
  <si>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</si>
  <si>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</si>
  <si>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</si>
  <si>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</si>
  <si>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</si>
  <si>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</si>
  <si>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</si>
  <si>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</si>
  <si>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</si>
  <si>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</si>
  <si>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</si>
  <si>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</si>
  <si>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</si>
  <si>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</si>
  <si>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</si>
  <si>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</si>
  <si>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</si>
  <si>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</si>
  <si>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</si>
  <si>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</si>
  <si>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</si>
  <si>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</si>
  <si>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</si>
  <si>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</si>
  <si>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</si>
  <si>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</si>
  <si>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</si>
  <si>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</si>
  <si>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</si>
  <si>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</si>
  <si>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</si>
  <si>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</si>
  <si>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</si>
  <si>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</si>
  <si>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</si>
  <si>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</si>
  <si>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</si>
  <si>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</si>
  <si>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</si>
  <si>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</si>
  <si>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</si>
  <si>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</si>
  <si>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</si>
  <si>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</si>
  <si>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</si>
  <si>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</si>
  <si>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</si>
  <si>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</si>
  <si>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</si>
  <si>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</si>
  <si>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</si>
  <si>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</si>
  <si>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</si>
  <si>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</si>
  <si>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</si>
  <si>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</si>
  <si>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</si>
  <si>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</si>
  <si>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</si>
  <si>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</si>
  <si>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</si>
  <si>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</si>
  <si>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</si>
  <si>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</si>
  <si>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</si>
  <si>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</si>
  <si>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</si>
  <si>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</si>
  <si>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</si>
  <si>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</si>
  <si>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</si>
  <si>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</si>
  <si>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</si>
  <si>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</si>
  <si>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</si>
  <si>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</si>
  <si>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</si>
  <si>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</si>
  <si>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</si>
  <si>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</si>
  <si>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</si>
  <si>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</si>
  <si>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</si>
  <si>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</si>
  <si>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</si>
  <si>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</si>
  <si>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</si>
  <si>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</si>
  <si>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</si>
  <si>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</si>
  <si>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</si>
  <si>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</si>
  <si>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</si>
  <si>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</si>
  <si>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</si>
  <si>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</si>
  <si>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</si>
  <si>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</si>
  <si>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</si>
  <si>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</si>
  <si>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</si>
  <si>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</si>
  <si>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</si>
  <si>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</si>
  <si>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</si>
  <si>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</si>
  <si>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</si>
  <si>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</si>
  <si>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</si>
  <si>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</si>
  <si>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</si>
  <si>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</si>
  <si>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</si>
  <si>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</si>
  <si>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</si>
  <si>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</si>
  <si>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</si>
  <si>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</si>
  <si>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</si>
  <si>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</si>
  <si>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</si>
  <si>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</si>
  <si>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</si>
  <si>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</si>
  <si>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</si>
  <si>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</si>
  <si>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</si>
  <si>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</si>
  <si>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</si>
  <si>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</si>
  <si>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</si>
  <si>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</si>
  <si>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</si>
  <si>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</si>
  <si>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</si>
  <si>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</si>
  <si>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</si>
  <si>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</si>
  <si>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</si>
  <si>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</si>
  <si>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</si>
  <si>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</si>
  <si>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</si>
  <si>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</si>
  <si>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</si>
  <si>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</si>
  <si>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</si>
  <si>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</si>
  <si>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</si>
  <si>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</si>
  <si>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</si>
  <si>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</si>
  <si>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</si>
  <si>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</si>
  <si>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</si>
  <si>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</si>
  <si>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</si>
  <si>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</si>
  <si>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</si>
  <si>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</si>
  <si>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</si>
  <si>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</si>
  <si>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</si>
  <si>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</si>
  <si>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</si>
  <si>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</si>
  <si>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</si>
  <si>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</si>
  <si>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</si>
  <si>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</si>
  <si>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</si>
  <si>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</si>
  <si>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</si>
  <si>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</si>
  <si>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</si>
  <si>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</si>
  <si>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</si>
  <si>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</si>
  <si>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27.11.2020</t>
  </si>
  <si>
    <t>Алексеевский муниципальный район</t>
  </si>
  <si>
    <t>36602000</t>
  </si>
  <si>
    <t>сельское поселение Авангард</t>
  </si>
  <si>
    <t>36602404</t>
  </si>
  <si>
    <t>сельское поселение Алексеевка</t>
  </si>
  <si>
    <t>36602408</t>
  </si>
  <si>
    <t>сельское поселение Гавриловка</t>
  </si>
  <si>
    <t>36602412</t>
  </si>
  <si>
    <t>сельское поселение Герасимовка</t>
  </si>
  <si>
    <t>36602416</t>
  </si>
  <si>
    <t>сельское поселение Летниково</t>
  </si>
  <si>
    <t>36602420</t>
  </si>
  <si>
    <t>Безенчукский муниципальный район</t>
  </si>
  <si>
    <t>36604000</t>
  </si>
  <si>
    <t>городское поселение Безенчук</t>
  </si>
  <si>
    <t>36604151</t>
  </si>
  <si>
    <t>городское поселение Осинки</t>
  </si>
  <si>
    <t>36604157</t>
  </si>
  <si>
    <t>сельское поселение Васильевка</t>
  </si>
  <si>
    <t>36604408</t>
  </si>
  <si>
    <t>сельское поселение Екатериновка</t>
  </si>
  <si>
    <t>36604412</t>
  </si>
  <si>
    <t>сельское поселение Звезда</t>
  </si>
  <si>
    <t>36604416</t>
  </si>
  <si>
    <t>сельское поселение Купино</t>
  </si>
  <si>
    <t>36604420</t>
  </si>
  <si>
    <t>сельское поселение Натальино</t>
  </si>
  <si>
    <t>36604424</t>
  </si>
  <si>
    <t>сельское поселение Ольгино</t>
  </si>
  <si>
    <t>36604440</t>
  </si>
  <si>
    <t>сельское поселение Переволоки</t>
  </si>
  <si>
    <t>36604428</t>
  </si>
  <si>
    <t>сельское поселение Песочное</t>
  </si>
  <si>
    <t>36604430</t>
  </si>
  <si>
    <t>сельское поселение Преполовенка</t>
  </si>
  <si>
    <t>36604432</t>
  </si>
  <si>
    <t>сельское поселение Прибой</t>
  </si>
  <si>
    <t>36604436</t>
  </si>
  <si>
    <t>Богатовский муниципальный район</t>
  </si>
  <si>
    <t>36606000</t>
  </si>
  <si>
    <t>сельское поселение Арзамасцевка</t>
  </si>
  <si>
    <t>36606404</t>
  </si>
  <si>
    <t>сельское поселение Богатое</t>
  </si>
  <si>
    <t>36606408</t>
  </si>
  <si>
    <t>сельское поселение Виловатое</t>
  </si>
  <si>
    <t>36606412</t>
  </si>
  <si>
    <t>сельское поселение Максимовка</t>
  </si>
  <si>
    <t>36606416</t>
  </si>
  <si>
    <t>сельское поселение Печинено</t>
  </si>
  <si>
    <t>36606420</t>
  </si>
  <si>
    <t>Большеглушицкий муниципальный район</t>
  </si>
  <si>
    <t>36608000</t>
  </si>
  <si>
    <t>сельское поселение Александровка</t>
  </si>
  <si>
    <t>36608404</t>
  </si>
  <si>
    <t>сельское поселение Большая Глушица</t>
  </si>
  <si>
    <t>36608408</t>
  </si>
  <si>
    <t>сельское поселение Большая Дергуновка</t>
  </si>
  <si>
    <t>36608412</t>
  </si>
  <si>
    <t>сельское поселение Малая Глушица</t>
  </si>
  <si>
    <t>36608416</t>
  </si>
  <si>
    <t>сельское поселение Мокша</t>
  </si>
  <si>
    <t>36608418</t>
  </si>
  <si>
    <t>сельское поселение Новопавловка</t>
  </si>
  <si>
    <t>36608420</t>
  </si>
  <si>
    <t>сельское поселение Фрунзенское</t>
  </si>
  <si>
    <t>36608424</t>
  </si>
  <si>
    <t>сельское поселение Южное</t>
  </si>
  <si>
    <t>36608428</t>
  </si>
  <si>
    <t>Большечерниговский муниципальный район</t>
  </si>
  <si>
    <t>36610000</t>
  </si>
  <si>
    <t>сельское поселение Августовка</t>
  </si>
  <si>
    <t>36610404</t>
  </si>
  <si>
    <t>сельское поселение Большая Черниговка</t>
  </si>
  <si>
    <t>36610412</t>
  </si>
  <si>
    <t>сельское поселение Восточный</t>
  </si>
  <si>
    <t>36610416</t>
  </si>
  <si>
    <t>сельское поселение Глушицкий</t>
  </si>
  <si>
    <t>36610408</t>
  </si>
  <si>
    <t>сельское поселение Краснооктябрьский</t>
  </si>
  <si>
    <t>36610420</t>
  </si>
  <si>
    <t>сельское поселение Пензено</t>
  </si>
  <si>
    <t>36610424</t>
  </si>
  <si>
    <t>сельское поселение Петровский</t>
  </si>
  <si>
    <t>36610426</t>
  </si>
  <si>
    <t>сельское поселение Поляков</t>
  </si>
  <si>
    <t>36610427</t>
  </si>
  <si>
    <t>сельское поселение Украинка</t>
  </si>
  <si>
    <t>36610428</t>
  </si>
  <si>
    <t>Борский муниципальный район</t>
  </si>
  <si>
    <t>36612000</t>
  </si>
  <si>
    <t>сельское поселение Большое Алдаркино</t>
  </si>
  <si>
    <t>36612404</t>
  </si>
  <si>
    <t>сельское поселение Борское</t>
  </si>
  <si>
    <t>36612408</t>
  </si>
  <si>
    <t>сельское поселение Гвардейцы</t>
  </si>
  <si>
    <t>36612412</t>
  </si>
  <si>
    <t>сельское поселение Долматовка</t>
  </si>
  <si>
    <t>36612416</t>
  </si>
  <si>
    <t>сельское поселение Заплавное</t>
  </si>
  <si>
    <t>36612420</t>
  </si>
  <si>
    <t>сельское поселение Коноваловка</t>
  </si>
  <si>
    <t>36612424</t>
  </si>
  <si>
    <t>сельское поселение Новоборское</t>
  </si>
  <si>
    <t>36612434</t>
  </si>
  <si>
    <t>сельское поселение Новый Кутулук</t>
  </si>
  <si>
    <t>36612432</t>
  </si>
  <si>
    <t>сельское поселение Петровка</t>
  </si>
  <si>
    <t>36612436</t>
  </si>
  <si>
    <t>сельское поселение Подгорное</t>
  </si>
  <si>
    <t>36612440</t>
  </si>
  <si>
    <t>сельское поселение Подсолнечное</t>
  </si>
  <si>
    <t>36612444</t>
  </si>
  <si>
    <t>сельское поселение Таволжанка</t>
  </si>
  <si>
    <t>36612453</t>
  </si>
  <si>
    <t>сельское поселение Усманка</t>
  </si>
  <si>
    <t>36612456</t>
  </si>
  <si>
    <t>Волжский муниципальный район</t>
  </si>
  <si>
    <t>36614000</t>
  </si>
  <si>
    <t>городское поселение Петра Дубрава</t>
  </si>
  <si>
    <t>36614155</t>
  </si>
  <si>
    <t>городское поселение Рощинский</t>
  </si>
  <si>
    <t>36614156</t>
  </si>
  <si>
    <t>городское поселение Смышляевка</t>
  </si>
  <si>
    <t>36614157</t>
  </si>
  <si>
    <t>сельское поселение Верхняя Подстепновка</t>
  </si>
  <si>
    <t>36614403</t>
  </si>
  <si>
    <t>сельское поселение Воскресенка</t>
  </si>
  <si>
    <t>36614404</t>
  </si>
  <si>
    <t>сельское поселение Дубовый умет</t>
  </si>
  <si>
    <t>36614416</t>
  </si>
  <si>
    <t>сельское поселение Курумоч</t>
  </si>
  <si>
    <t>36614420</t>
  </si>
  <si>
    <t>сельское поселение Лопатино</t>
  </si>
  <si>
    <t>36614421</t>
  </si>
  <si>
    <t>сельское поселение Подъем-Михайловка</t>
  </si>
  <si>
    <t>36614432</t>
  </si>
  <si>
    <t>сельское поселение Просвет</t>
  </si>
  <si>
    <t>36614436</t>
  </si>
  <si>
    <t>сельское поселение Рождествено</t>
  </si>
  <si>
    <t>36614440</t>
  </si>
  <si>
    <t>сельское поселение Спиридоновка</t>
  </si>
  <si>
    <t>36614444</t>
  </si>
  <si>
    <t>сельское поселение Сухая Вязовка</t>
  </si>
  <si>
    <t>36614448</t>
  </si>
  <si>
    <t>сельское поселение Черновский</t>
  </si>
  <si>
    <t>36614452</t>
  </si>
  <si>
    <t>сельское поселение Черноречье</t>
  </si>
  <si>
    <t>36614456</t>
  </si>
  <si>
    <t>Елховский муниципальный район</t>
  </si>
  <si>
    <t>36615000</t>
  </si>
  <si>
    <t>сельское поселение Березовка</t>
  </si>
  <si>
    <t>36615405</t>
  </si>
  <si>
    <t>сельское поселение Елховка</t>
  </si>
  <si>
    <t>36615420</t>
  </si>
  <si>
    <t>сельское поселение Красное Поселение</t>
  </si>
  <si>
    <t>36615440</t>
  </si>
  <si>
    <t>сельское поселение Красные Дома</t>
  </si>
  <si>
    <t>36615435</t>
  </si>
  <si>
    <t>сельское поселение Никитинка</t>
  </si>
  <si>
    <t>36615450</t>
  </si>
  <si>
    <t>сельское поселение Сухие Аврали</t>
  </si>
  <si>
    <t>36615460</t>
  </si>
  <si>
    <t>сельское поселение Теплый Стан</t>
  </si>
  <si>
    <t>36615465</t>
  </si>
  <si>
    <t>Исаклинский муниципальный район</t>
  </si>
  <si>
    <t>36616000</t>
  </si>
  <si>
    <t>сельское поселение Большое Микушкино</t>
  </si>
  <si>
    <t>36616420</t>
  </si>
  <si>
    <t>сельское поселение Два Ключа</t>
  </si>
  <si>
    <t>36616404</t>
  </si>
  <si>
    <t>сельское поселение Исаклы</t>
  </si>
  <si>
    <t>36616408</t>
  </si>
  <si>
    <t>сельское поселение Ключи</t>
  </si>
  <si>
    <t>36616416</t>
  </si>
  <si>
    <t>сельское поселение Мордово-Ишуткино</t>
  </si>
  <si>
    <t>36616412</t>
  </si>
  <si>
    <t>сельское поселение Новое Ганькино</t>
  </si>
  <si>
    <t>36616428</t>
  </si>
  <si>
    <t>сельское поселение Новое Якушкино</t>
  </si>
  <si>
    <t>36616432</t>
  </si>
  <si>
    <t>сельское поселение Старое Вечканово</t>
  </si>
  <si>
    <t>36616436</t>
  </si>
  <si>
    <t>Камышлинский муниципальный район</t>
  </si>
  <si>
    <t>36617000</t>
  </si>
  <si>
    <t>сельское поселение Байтуган</t>
  </si>
  <si>
    <t>36617404</t>
  </si>
  <si>
    <t>сельское поселение Балыкла</t>
  </si>
  <si>
    <t>36617408</t>
  </si>
  <si>
    <t>сельское поселение Ермаково</t>
  </si>
  <si>
    <t>36617416</t>
  </si>
  <si>
    <t>сельское поселение Камышла</t>
  </si>
  <si>
    <t>36617420</t>
  </si>
  <si>
    <t>сельское поселение Новое Усманово</t>
  </si>
  <si>
    <t>36617436</t>
  </si>
  <si>
    <t>сельское поселение Старое Усманово</t>
  </si>
  <si>
    <t>36617458</t>
  </si>
  <si>
    <t>Кинель-Черкасский муниципальный район</t>
  </si>
  <si>
    <t>36620000</t>
  </si>
  <si>
    <t>Межселенная территория Кинель-Черкасского муниципального района, включающая территорию чересполосного земельного участка</t>
  </si>
  <si>
    <t>36620701</t>
  </si>
  <si>
    <t>36620404</t>
  </si>
  <si>
    <t>сельское поселение Березняки</t>
  </si>
  <si>
    <t>36620408</t>
  </si>
  <si>
    <t>сельское поселение Ерзовка</t>
  </si>
  <si>
    <t>36620420</t>
  </si>
  <si>
    <t>сельское поселение Кабановка</t>
  </si>
  <si>
    <t>36620428</t>
  </si>
  <si>
    <t>сельское поселение Кинель-Черкассы</t>
  </si>
  <si>
    <t>36620432</t>
  </si>
  <si>
    <t>сельское поселение Красная Горка</t>
  </si>
  <si>
    <t>36620440</t>
  </si>
  <si>
    <t>сельское поселение Кротовка</t>
  </si>
  <si>
    <t>36620444</t>
  </si>
  <si>
    <t>сельское поселение Муханово</t>
  </si>
  <si>
    <t>36620448</t>
  </si>
  <si>
    <t>сельское поселение Новые Ключи</t>
  </si>
  <si>
    <t>36620452</t>
  </si>
  <si>
    <t>36620453</t>
  </si>
  <si>
    <t>сельское поселение Садгород</t>
  </si>
  <si>
    <t>36620458</t>
  </si>
  <si>
    <t>сельское поселение Тимашево</t>
  </si>
  <si>
    <t>36620466</t>
  </si>
  <si>
    <t>сельское поселение Черновка</t>
  </si>
  <si>
    <t>36620468</t>
  </si>
  <si>
    <t>Кинельский муниципальный район</t>
  </si>
  <si>
    <t>36618000</t>
  </si>
  <si>
    <t>сельское поселение Алакаевка</t>
  </si>
  <si>
    <t>36618404</t>
  </si>
  <si>
    <t>сельское поселение Бобровка</t>
  </si>
  <si>
    <t>36618408</t>
  </si>
  <si>
    <t>сельское поселение Богдановка</t>
  </si>
  <si>
    <t>36618412</t>
  </si>
  <si>
    <t>сельское поселение Георгиевка</t>
  </si>
  <si>
    <t>36618416</t>
  </si>
  <si>
    <t>сельское поселение Домашка</t>
  </si>
  <si>
    <t>36618420</t>
  </si>
  <si>
    <t>сельское поселение Кинельский</t>
  </si>
  <si>
    <t>36618424</t>
  </si>
  <si>
    <t>сельское поселение Комсомольский</t>
  </si>
  <si>
    <t>36618428</t>
  </si>
  <si>
    <t>сельское поселение Красносамарское</t>
  </si>
  <si>
    <t>36618432</t>
  </si>
  <si>
    <t>сельское поселение Малая Малышевка</t>
  </si>
  <si>
    <t>36618436</t>
  </si>
  <si>
    <t>сельское поселение Новый Сарбай</t>
  </si>
  <si>
    <t>36618440</t>
  </si>
  <si>
    <t>сельское поселение Сколково</t>
  </si>
  <si>
    <t>36618444</t>
  </si>
  <si>
    <t>сельское поселение Чубовка</t>
  </si>
  <si>
    <t>36618448</t>
  </si>
  <si>
    <t>Клявлинский муниципальный район</t>
  </si>
  <si>
    <t>36622000</t>
  </si>
  <si>
    <t>сельское поселение Борискино-Игар</t>
  </si>
  <si>
    <t>36622412</t>
  </si>
  <si>
    <t>сельское поселение Назаровка</t>
  </si>
  <si>
    <t>36622460</t>
  </si>
  <si>
    <t>сельское поселение Старое Семенкино</t>
  </si>
  <si>
    <t>36622452</t>
  </si>
  <si>
    <t>сельское поселение Старый Маклауш</t>
  </si>
  <si>
    <t>36622448</t>
  </si>
  <si>
    <t>сельское поселение Черный Ключ</t>
  </si>
  <si>
    <t>36622468</t>
  </si>
  <si>
    <t>сельское поселение станция Клявлино</t>
  </si>
  <si>
    <t>36622424</t>
  </si>
  <si>
    <t>Кошкинский муниципальный район</t>
  </si>
  <si>
    <t>36624000</t>
  </si>
  <si>
    <t>сельское поселение Большая Константиновка</t>
  </si>
  <si>
    <t>36624408</t>
  </si>
  <si>
    <t>сельское поселение Большая Романовка</t>
  </si>
  <si>
    <t>36624412</t>
  </si>
  <si>
    <t>сельское поселение Большое Ермаково</t>
  </si>
  <si>
    <t>36624424</t>
  </si>
  <si>
    <t>сельское поселение Кошки</t>
  </si>
  <si>
    <t>36624432</t>
  </si>
  <si>
    <t>сельское поселение Надеждино</t>
  </si>
  <si>
    <t>36624448</t>
  </si>
  <si>
    <t>сельское поселение Нижняя Быковка</t>
  </si>
  <si>
    <t>36624452</t>
  </si>
  <si>
    <t>сельское поселение Новая Кармала</t>
  </si>
  <si>
    <t>36624428</t>
  </si>
  <si>
    <t>сельское поселение Орловка</t>
  </si>
  <si>
    <t>36624458</t>
  </si>
  <si>
    <t>сельское поселение Русская Васильевка</t>
  </si>
  <si>
    <t>36624416</t>
  </si>
  <si>
    <t>сельское поселение Старое Максимкино</t>
  </si>
  <si>
    <t>36624464</t>
  </si>
  <si>
    <t>сельское поселение Степная Шентала</t>
  </si>
  <si>
    <t>36624468</t>
  </si>
  <si>
    <t>сельское поселение Четыровка</t>
  </si>
  <si>
    <t>36624480</t>
  </si>
  <si>
    <t>сельское поселение Шпановка</t>
  </si>
  <si>
    <t>36624484</t>
  </si>
  <si>
    <t>Красноармейский муниципальный район</t>
  </si>
  <si>
    <t>36626000</t>
  </si>
  <si>
    <t>сельское поселение Алексеевский</t>
  </si>
  <si>
    <t>36626402</t>
  </si>
  <si>
    <t>сельское поселение Андросовка</t>
  </si>
  <si>
    <t>36626404</t>
  </si>
  <si>
    <t>сельское поселение Волчанка</t>
  </si>
  <si>
    <t>36626408</t>
  </si>
  <si>
    <t>сельское поселение Гражданский</t>
  </si>
  <si>
    <t>36626412</t>
  </si>
  <si>
    <t>сельское поселение Кировский</t>
  </si>
  <si>
    <t>36626416</t>
  </si>
  <si>
    <t>сельское поселение Колывань</t>
  </si>
  <si>
    <t>36626420</t>
  </si>
  <si>
    <t>сельское поселение Красноармейское</t>
  </si>
  <si>
    <t>36626424</t>
  </si>
  <si>
    <t>сельское поселение Криволучье-Ивановка</t>
  </si>
  <si>
    <t>36626426</t>
  </si>
  <si>
    <t>сельское поселение Куйбышевский</t>
  </si>
  <si>
    <t>36626428</t>
  </si>
  <si>
    <t>сельское поселение Ленинский</t>
  </si>
  <si>
    <t>36626432</t>
  </si>
  <si>
    <t>сельское поселение Павловка</t>
  </si>
  <si>
    <t>36626434</t>
  </si>
  <si>
    <t>сельское поселение Чапаевский</t>
  </si>
  <si>
    <t>36626436</t>
  </si>
  <si>
    <t>Красноярский муниципальный район</t>
  </si>
  <si>
    <t>36628000</t>
  </si>
  <si>
    <t>городское поселение Волжский</t>
  </si>
  <si>
    <t>36628155</t>
  </si>
  <si>
    <t>городское поселение Мирный</t>
  </si>
  <si>
    <t>36628158</t>
  </si>
  <si>
    <t>городское поселение Новосемейкино</t>
  </si>
  <si>
    <t>36628163</t>
  </si>
  <si>
    <t>сельское поселение Большая Каменка</t>
  </si>
  <si>
    <t>36628404</t>
  </si>
  <si>
    <t>сельское поселение Большая Раковка</t>
  </si>
  <si>
    <t>36628408</t>
  </si>
  <si>
    <t>сельское поселение Коммунарский</t>
  </si>
  <si>
    <t>36628412</t>
  </si>
  <si>
    <t>сельское поселение Красный Яр</t>
  </si>
  <si>
    <t>36628416</t>
  </si>
  <si>
    <t>сельское поселение Новый Буян</t>
  </si>
  <si>
    <t>36628420</t>
  </si>
  <si>
    <t>сельское поселение Светлое Поле</t>
  </si>
  <si>
    <t>36628424</t>
  </si>
  <si>
    <t>сельское поселение Старая Бинарадка</t>
  </si>
  <si>
    <t>36628428</t>
  </si>
  <si>
    <t>сельское поселение Хилково</t>
  </si>
  <si>
    <t>36628432</t>
  </si>
  <si>
    <t>сельское поселение Хорошенькое</t>
  </si>
  <si>
    <t>36628436</t>
  </si>
  <si>
    <t>сельское поселение Шилан</t>
  </si>
  <si>
    <t>36628440</t>
  </si>
  <si>
    <t>Нефтегорский муниципальный район</t>
  </si>
  <si>
    <t>36630000</t>
  </si>
  <si>
    <t>городское поселение Нефтегорск</t>
  </si>
  <si>
    <t>36630101</t>
  </si>
  <si>
    <t>сельское поселение Бариновка</t>
  </si>
  <si>
    <t>36630402</t>
  </si>
  <si>
    <t>36630404</t>
  </si>
  <si>
    <t>сельское поселение Дмитриевка</t>
  </si>
  <si>
    <t>36630408</t>
  </si>
  <si>
    <t>сельское поселение Зуевка</t>
  </si>
  <si>
    <t>36630412</t>
  </si>
  <si>
    <t>сельское поселение Кулешовка</t>
  </si>
  <si>
    <t>36630413</t>
  </si>
  <si>
    <t>сельское поселение Покровка</t>
  </si>
  <si>
    <t>36630414</t>
  </si>
  <si>
    <t>сельское поселение Семеновка</t>
  </si>
  <si>
    <t>36630416</t>
  </si>
  <si>
    <t>сельское поселение Утевка</t>
  </si>
  <si>
    <t>36630420</t>
  </si>
  <si>
    <t>Пестравский муниципальный район</t>
  </si>
  <si>
    <t>36632000</t>
  </si>
  <si>
    <t>сельское поселение Высокое</t>
  </si>
  <si>
    <t>36632404</t>
  </si>
  <si>
    <t>сельское поселение Красная Поляна</t>
  </si>
  <si>
    <t>36632408</t>
  </si>
  <si>
    <t>сельское поселение Майское</t>
  </si>
  <si>
    <t>36632412</t>
  </si>
  <si>
    <t>сельское поселение Марьевка</t>
  </si>
  <si>
    <t>36632416</t>
  </si>
  <si>
    <t>сельское поселение Михайло-Овсянка</t>
  </si>
  <si>
    <t>36632420</t>
  </si>
  <si>
    <t>сельское поселение Мосты</t>
  </si>
  <si>
    <t>36632424</t>
  </si>
  <si>
    <t>сельское поселение Падовка</t>
  </si>
  <si>
    <t>36632428</t>
  </si>
  <si>
    <t>сельское поселение Пестравка</t>
  </si>
  <si>
    <t>36632432</t>
  </si>
  <si>
    <t>Похвистневский муниципальный район</t>
  </si>
  <si>
    <t>36634000</t>
  </si>
  <si>
    <t>сельское поселение Алькино</t>
  </si>
  <si>
    <t>36634408</t>
  </si>
  <si>
    <t>сельское поселение Большой Толкай</t>
  </si>
  <si>
    <t>36634412</t>
  </si>
  <si>
    <t>сельское поселение Красные Ключи</t>
  </si>
  <si>
    <t>36634426</t>
  </si>
  <si>
    <t>сельское поселение Кротково</t>
  </si>
  <si>
    <t>36634428</t>
  </si>
  <si>
    <t>сельское поселение Малое Ибряйкино</t>
  </si>
  <si>
    <t>36634420</t>
  </si>
  <si>
    <t>сельское поселение Малый Толкай</t>
  </si>
  <si>
    <t>36634432</t>
  </si>
  <si>
    <t>сельское поселение Мочалеевка</t>
  </si>
  <si>
    <t>36634436</t>
  </si>
  <si>
    <t>сельское поселение Новое Мансуркино</t>
  </si>
  <si>
    <t>36634440</t>
  </si>
  <si>
    <t>сельское поселение Подбельск</t>
  </si>
  <si>
    <t>36634444</t>
  </si>
  <si>
    <t>сельское поселение Рысайкино</t>
  </si>
  <si>
    <t>36634446</t>
  </si>
  <si>
    <t>сельское поселение Савруха</t>
  </si>
  <si>
    <t>36634448</t>
  </si>
  <si>
    <t>сельское поселение Среднее Аверкино</t>
  </si>
  <si>
    <t>36634404</t>
  </si>
  <si>
    <t>сельское поселение Староганькино</t>
  </si>
  <si>
    <t>36634460</t>
  </si>
  <si>
    <t>сельское поселение Старопохвистнево</t>
  </si>
  <si>
    <t>36634468</t>
  </si>
  <si>
    <t>сельское поселение Старый Аманак</t>
  </si>
  <si>
    <t>36634456</t>
  </si>
  <si>
    <t>Приволжский муниципальный район</t>
  </si>
  <si>
    <t>36636000</t>
  </si>
  <si>
    <t>сельское поселение Давыдовка</t>
  </si>
  <si>
    <t>36636404</t>
  </si>
  <si>
    <t>сельское поселение Заволжье</t>
  </si>
  <si>
    <t>36636405</t>
  </si>
  <si>
    <t>сельское поселение Ильмень</t>
  </si>
  <si>
    <t>36636406</t>
  </si>
  <si>
    <t>сельское поселение Новоспасский</t>
  </si>
  <si>
    <t>36636415</t>
  </si>
  <si>
    <t>сельское поселение Обшаровка</t>
  </si>
  <si>
    <t>36636408</t>
  </si>
  <si>
    <t>сельское поселение Приволжье</t>
  </si>
  <si>
    <t>36636412</t>
  </si>
  <si>
    <t>сельское поселение Спасское</t>
  </si>
  <si>
    <t>36636416</t>
  </si>
  <si>
    <t>Сергиевский муниципальный район</t>
  </si>
  <si>
    <t>36638000</t>
  </si>
  <si>
    <t>городское поселение Суходол</t>
  </si>
  <si>
    <t>36638158</t>
  </si>
  <si>
    <t>сельское поселение Антоновка</t>
  </si>
  <si>
    <t>36638403</t>
  </si>
  <si>
    <t>сельское поселение Верхняя Орлянка</t>
  </si>
  <si>
    <t>36638404</t>
  </si>
  <si>
    <t>сельское поселение Воротнее</t>
  </si>
  <si>
    <t>36638406</t>
  </si>
  <si>
    <t>сельское поселение Елшанка</t>
  </si>
  <si>
    <t>36638408</t>
  </si>
  <si>
    <t>сельское поселение Захаркино</t>
  </si>
  <si>
    <t>36638409</t>
  </si>
  <si>
    <t>сельское поселение Калиновка</t>
  </si>
  <si>
    <t>36638410</t>
  </si>
  <si>
    <t>сельское поселение Кандабулак</t>
  </si>
  <si>
    <t>36638412</t>
  </si>
  <si>
    <t>сельское поселение Кармало-Аделяково</t>
  </si>
  <si>
    <t>36638416</t>
  </si>
  <si>
    <t>сельское поселение Красносельское</t>
  </si>
  <si>
    <t>36638420</t>
  </si>
  <si>
    <t>сельское поселение Кутузовский</t>
  </si>
  <si>
    <t>36638424</t>
  </si>
  <si>
    <t>сельское поселение Липовка</t>
  </si>
  <si>
    <t>36638426</t>
  </si>
  <si>
    <t>сельское поселение Светлодольск</t>
  </si>
  <si>
    <t>36638430</t>
  </si>
  <si>
    <t>сельское поселение Сергиевск</t>
  </si>
  <si>
    <t>36638432</t>
  </si>
  <si>
    <t>сельское поселение Серноводск</t>
  </si>
  <si>
    <t>36638435</t>
  </si>
  <si>
    <t>сельское поселение Сургут</t>
  </si>
  <si>
    <t>36638438</t>
  </si>
  <si>
    <t>36638444</t>
  </si>
  <si>
    <t>Ставропольский муниципальный район</t>
  </si>
  <si>
    <t>36640000</t>
  </si>
  <si>
    <t>36640403</t>
  </si>
  <si>
    <t>сельское поселение Бахилово</t>
  </si>
  <si>
    <t>36640406</t>
  </si>
  <si>
    <t>сельское поселение Большая Рязань</t>
  </si>
  <si>
    <t>36640409</t>
  </si>
  <si>
    <t>36640412</t>
  </si>
  <si>
    <t>сельское поселение Верхнее Санчелеево</t>
  </si>
  <si>
    <t>36640415</t>
  </si>
  <si>
    <t>сельское поселение Верхние Белозерки</t>
  </si>
  <si>
    <t>36640414</t>
  </si>
  <si>
    <t>сельское поселение Выселки</t>
  </si>
  <si>
    <t>36640418</t>
  </si>
  <si>
    <t>сельское поселение Жигули</t>
  </si>
  <si>
    <t>36640421</t>
  </si>
  <si>
    <t>сельское поселение Кирилловка</t>
  </si>
  <si>
    <t>36640423</t>
  </si>
  <si>
    <t>сельское поселение Луначарский</t>
  </si>
  <si>
    <t>36640424</t>
  </si>
  <si>
    <t>сельское поселение Мусорка</t>
  </si>
  <si>
    <t>36640427</t>
  </si>
  <si>
    <t>сельское поселение Нижнее Санчелеево</t>
  </si>
  <si>
    <t>36640430</t>
  </si>
  <si>
    <t>сельское поселение Новая Бинарадка</t>
  </si>
  <si>
    <t>36640433</t>
  </si>
  <si>
    <t>сельское поселение Осиновка</t>
  </si>
  <si>
    <t>36640439</t>
  </si>
  <si>
    <t>сельское поселение Пискалы</t>
  </si>
  <si>
    <t>36640436</t>
  </si>
  <si>
    <t>сельское поселение Подстепки</t>
  </si>
  <si>
    <t>36640440</t>
  </si>
  <si>
    <t>сельское поселение Приморский</t>
  </si>
  <si>
    <t>36640442</t>
  </si>
  <si>
    <t>сельское поселение Севрюкаево</t>
  </si>
  <si>
    <t>36640448</t>
  </si>
  <si>
    <t>сельское поселение Сосновый Солонец</t>
  </si>
  <si>
    <t>36640451</t>
  </si>
  <si>
    <t>сельское поселение Ташелка</t>
  </si>
  <si>
    <t>36640454</t>
  </si>
  <si>
    <t>сельское поселение Тимофеевка</t>
  </si>
  <si>
    <t>36640445</t>
  </si>
  <si>
    <t>сельское поселение Узюково</t>
  </si>
  <si>
    <t>36640457</t>
  </si>
  <si>
    <t>сельское поселение Хрящевка</t>
  </si>
  <si>
    <t>36640460</t>
  </si>
  <si>
    <t>сельское поселение Ягодное</t>
  </si>
  <si>
    <t>36640463</t>
  </si>
  <si>
    <t>Сызранский муниципальный район</t>
  </si>
  <si>
    <t>36642000</t>
  </si>
  <si>
    <t>городское поселение Балашейка</t>
  </si>
  <si>
    <t>36642154</t>
  </si>
  <si>
    <t>городское поселение Междуреченск</t>
  </si>
  <si>
    <t>36642156</t>
  </si>
  <si>
    <t>сельское поселение Варламово</t>
  </si>
  <si>
    <t>36642406</t>
  </si>
  <si>
    <t>сельское поселение Волжское</t>
  </si>
  <si>
    <t>36642408</t>
  </si>
  <si>
    <t>сельское поселение Жемковка</t>
  </si>
  <si>
    <t>36642412</t>
  </si>
  <si>
    <t>сельское поселение Заборовка</t>
  </si>
  <si>
    <t>36642416</t>
  </si>
  <si>
    <t>сельское поселение Ивашевка</t>
  </si>
  <si>
    <t>36642418</t>
  </si>
  <si>
    <t>сельское поселение Новая Рачейка</t>
  </si>
  <si>
    <t>36642424</t>
  </si>
  <si>
    <t>сельское поселение Новозаборовский</t>
  </si>
  <si>
    <t>36642426</t>
  </si>
  <si>
    <t>сельское поселение Печерское</t>
  </si>
  <si>
    <t>36642428</t>
  </si>
  <si>
    <t>сельское поселение Рамено</t>
  </si>
  <si>
    <t>36642431</t>
  </si>
  <si>
    <t>сельское поселение Старая Рачейка</t>
  </si>
  <si>
    <t>36642436</t>
  </si>
  <si>
    <t>сельское поселение Троицкое</t>
  </si>
  <si>
    <t>36642440</t>
  </si>
  <si>
    <t>сельское поселение Усинское</t>
  </si>
  <si>
    <t>36642444</t>
  </si>
  <si>
    <t>сельское поселение Чекалино</t>
  </si>
  <si>
    <t>36642449</t>
  </si>
  <si>
    <t>Хворостянский муниципальный район</t>
  </si>
  <si>
    <t>36644000</t>
  </si>
  <si>
    <t>сельское поселение Абашево</t>
  </si>
  <si>
    <t>36644402</t>
  </si>
  <si>
    <t>сельское поселение Владимировка</t>
  </si>
  <si>
    <t>36644403</t>
  </si>
  <si>
    <t>36644406</t>
  </si>
  <si>
    <t>сельское поселение Масленниково</t>
  </si>
  <si>
    <t>36644408</t>
  </si>
  <si>
    <t>сельское поселение Новокуровка</t>
  </si>
  <si>
    <t>36644416</t>
  </si>
  <si>
    <t>сельское поселение Новотулка</t>
  </si>
  <si>
    <t>36644420</t>
  </si>
  <si>
    <t>сельское поселение Прогресс</t>
  </si>
  <si>
    <t>36644421</t>
  </si>
  <si>
    <t>сельское поселение Романовка</t>
  </si>
  <si>
    <t>36644422</t>
  </si>
  <si>
    <t>сельское поселение Соловьево</t>
  </si>
  <si>
    <t>36644425</t>
  </si>
  <si>
    <t>сельское поселение Студенецы</t>
  </si>
  <si>
    <t>36644423</t>
  </si>
  <si>
    <t>сельское поселение Хворостянка</t>
  </si>
  <si>
    <t>36644424</t>
  </si>
  <si>
    <t>Челно-Вершинский муниципальный район</t>
  </si>
  <si>
    <t>36646000</t>
  </si>
  <si>
    <t>сельское поселение Девлезеркино</t>
  </si>
  <si>
    <t>36646404</t>
  </si>
  <si>
    <t>сельское поселение Каменный Брод</t>
  </si>
  <si>
    <t>36646412</t>
  </si>
  <si>
    <t>сельское поселение Краснояриха</t>
  </si>
  <si>
    <t>36646416</t>
  </si>
  <si>
    <t>сельское поселение Красный Строитель</t>
  </si>
  <si>
    <t>36646408</t>
  </si>
  <si>
    <t>сельское поселение Новое Аделяково</t>
  </si>
  <si>
    <t>36646419</t>
  </si>
  <si>
    <t>сельское поселение Озерки</t>
  </si>
  <si>
    <t>36646420</t>
  </si>
  <si>
    <t>сельское поселение Сиделькино</t>
  </si>
  <si>
    <t>36646424</t>
  </si>
  <si>
    <t>сельское поселение Токмакла</t>
  </si>
  <si>
    <t>36646428</t>
  </si>
  <si>
    <t>сельское поселение Челно-Вершины</t>
  </si>
  <si>
    <t>36646432</t>
  </si>
  <si>
    <t>сельское поселение Чувашское Урметьево</t>
  </si>
  <si>
    <t>36646440</t>
  </si>
  <si>
    <t>сельское поселение Эштебенькино</t>
  </si>
  <si>
    <t>36646444</t>
  </si>
  <si>
    <t>Шенталинский муниципальный район</t>
  </si>
  <si>
    <t>36648000</t>
  </si>
  <si>
    <t>сельское поселение Артюшкино</t>
  </si>
  <si>
    <t>36648404</t>
  </si>
  <si>
    <t>36648432</t>
  </si>
  <si>
    <t>сельское поселение Денискино</t>
  </si>
  <si>
    <t>36648408</t>
  </si>
  <si>
    <t>сельское поселение Каменка</t>
  </si>
  <si>
    <t>36648412</t>
  </si>
  <si>
    <t>сельское поселение Канаш</t>
  </si>
  <si>
    <t>36648414</t>
  </si>
  <si>
    <t>сельское поселение Салейкино</t>
  </si>
  <si>
    <t>36648424</t>
  </si>
  <si>
    <t>сельское поселение Старая Шентала</t>
  </si>
  <si>
    <t>36648440</t>
  </si>
  <si>
    <t>сельское поселение Туарма</t>
  </si>
  <si>
    <t>36648444</t>
  </si>
  <si>
    <t>сельское поселение Четырла</t>
  </si>
  <si>
    <t>36648446</t>
  </si>
  <si>
    <t>сельское поселение Шентала</t>
  </si>
  <si>
    <t>36648448</t>
  </si>
  <si>
    <t>Шигонский муниципальный район</t>
  </si>
  <si>
    <t>36650000</t>
  </si>
  <si>
    <t>сельское поселение Береговой</t>
  </si>
  <si>
    <t>36650416</t>
  </si>
  <si>
    <t>сельское поселение Бичевная</t>
  </si>
  <si>
    <t>36650406</t>
  </si>
  <si>
    <t>сельское поселение Волжский Утес</t>
  </si>
  <si>
    <t>36650407</t>
  </si>
  <si>
    <t>сельское поселение Малячкино</t>
  </si>
  <si>
    <t>36650410</t>
  </si>
  <si>
    <t>сельское поселение Муранка</t>
  </si>
  <si>
    <t>36650411</t>
  </si>
  <si>
    <t>сельское поселение Новодевичье</t>
  </si>
  <si>
    <t>36650412</t>
  </si>
  <si>
    <t>сельское поселение Пионерский</t>
  </si>
  <si>
    <t>36650420</t>
  </si>
  <si>
    <t>сельское поселение Подвалье</t>
  </si>
  <si>
    <t>36650424</t>
  </si>
  <si>
    <t>сельское поселение Суринск</t>
  </si>
  <si>
    <t>36650432</t>
  </si>
  <si>
    <t>сельское поселение Тайдаково</t>
  </si>
  <si>
    <t>36650436</t>
  </si>
  <si>
    <t>сельское поселение Усолье</t>
  </si>
  <si>
    <t>36650440</t>
  </si>
  <si>
    <t>сельское поселение Шигоны</t>
  </si>
  <si>
    <t>36650444</t>
  </si>
  <si>
    <t>городской округ Жигулевск</t>
  </si>
  <si>
    <t>36704000</t>
  </si>
  <si>
    <t>городской округ Кинель</t>
  </si>
  <si>
    <t>36708000</t>
  </si>
  <si>
    <t>городской округ Новокуйбышевск</t>
  </si>
  <si>
    <t>36713000</t>
  </si>
  <si>
    <t>городской округ Октябрьск</t>
  </si>
  <si>
    <t>36718000</t>
  </si>
  <si>
    <t>городской округ Отрадный</t>
  </si>
  <si>
    <t>36724000</t>
  </si>
  <si>
    <t>городской округ Похвистнево</t>
  </si>
  <si>
    <t>36727000</t>
  </si>
  <si>
    <t>городской округ Самара</t>
  </si>
  <si>
    <t>36701000</t>
  </si>
  <si>
    <t>Железнодорожный</t>
  </si>
  <si>
    <t>36701305</t>
  </si>
  <si>
    <t>Кировский</t>
  </si>
  <si>
    <t>36701310</t>
  </si>
  <si>
    <t>Красноглинский</t>
  </si>
  <si>
    <t>36701315</t>
  </si>
  <si>
    <t>Куйбышевский</t>
  </si>
  <si>
    <t>36701320</t>
  </si>
  <si>
    <t>Ленинский</t>
  </si>
  <si>
    <t>36701325</t>
  </si>
  <si>
    <t>Октябрьский</t>
  </si>
  <si>
    <t>36701330</t>
  </si>
  <si>
    <t>Промышленный</t>
  </si>
  <si>
    <t>36701335</t>
  </si>
  <si>
    <t>Самарский</t>
  </si>
  <si>
    <t>36701340</t>
  </si>
  <si>
    <t>Советский</t>
  </si>
  <si>
    <t>36701345</t>
  </si>
  <si>
    <t>городской округ Сызрань</t>
  </si>
  <si>
    <t>36735000</t>
  </si>
  <si>
    <t>городской округ Тольятти</t>
  </si>
  <si>
    <t>36740000</t>
  </si>
  <si>
    <t>городской округ Чапаевск</t>
  </si>
  <si>
    <t>36750000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</si>
  <si>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</si>
  <si>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</si>
  <si>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</si>
  <si>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</si>
  <si>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</si>
  <si>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</si>
  <si>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</si>
  <si>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</si>
  <si>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</si>
  <si>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</si>
  <si>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</si>
  <si>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</si>
  <si>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</si>
  <si>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</si>
  <si>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</si>
  <si>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01.01.2021</t>
  </si>
  <si>
    <t>31.12.2021</t>
  </si>
  <si>
    <t>REGION_ID</t>
  </si>
  <si>
    <t>REGION_NAME</t>
  </si>
  <si>
    <t>RST_ORG_ID</t>
  </si>
  <si>
    <t>ORG_NAME</t>
  </si>
  <si>
    <t>INN_NAME</t>
  </si>
  <si>
    <t>KPP_NAME</t>
  </si>
  <si>
    <t>ORG_START_DATE</t>
  </si>
  <si>
    <t>ORG_END_DATE</t>
  </si>
  <si>
    <t>2638</t>
  </si>
  <si>
    <t>31436971</t>
  </si>
  <si>
    <t>"Чапаевский механический завод" - филиал ФКП  "Научно-производственное объединение"Казанский завод точного машиностроения"</t>
  </si>
  <si>
    <t>1654001773</t>
  </si>
  <si>
    <t>633043001</t>
  </si>
  <si>
    <t>08-07-2020 00:00:00</t>
  </si>
  <si>
    <t>26485500</t>
  </si>
  <si>
    <t>АО  “Сызранский нефтеперерабатывающий завод”</t>
  </si>
  <si>
    <t>6325004584</t>
  </si>
  <si>
    <t>997250001</t>
  </si>
  <si>
    <t>24-06-1994 00:00:00</t>
  </si>
  <si>
    <t>26322473</t>
  </si>
  <si>
    <t>АО "Арконик СМЗ"</t>
  </si>
  <si>
    <t>6310000160</t>
  </si>
  <si>
    <t>631050001</t>
  </si>
  <si>
    <t>27755319</t>
  </si>
  <si>
    <t>АО "ВолгаУралТранс"</t>
  </si>
  <si>
    <t>6317023248</t>
  </si>
  <si>
    <t>631701001</t>
  </si>
  <si>
    <t>26485475</t>
  </si>
  <si>
    <t>АО "Газпром теплоэнерго Тольятти"</t>
  </si>
  <si>
    <t>6322036965</t>
  </si>
  <si>
    <t>638201001</t>
  </si>
  <si>
    <t>30354412</t>
  </si>
  <si>
    <t>АО "Главное управление жилищно-коммунального хозяйства"</t>
  </si>
  <si>
    <t>5116000922</t>
  </si>
  <si>
    <t>631743001</t>
  </si>
  <si>
    <t>26485575</t>
  </si>
  <si>
    <t>АО "КНПЗ"</t>
  </si>
  <si>
    <t>6314006396</t>
  </si>
  <si>
    <t>15-10-2002 00:00:00</t>
  </si>
  <si>
    <t>26485577</t>
  </si>
  <si>
    <t>АО "Международный аэропорт "Курумоч"</t>
  </si>
  <si>
    <t>6313036408</t>
  </si>
  <si>
    <t>26485720</t>
  </si>
  <si>
    <t>АО "ННК"</t>
  </si>
  <si>
    <t>6330017980</t>
  </si>
  <si>
    <t>26322430</t>
  </si>
  <si>
    <t>АО "Похвистневоэнерго"</t>
  </si>
  <si>
    <t>6372020696</t>
  </si>
  <si>
    <t>637201001</t>
  </si>
  <si>
    <t>26485518</t>
  </si>
  <si>
    <t>АО "Предприятие тепловых сетей"</t>
  </si>
  <si>
    <t>6315530348</t>
  </si>
  <si>
    <t>26485687</t>
  </si>
  <si>
    <t>АО "РКЦ "Прогресс"</t>
  </si>
  <si>
    <t>6312139922</t>
  </si>
  <si>
    <t>997450001</t>
  </si>
  <si>
    <t>28823140</t>
  </si>
  <si>
    <t>АО "Самаранефтегаз"</t>
  </si>
  <si>
    <t>6315229162</t>
  </si>
  <si>
    <t>997150001</t>
  </si>
  <si>
    <t>26772152</t>
  </si>
  <si>
    <t>АО "ТРАНСНЕФТЬ-ПРИКАМЬЕ"</t>
  </si>
  <si>
    <t>1645000340</t>
  </si>
  <si>
    <t>590502001</t>
  </si>
  <si>
    <t>15-06-2004 00:00:00</t>
  </si>
  <si>
    <t>26485381</t>
  </si>
  <si>
    <t>АО "Теплоэнергокомпания"</t>
  </si>
  <si>
    <t>6330033728</t>
  </si>
  <si>
    <t>633001001</t>
  </si>
  <si>
    <t>28047458</t>
  </si>
  <si>
    <t>АО "Тольяттисинтез"</t>
  </si>
  <si>
    <t>6323106975</t>
  </si>
  <si>
    <t>632401001</t>
  </si>
  <si>
    <t>30949378</t>
  </si>
  <si>
    <t>АО "Транснефть - Прикамье" Ромашкинское РНУ</t>
  </si>
  <si>
    <t>164902000</t>
  </si>
  <si>
    <t>26322502</t>
  </si>
  <si>
    <t>АО “Авиакор - авиационный завод”</t>
  </si>
  <si>
    <t>6312040056</t>
  </si>
  <si>
    <t>631201001</t>
  </si>
  <si>
    <t>26485550</t>
  </si>
  <si>
    <t>АО “Волгабурмаш”</t>
  </si>
  <si>
    <t>6314041136</t>
  </si>
  <si>
    <t>631401001</t>
  </si>
  <si>
    <t>26485187</t>
  </si>
  <si>
    <t>АО “Газэнергострой”</t>
  </si>
  <si>
    <t>6315354893</t>
  </si>
  <si>
    <t>631501001</t>
  </si>
  <si>
    <t>26485541</t>
  </si>
  <si>
    <t>АО “МЯГКАЯ КРОВЛЯ”</t>
  </si>
  <si>
    <t>6311012433</t>
  </si>
  <si>
    <t>631101001</t>
  </si>
  <si>
    <t>26485717</t>
  </si>
  <si>
    <t>АО “Новокуйбышевский нефтеперерабатывающий завод”</t>
  </si>
  <si>
    <t>6330000553</t>
  </si>
  <si>
    <t>26485379</t>
  </si>
  <si>
    <t>АО “ПРОМСИНТЕЗ”</t>
  </si>
  <si>
    <t>6335007320</t>
  </si>
  <si>
    <t>26485308</t>
  </si>
  <si>
    <t>АО “РЭУ” “Самарский”</t>
  </si>
  <si>
    <t>7714783092</t>
  </si>
  <si>
    <t>631143001</t>
  </si>
  <si>
    <t>26485395</t>
  </si>
  <si>
    <t>АО “ТЕВИС”</t>
  </si>
  <si>
    <t>6320000561</t>
  </si>
  <si>
    <t>632001001</t>
  </si>
  <si>
    <t>31023294</t>
  </si>
  <si>
    <t>АО «Самаранефтепродукт»</t>
  </si>
  <si>
    <t>6317019121</t>
  </si>
  <si>
    <t>26322535</t>
  </si>
  <si>
    <t>АО «Транснефть-Приволга»</t>
  </si>
  <si>
    <t>6317024749</t>
  </si>
  <si>
    <t>560202001</t>
  </si>
  <si>
    <t>26485294</t>
  </si>
  <si>
    <t>АО «Транснефть-Приволга» (филиал РНУ)</t>
  </si>
  <si>
    <t>631702003</t>
  </si>
  <si>
    <t>31014933</t>
  </si>
  <si>
    <t>ГАУ «ЦИК СО»</t>
  </si>
  <si>
    <t>6315856452</t>
  </si>
  <si>
    <t>31192245</t>
  </si>
  <si>
    <t>ГБПОУ "Кинель-Черкасский сельскохозяйственный техникум"</t>
  </si>
  <si>
    <t>6372000146</t>
  </si>
  <si>
    <t>28047698</t>
  </si>
  <si>
    <t>ГБУ СО "Самарский областной геронтологический центр"</t>
  </si>
  <si>
    <t>6313011273</t>
  </si>
  <si>
    <t>631301001</t>
  </si>
  <si>
    <t>28497155</t>
  </si>
  <si>
    <t>ГБУЗ "Самарский областной клинический наркологический диспансер"</t>
  </si>
  <si>
    <t>6314010307</t>
  </si>
  <si>
    <t>26485532</t>
  </si>
  <si>
    <t>ГБУЗ “Cамарская областная клиническая станция переливания крови”</t>
  </si>
  <si>
    <t>6316003425</t>
  </si>
  <si>
    <t>631601001</t>
  </si>
  <si>
    <t>26485566</t>
  </si>
  <si>
    <t>Дирекция по тепловодоснабжению – структурное подразделение КбшЖД – Филиала ОАО "РЖД"</t>
  </si>
  <si>
    <t>7708503727</t>
  </si>
  <si>
    <t>631131048</t>
  </si>
  <si>
    <t>28823281</t>
  </si>
  <si>
    <t>ЗАО "КОММУН-ЭНЕРГО"</t>
  </si>
  <si>
    <t>6318237549</t>
  </si>
  <si>
    <t>631801001</t>
  </si>
  <si>
    <t>28455520</t>
  </si>
  <si>
    <t>ЗАО "Кинельский хлебозавод"</t>
  </si>
  <si>
    <t>6350021946</t>
  </si>
  <si>
    <t>635001001</t>
  </si>
  <si>
    <t>26774814</t>
  </si>
  <si>
    <t>ЗАО "Энергетика и связь строительства</t>
  </si>
  <si>
    <t>6320005633</t>
  </si>
  <si>
    <t>16-08-2002 00:00:00</t>
  </si>
  <si>
    <t>26485546</t>
  </si>
  <si>
    <t>ЗАО “Самарский завод Нефтемаш”</t>
  </si>
  <si>
    <t>6314007537</t>
  </si>
  <si>
    <t>26485128</t>
  </si>
  <si>
    <t>ЗАО “Северный ключ”</t>
  </si>
  <si>
    <t>6379000674</t>
  </si>
  <si>
    <t>635701001</t>
  </si>
  <si>
    <t>26485548</t>
  </si>
  <si>
    <t>ЗАО фирма “Галантерея”</t>
  </si>
  <si>
    <t>6312014313</t>
  </si>
  <si>
    <t>28237568</t>
  </si>
  <si>
    <t>ИП Гращенков В.В.</t>
  </si>
  <si>
    <t>637200358828</t>
  </si>
  <si>
    <t>отсутствует</t>
  </si>
  <si>
    <t>31432165</t>
  </si>
  <si>
    <t>ИП Марзан Н.А.</t>
  </si>
  <si>
    <t>637200051650</t>
  </si>
  <si>
    <t>27-03-2006 00:00:00</t>
  </si>
  <si>
    <t>28546014</t>
  </si>
  <si>
    <t>ИП Самородов С.Ф.</t>
  </si>
  <si>
    <t>637101834265</t>
  </si>
  <si>
    <t>31347327</t>
  </si>
  <si>
    <t>ИЭВБ РАН – филиал СамНЦ РАН</t>
  </si>
  <si>
    <t>6316032112</t>
  </si>
  <si>
    <t>632443001</t>
  </si>
  <si>
    <t>01-07-2019 00:00:00</t>
  </si>
  <si>
    <t>26485289</t>
  </si>
  <si>
    <t>КРУ АО "Транснефть - Дружба"</t>
  </si>
  <si>
    <t>3235002178</t>
  </si>
  <si>
    <t>636232001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</si>
  <si>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</si>
  <si>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</si>
  <si>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</si>
  <si>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31228932</t>
  </si>
  <si>
    <t>МАУ Исаклинский "ЦОСОР"</t>
  </si>
  <si>
    <t>6381019577</t>
  </si>
  <si>
    <t>638101001</t>
  </si>
  <si>
    <t>22-05-2012 00:00:00</t>
  </si>
  <si>
    <t>26485819</t>
  </si>
  <si>
    <t>МБУ "Управление и обслуживание муниципального хозяйства муниципального района Кинельский"</t>
  </si>
  <si>
    <t>6350013590</t>
  </si>
  <si>
    <t>31433850</t>
  </si>
  <si>
    <t>МКП "ЖКХ Варламово"</t>
  </si>
  <si>
    <t>6325074768</t>
  </si>
  <si>
    <t>632501001</t>
  </si>
  <si>
    <t>22-07-2020 00:00:00</t>
  </si>
  <si>
    <t>26641429</t>
  </si>
  <si>
    <t>МКП “Волжское”</t>
  </si>
  <si>
    <t>6325053743</t>
  </si>
  <si>
    <t>01-01-2011 00:00:00</t>
  </si>
  <si>
    <t>26798577</t>
  </si>
  <si>
    <t>МКП ЖКХ "Бобровское"</t>
  </si>
  <si>
    <t>6350013543</t>
  </si>
  <si>
    <t>28982060</t>
  </si>
  <si>
    <t>МП "УК ЖКХ" муниципального района Шигонский</t>
  </si>
  <si>
    <t>6325042903</t>
  </si>
  <si>
    <t>26485278</t>
  </si>
  <si>
    <t>МП “ПО ЖКХ” Клявлинского района</t>
  </si>
  <si>
    <t>6373002805</t>
  </si>
  <si>
    <t>637301001</t>
  </si>
  <si>
    <t>26485104</t>
  </si>
  <si>
    <t>МП “Шенталинское ПОЖКХ”</t>
  </si>
  <si>
    <t>6386000298</t>
  </si>
  <si>
    <t>638601001</t>
  </si>
  <si>
    <t>28792378</t>
  </si>
  <si>
    <t>МП г.о.Самара "Инженерная служба"</t>
  </si>
  <si>
    <t>6315701071</t>
  </si>
  <si>
    <t>27271268</t>
  </si>
  <si>
    <t>МП м.р. Ставропольский "СтавропольРесурсСервис"</t>
  </si>
  <si>
    <t>6382061363</t>
  </si>
  <si>
    <t>18-04-2011 00:00:00</t>
  </si>
  <si>
    <t>27567358</t>
  </si>
  <si>
    <t>МУП "Балашейское ЖКХ"</t>
  </si>
  <si>
    <t>6325056600</t>
  </si>
  <si>
    <t>30872457</t>
  </si>
  <si>
    <t>МУП "Волжские теплосети"</t>
  </si>
  <si>
    <t>6330073167</t>
  </si>
  <si>
    <t>28155005</t>
  </si>
  <si>
    <t>МУП "Жилищно-коммунальная служба муниципального района Алексеевский Самарской области"</t>
  </si>
  <si>
    <t>6377015989</t>
  </si>
  <si>
    <t>637701001</t>
  </si>
  <si>
    <t>31369139</t>
  </si>
  <si>
    <t>МУП "Кротовка"</t>
  </si>
  <si>
    <t>6372023810</t>
  </si>
  <si>
    <t>27-12-2019 00:00:00</t>
  </si>
  <si>
    <t>27622893</t>
  </si>
  <si>
    <t>МУП "Тепло Волжского района"</t>
  </si>
  <si>
    <t>6330050917</t>
  </si>
  <si>
    <t>28-12-2011 00:00:00</t>
  </si>
  <si>
    <t>30899146</t>
  </si>
  <si>
    <t>МУП "Теплообеспечение"</t>
  </si>
  <si>
    <t>6330075220</t>
  </si>
  <si>
    <t>28940223</t>
  </si>
  <si>
    <t>МУП "Теплоснабжение"</t>
  </si>
  <si>
    <t>6375193457</t>
  </si>
  <si>
    <t>637501001</t>
  </si>
  <si>
    <t>27500837</t>
  </si>
  <si>
    <t>МУП "Теплоэнергосеть"</t>
  </si>
  <si>
    <t>6375194411</t>
  </si>
  <si>
    <t>28817364</t>
  </si>
  <si>
    <t>МУП "Юбилейный" Волжского района</t>
  </si>
  <si>
    <t>6330061860</t>
  </si>
  <si>
    <t>26485191</t>
  </si>
  <si>
    <t>МУП “Волжское ЖКХ”</t>
  </si>
  <si>
    <t>6376002176</t>
  </si>
  <si>
    <t>637601001</t>
  </si>
  <si>
    <t>26485216</t>
  </si>
  <si>
    <t>МУП “ЖИЛКОМСЕРВИС”</t>
  </si>
  <si>
    <t>6376017704</t>
  </si>
  <si>
    <t>26485139</t>
  </si>
  <si>
    <t>МУП “ЖКХ “Утевское”</t>
  </si>
  <si>
    <t>6377001070</t>
  </si>
  <si>
    <t>26485135</t>
  </si>
  <si>
    <t>МУП “ЖКХ Пестравского района”</t>
  </si>
  <si>
    <t>6378000209</t>
  </si>
  <si>
    <t>26485496</t>
  </si>
  <si>
    <t>МУП “ЖЭС” г.о. Сызрань</t>
  </si>
  <si>
    <t>6325028472</t>
  </si>
  <si>
    <t>26485224</t>
  </si>
  <si>
    <t>МУП “КОММУНАЛЬНИК”</t>
  </si>
  <si>
    <t>6376016605</t>
  </si>
  <si>
    <t>26485332</t>
  </si>
  <si>
    <t>МУП “КомХоз”</t>
  </si>
  <si>
    <t>6369012303</t>
  </si>
  <si>
    <t>636901001</t>
  </si>
  <si>
    <t>26485237</t>
  </si>
  <si>
    <t>МУП “МИРНЕНСКОЕ ЖКХ”</t>
  </si>
  <si>
    <t>6376003719</t>
  </si>
  <si>
    <t>26485110</t>
  </si>
  <si>
    <t>МУП “Райжилкомхоз Сызранского района”</t>
  </si>
  <si>
    <t>6325043985</t>
  </si>
  <si>
    <t>30-05-2007 00:00:00</t>
  </si>
  <si>
    <t>26485371</t>
  </si>
  <si>
    <t>МУП “Тепло” (Борский район)</t>
  </si>
  <si>
    <t>6377011293</t>
  </si>
  <si>
    <t>26485108</t>
  </si>
  <si>
    <t>МУП “Тепло” Хворостянского района</t>
  </si>
  <si>
    <t>6362015369</t>
  </si>
  <si>
    <t>636201001</t>
  </si>
  <si>
    <t>26485268</t>
  </si>
  <si>
    <t>МУП “Теплосеть”</t>
  </si>
  <si>
    <t>6381010704</t>
  </si>
  <si>
    <t>28534239</t>
  </si>
  <si>
    <t>МУП «Волжское ЖКХ»</t>
  </si>
  <si>
    <t>6330061891</t>
  </si>
  <si>
    <t>26485771</t>
  </si>
  <si>
    <t>МУП Алексеевский комбинат коммунальных предприятий и благоустройства</t>
  </si>
  <si>
    <t>6350000400</t>
  </si>
  <si>
    <t>636401001</t>
  </si>
  <si>
    <t>26485797</t>
  </si>
  <si>
    <t>МУП Большеглушицкого района Самарской области ПОЖКХ</t>
  </si>
  <si>
    <t>6364000199</t>
  </si>
  <si>
    <t>26485226</t>
  </si>
  <si>
    <t>МУП КРАСНОЯРСКОЕ ЖКХ</t>
  </si>
  <si>
    <t>6376002095</t>
  </si>
  <si>
    <t>26485100</t>
  </si>
  <si>
    <t>МУП Усольское ЖКХ</t>
  </si>
  <si>
    <t>6387003855</t>
  </si>
  <si>
    <t>638701001</t>
  </si>
  <si>
    <t>26485131</t>
  </si>
  <si>
    <t>МУПП ЖКХ Похвистневского района</t>
  </si>
  <si>
    <t>6379000089</t>
  </si>
  <si>
    <t>28459711</t>
  </si>
  <si>
    <t>Новокуйбышевское МП "Городские электрические сети"</t>
  </si>
  <si>
    <t>6330038606</t>
  </si>
  <si>
    <t>28456055</t>
  </si>
  <si>
    <t>ОАО "Главное управление обустройства войск" - филиал 1245 УНР"</t>
  </si>
  <si>
    <t>7703702341</t>
  </si>
  <si>
    <t>631843001</t>
  </si>
  <si>
    <t>26485670</t>
  </si>
  <si>
    <t>ОАО “1253 ЦРБ РЛВ”</t>
  </si>
  <si>
    <t>6313535005</t>
  </si>
  <si>
    <t>26485674</t>
  </si>
  <si>
    <t>ОАО Самарский завод “Экран”</t>
  </si>
  <si>
    <t>6319033724</t>
  </si>
  <si>
    <t>631901001</t>
  </si>
  <si>
    <t>27708360</t>
  </si>
  <si>
    <t>ООО "АВИАСПЕЦМОНТАЖ"</t>
  </si>
  <si>
    <t>6312054482</t>
  </si>
  <si>
    <t>27675710</t>
  </si>
  <si>
    <t>ООО "АВТОГРАД-ВОДОКАНАЛ"</t>
  </si>
  <si>
    <t>6321280368</t>
  </si>
  <si>
    <t>632101001</t>
  </si>
  <si>
    <t>26322451</t>
  </si>
  <si>
    <t>ООО "БИАКСПЛЕН"</t>
  </si>
  <si>
    <t>5244013331</t>
  </si>
  <si>
    <t>28454874</t>
  </si>
  <si>
    <t>ООО "Баня"</t>
  </si>
  <si>
    <t>6362013530</t>
  </si>
  <si>
    <t>30894809</t>
  </si>
  <si>
    <t>ООО "Вертикальная линия-С"</t>
  </si>
  <si>
    <t>6316146286</t>
  </si>
  <si>
    <t>28436415</t>
  </si>
  <si>
    <t>ООО "Волгатеплоснаб"</t>
  </si>
  <si>
    <t>6316178168</t>
  </si>
  <si>
    <t>26527683</t>
  </si>
  <si>
    <t>ООО "Газпром трансгаз Самара" (филиал  Управление по эксплуатации зданий и сооружений)</t>
  </si>
  <si>
    <t>6315000291</t>
  </si>
  <si>
    <t>631643004</t>
  </si>
  <si>
    <t>26527673</t>
  </si>
  <si>
    <t>ООО "Газпром трансгаз Самара" (филиал Управление технологического транспорта и специальной техники)</t>
  </si>
  <si>
    <t>631643002</t>
  </si>
  <si>
    <t>28263191</t>
  </si>
  <si>
    <t>ООО "Долина-Центр-С"</t>
  </si>
  <si>
    <t>6316079449</t>
  </si>
  <si>
    <t>30984296</t>
  </si>
  <si>
    <t>ООО "ЗПП-Энерго"</t>
  </si>
  <si>
    <t>6312073196</t>
  </si>
  <si>
    <t>31222831</t>
  </si>
  <si>
    <t>ООО "Инжиниринг сетеком"</t>
  </si>
  <si>
    <t>6312188567</t>
  </si>
  <si>
    <t>31447723</t>
  </si>
  <si>
    <t>ООО "КОНСУЛЬТАНТ"</t>
  </si>
  <si>
    <t>6312131948</t>
  </si>
  <si>
    <t>25-10-2013 00:00:00</t>
  </si>
  <si>
    <t>27883109</t>
  </si>
  <si>
    <t>ООО "Комфорт Дом"</t>
  </si>
  <si>
    <t>6324016308</t>
  </si>
  <si>
    <t>31365983</t>
  </si>
  <si>
    <t>ООО "Красноярская ТЭК"</t>
  </si>
  <si>
    <t>6376027942</t>
  </si>
  <si>
    <t>02-12-2019 00:00:00</t>
  </si>
  <si>
    <t>31446203</t>
  </si>
  <si>
    <t>ООО "Криста"</t>
  </si>
  <si>
    <t>6325014053</t>
  </si>
  <si>
    <t>30-08-2002 00:00:00</t>
  </si>
  <si>
    <t>31426402</t>
  </si>
  <si>
    <t>ООО "Нефтегаз"</t>
  </si>
  <si>
    <t>6319141600</t>
  </si>
  <si>
    <t>23-05-2007 00:00:00</t>
  </si>
  <si>
    <t>31043222</t>
  </si>
  <si>
    <t>ООО "Олимп-А"</t>
  </si>
  <si>
    <t>6318006439</t>
  </si>
  <si>
    <t>30873436</t>
  </si>
  <si>
    <t>ООО "Промышленные технологии"</t>
  </si>
  <si>
    <t>6316174766</t>
  </si>
  <si>
    <t>26383164</t>
  </si>
  <si>
    <t>ООО "СВГК"</t>
  </si>
  <si>
    <t>6314012801</t>
  </si>
  <si>
    <t>31388770</t>
  </si>
  <si>
    <t>ООО "СП Лидер"</t>
  </si>
  <si>
    <t>6330072879</t>
  </si>
  <si>
    <t>22-07-2016 00:00:00</t>
  </si>
  <si>
    <t>28262841</t>
  </si>
  <si>
    <t>ООО "СПЕЦАВТОМАТИКА"</t>
  </si>
  <si>
    <t>6323074392</t>
  </si>
  <si>
    <t>28815798</t>
  </si>
  <si>
    <t>ООО "СТО"</t>
  </si>
  <si>
    <t>6316129795</t>
  </si>
  <si>
    <t>26322492</t>
  </si>
  <si>
    <t>ООО "СТРОММАШИНА"</t>
  </si>
  <si>
    <t>6318128028</t>
  </si>
  <si>
    <t>31438609</t>
  </si>
  <si>
    <t>ООО "СТЭК"</t>
  </si>
  <si>
    <t>6312195268</t>
  </si>
  <si>
    <t>25-08-2020 00:00:00</t>
  </si>
  <si>
    <t>31442128</t>
  </si>
  <si>
    <t>ООО "СамРЭК-Нефтегорск"</t>
  </si>
  <si>
    <t>6377011590</t>
  </si>
  <si>
    <t>10-09-2020 00:00:00</t>
  </si>
  <si>
    <t>31432962</t>
  </si>
  <si>
    <t>ООО "СамРЭК-Тепло Жигулевск"</t>
  </si>
  <si>
    <t>6382079233</t>
  </si>
  <si>
    <t>12-04-2019 00:00:00</t>
  </si>
  <si>
    <t>28262360</t>
  </si>
  <si>
    <t>ООО "СамРЭК-Эксплуатация"</t>
  </si>
  <si>
    <t>6315648332</t>
  </si>
  <si>
    <t>31256251</t>
  </si>
  <si>
    <t>ООО "СамЭК"</t>
  </si>
  <si>
    <t>6316236941</t>
  </si>
  <si>
    <t>11-08-2017 00:00:00</t>
  </si>
  <si>
    <t>31196708</t>
  </si>
  <si>
    <t>ООО "Самаратеплоресурсы"</t>
  </si>
  <si>
    <t>6312083980</t>
  </si>
  <si>
    <t>27-09-2018 00:00:00</t>
  </si>
  <si>
    <t>31214686</t>
  </si>
  <si>
    <t>6372008434</t>
  </si>
  <si>
    <t>26852799</t>
  </si>
  <si>
    <t>ООО "Сервисная коммунальная компания"</t>
  </si>
  <si>
    <t>6381013776</t>
  </si>
  <si>
    <t>01-05-2011 00:00:00</t>
  </si>
  <si>
    <t>27900400</t>
  </si>
  <si>
    <t>ООО "Степной"</t>
  </si>
  <si>
    <t>6375194299</t>
  </si>
  <si>
    <t>30842819</t>
  </si>
  <si>
    <t>ООО "Телекомстрой"</t>
  </si>
  <si>
    <t>6316110709</t>
  </si>
  <si>
    <t>31443583</t>
  </si>
  <si>
    <t>ООО "Тепловые сети"</t>
  </si>
  <si>
    <t>6320038678</t>
  </si>
  <si>
    <t>23-09-2020 00:00:00</t>
  </si>
  <si>
    <t>26485397</t>
  </si>
  <si>
    <t>ООО "Тольяттикаучук"</t>
  </si>
  <si>
    <t>6323049893</t>
  </si>
  <si>
    <t>14-05-1999 00:00:00</t>
  </si>
  <si>
    <t>28817169</t>
  </si>
  <si>
    <t>ООО "УК "Промкомстрой"</t>
  </si>
  <si>
    <t>6325058004</t>
  </si>
  <si>
    <t>27357607</t>
  </si>
  <si>
    <t>ООО "Уют"</t>
  </si>
  <si>
    <t>6350005366</t>
  </si>
  <si>
    <t>02-06-2011 00:00:00</t>
  </si>
  <si>
    <t>30988931</t>
  </si>
  <si>
    <t>ООО "ЭНЕРГО"</t>
  </si>
  <si>
    <t>6312072114</t>
  </si>
  <si>
    <t>30404841</t>
  </si>
  <si>
    <t>ООО "ЭНЕРГОПРОМСЕРВИС"</t>
  </si>
  <si>
    <t>5256133538</t>
  </si>
  <si>
    <t>525601001</t>
  </si>
  <si>
    <t>26836331</t>
  </si>
  <si>
    <t>ООО "Энергетик"</t>
  </si>
  <si>
    <t>6325033916</t>
  </si>
  <si>
    <t>31081937</t>
  </si>
  <si>
    <t>ООО "ЭнергоСтандарт"</t>
  </si>
  <si>
    <t>6325071333</t>
  </si>
  <si>
    <t>28874702</t>
  </si>
  <si>
    <t>ООО "Энергоресурс"</t>
  </si>
  <si>
    <t>6317101591</t>
  </si>
  <si>
    <t>30875705</t>
  </si>
  <si>
    <t>ООО "Юг сети"</t>
  </si>
  <si>
    <t>6319163931</t>
  </si>
  <si>
    <t>26485802</t>
  </si>
  <si>
    <t>ООО “Александровское”</t>
  </si>
  <si>
    <t>6375193947</t>
  </si>
  <si>
    <t>26550519</t>
  </si>
  <si>
    <t>ООО “Бизнес Инфо”</t>
  </si>
  <si>
    <t>6316141200</t>
  </si>
  <si>
    <t>26485817</t>
  </si>
  <si>
    <t>ООО “Бытсервис”</t>
  </si>
  <si>
    <t>6375192848</t>
  </si>
  <si>
    <t>26485685</t>
  </si>
  <si>
    <t>ООО “ВЭТ”</t>
  </si>
  <si>
    <t>6318160247</t>
  </si>
  <si>
    <t>26641438</t>
  </si>
  <si>
    <t>ООО “ГОТЭ”</t>
  </si>
  <si>
    <t>6372014533</t>
  </si>
  <si>
    <t>26485708</t>
  </si>
  <si>
    <t>ООО “Газпром ПХГ” филиал - “Похвистневское управление подземного хранения газа”</t>
  </si>
  <si>
    <t>5003065767</t>
  </si>
  <si>
    <t>635702001</t>
  </si>
  <si>
    <t>26527675</t>
  </si>
  <si>
    <t>ООО “Газпром трансгаз Самара” (филиал Сергиевское линейное производственное управление магистральных газопроводов)</t>
  </si>
  <si>
    <t>638132001</t>
  </si>
  <si>
    <t>26527677</t>
  </si>
  <si>
    <t>ООО “Газпром трансгаз Самара” (филиал Сызранское линейное производственное управление магистральных газопроводов)</t>
  </si>
  <si>
    <t>638303001</t>
  </si>
  <si>
    <t>26527679</t>
  </si>
  <si>
    <t>ООО “Газпром трансгаз Самара” (филиал Тольяттинское линейное производственное управление магистральных газопроводов)</t>
  </si>
  <si>
    <t>638232003</t>
  </si>
  <si>
    <t>26485554</t>
  </si>
  <si>
    <t>ООО “ЗИМ-Энерго”</t>
  </si>
  <si>
    <t>6316138623</t>
  </si>
  <si>
    <t>26485645</t>
  </si>
  <si>
    <t>ООО “Завод приборных подшипников”</t>
  </si>
  <si>
    <t>6367032625</t>
  </si>
  <si>
    <t>26485765</t>
  </si>
  <si>
    <t>ООО “КСК г. Отрадного”</t>
  </si>
  <si>
    <t>6372008843</t>
  </si>
  <si>
    <t>26485239</t>
  </si>
  <si>
    <t>ООО “Коммунарское коммунальное хозяйство”</t>
  </si>
  <si>
    <t>6376120878</t>
  </si>
  <si>
    <t>26485300</t>
  </si>
  <si>
    <t>ООО “Росна Сервис”</t>
  </si>
  <si>
    <t>6372018810</t>
  </si>
  <si>
    <t>26641460</t>
  </si>
  <si>
    <t>ООО “Сети”</t>
  </si>
  <si>
    <t>6381013102</t>
  </si>
  <si>
    <t>26641444</t>
  </si>
  <si>
    <t>ООО “Солидарность”</t>
  </si>
  <si>
    <t>6372014847</t>
  </si>
  <si>
    <t>26485303</t>
  </si>
  <si>
    <t>ООО “Стройсервис”</t>
  </si>
  <si>
    <t>6372003203</t>
  </si>
  <si>
    <t>26485325</t>
  </si>
  <si>
    <t>ООО “Теплосеть”</t>
  </si>
  <si>
    <t>6350011458</t>
  </si>
  <si>
    <t>26485804</t>
  </si>
  <si>
    <t>ООО “Фрунзенское”</t>
  </si>
  <si>
    <t>6375193810</t>
  </si>
  <si>
    <t>26485246</t>
  </si>
  <si>
    <t>ООО “ЭНЕРГОЗАВОД”</t>
  </si>
  <si>
    <t>6376012939</t>
  </si>
  <si>
    <t>26485662</t>
  </si>
  <si>
    <t>ООО “Электрощит” - Энерготехстрой”</t>
  </si>
  <si>
    <t>6313132888</t>
  </si>
  <si>
    <t>31161569</t>
  </si>
  <si>
    <t>ООО «ВолгоРентГрупп»</t>
  </si>
  <si>
    <t>6319211624</t>
  </si>
  <si>
    <t>26641462</t>
  </si>
  <si>
    <t>ООО «ЖКХ пос. Октябрьский»</t>
  </si>
  <si>
    <t>6372014318</t>
  </si>
  <si>
    <t>28276789</t>
  </si>
  <si>
    <t>ООО «ЖЭК №1»</t>
  </si>
  <si>
    <t>6375001331</t>
  </si>
  <si>
    <t>30876209</t>
  </si>
  <si>
    <t>ООО «Коммунальные технологии»</t>
  </si>
  <si>
    <t>6375001596</t>
  </si>
  <si>
    <t>31361967</t>
  </si>
  <si>
    <t>ООО «СТЭК»</t>
  </si>
  <si>
    <t>6317007060</t>
  </si>
  <si>
    <t>31211254</t>
  </si>
  <si>
    <t>ООО «УК «Гарант-Сервис»</t>
  </si>
  <si>
    <t>6377000799</t>
  </si>
  <si>
    <t>31088933</t>
  </si>
  <si>
    <t>ООО «Эталон»</t>
  </si>
  <si>
    <t>6325036811</t>
  </si>
  <si>
    <t>31346732</t>
  </si>
  <si>
    <t>ООО ТД"Респект"</t>
  </si>
  <si>
    <t>6322028844</t>
  </si>
  <si>
    <t>28857939</t>
  </si>
  <si>
    <t>ООО Управляющая Компания Региональный Ремонтно-Строительный Холдинг</t>
  </si>
  <si>
    <t>6316196897</t>
  </si>
  <si>
    <t>26485298</t>
  </si>
  <si>
    <t>ООО фирма “ЗаДуМКа”</t>
  </si>
  <si>
    <t>6372003764</t>
  </si>
  <si>
    <t>31361889</t>
  </si>
  <si>
    <t>Общество с ограниченной ответственностью «Кинельская теплоэнергетическая компания»</t>
  </si>
  <si>
    <t>6350025690</t>
  </si>
  <si>
    <t>01-12-2019 00:00:00</t>
  </si>
  <si>
    <t>26318979</t>
  </si>
  <si>
    <t>ПАО "Самараэнерго"</t>
  </si>
  <si>
    <t>6315222985</t>
  </si>
  <si>
    <t>26322448</t>
  </si>
  <si>
    <t>ПАО “АВТОВАЗ”</t>
  </si>
  <si>
    <t>6320002223</t>
  </si>
  <si>
    <t>997850001</t>
  </si>
  <si>
    <t>26322468</t>
  </si>
  <si>
    <t>ПАО “Завод имени А.М. Тарасова”</t>
  </si>
  <si>
    <t>6319017480</t>
  </si>
  <si>
    <t>26485603</t>
  </si>
  <si>
    <t>ПАО “КУЗНЕЦОВ”</t>
  </si>
  <si>
    <t>6319033379</t>
  </si>
  <si>
    <t>26485137</t>
  </si>
  <si>
    <t>ПАО “Нефтегорская ТЭК”</t>
  </si>
  <si>
    <t>6377011053</t>
  </si>
  <si>
    <t>26485611</t>
  </si>
  <si>
    <t>ПАО “САЛЮТ”</t>
  </si>
  <si>
    <t>6313034986</t>
  </si>
  <si>
    <t>31231988</t>
  </si>
  <si>
    <t>ФГБУ "СКК "Приволжский" Министерства обороны Российской Федерации</t>
  </si>
  <si>
    <t>7420003536</t>
  </si>
  <si>
    <t>26485102</t>
  </si>
  <si>
    <t>ФГБУ “Санаторий “Волжский утес” Управление делами Президента Российской Федерации</t>
  </si>
  <si>
    <t>6387002139</t>
  </si>
  <si>
    <t>26485122</t>
  </si>
  <si>
    <t>ФГБУЗ МРЦ "Сергиевские минеральные воды" ФМБА России</t>
  </si>
  <si>
    <t>6381000103</t>
  </si>
  <si>
    <t>26784998</t>
  </si>
  <si>
    <t>ФКП "Самарский завод "Коммунар"</t>
  </si>
  <si>
    <t>6367080065</t>
  </si>
  <si>
    <t>636701001</t>
  </si>
  <si>
    <t>23-10-2000 00:00:00</t>
  </si>
  <si>
    <t>28491424</t>
  </si>
  <si>
    <t>ФКУ "Приволжское окружное управление материально-технического снабжения МВД РФ"</t>
  </si>
  <si>
    <t>6317007278</t>
  </si>
  <si>
    <t>27-07-1999 00:00:00</t>
  </si>
  <si>
    <t>27901240</t>
  </si>
  <si>
    <t>ФКУ ИК-10 УФСИН России по Самарской области</t>
  </si>
  <si>
    <t>6376000757</t>
  </si>
  <si>
    <t>26485356</t>
  </si>
  <si>
    <t>ФКУ ИК-13 УФСИН России по Самарской области</t>
  </si>
  <si>
    <t>6367080308</t>
  </si>
  <si>
    <t>28452326</t>
  </si>
  <si>
    <t>ФКУ ИК-15 УФСИН России по Самарской области</t>
  </si>
  <si>
    <t>6314015873</t>
  </si>
  <si>
    <t>28493642</t>
  </si>
  <si>
    <t>ФКУ ИК-16 УФСИН России по Самарской области</t>
  </si>
  <si>
    <t>6322016239</t>
  </si>
  <si>
    <t>28462598</t>
  </si>
  <si>
    <t>ФКУ ИК-26 УФСИН России по Самарской области</t>
  </si>
  <si>
    <t>6367080298</t>
  </si>
  <si>
    <t>28463454</t>
  </si>
  <si>
    <t>ФКУ ИК-28 УФСИН России по Самарской области</t>
  </si>
  <si>
    <t>6367080280</t>
  </si>
  <si>
    <t>28047414</t>
  </si>
  <si>
    <t>ФКУ ИК-5 УФСИН России по Самарской области</t>
  </si>
  <si>
    <t>6314015880</t>
  </si>
  <si>
    <t>26485668</t>
  </si>
  <si>
    <t>ФКУ ИК-6 УФСИН России по Самарской области</t>
  </si>
  <si>
    <t>6313010110</t>
  </si>
  <si>
    <t>31338641</t>
  </si>
  <si>
    <t>Федеральное государственное бюджетное учреждение науки Самарского федерального исследовательского центра Российской акадмемии наук</t>
  </si>
  <si>
    <t>27540016</t>
  </si>
  <si>
    <t>Филиал "Самарский" ПАО "Т Плюс"</t>
  </si>
  <si>
    <t>6315376946</t>
  </si>
  <si>
    <t>631543004</t>
  </si>
  <si>
    <t>30837527</t>
  </si>
  <si>
    <t>Филиал «Молочный Комбинат «САМАРАЛАКТО» АО «ДАНОН РОССИЯ»</t>
  </si>
  <si>
    <t>7714626332</t>
  </si>
  <si>
    <t>631802001</t>
  </si>
  <si>
    <t>30847621</t>
  </si>
  <si>
    <t>Филиал АО «Транснефть – Приволга» ЦБПО</t>
  </si>
  <si>
    <t>633002001</t>
  </si>
  <si>
    <t>30914574</t>
  </si>
  <si>
    <t>Филиал ФГБУ "ЦЖКУ" МИНОБОРОНЫ РОССИИ (по ЦВО)</t>
  </si>
  <si>
    <t>7729314745</t>
  </si>
  <si>
    <t>667043001</t>
  </si>
  <si>
    <t>26485106</t>
  </si>
  <si>
    <t>Челно – Вершинское МУП ПОЖКХ</t>
  </si>
  <si>
    <t>6385000802</t>
  </si>
  <si>
    <t>638501001</t>
  </si>
  <si>
    <t>WARM</t>
  </si>
  <si>
    <t>Департамент ценового и тарифного регулирования</t>
  </si>
  <si>
    <t>12.11.2020</t>
  </si>
  <si>
    <t>429</t>
  </si>
  <si>
    <t>Сайт Правительства Самарской области</t>
  </si>
  <si>
    <t>443099, г. Самара, ул. Фрунзе, 84</t>
  </si>
  <si>
    <t>Петриков Андрей Геннадьевич</t>
  </si>
  <si>
    <t>Ивашкина Юлия Юрьевна</t>
  </si>
  <si>
    <t>Ведущий экономист</t>
  </si>
  <si>
    <t>(846) 254-61-20 доб 206</t>
  </si>
  <si>
    <t>mupis@yandex.ru</t>
  </si>
  <si>
    <t>О</t>
  </si>
  <si>
    <t>городской округ Самара, городской округ Самара (36701000);</t>
  </si>
  <si>
    <t>Производство тепловой энергии. Некомбинированная выработка; Передача. Тепловая энергия; Сбыт. Тепловая энергия</t>
  </si>
  <si>
    <t>Предельный уровень цены на тепловую энергию (мощность)</t>
  </si>
  <si>
    <t>6, 7, 8, 9,10, 11, 12, 13, 14, 15, 16, 17, 18, 19, 20, 21, 22, 23, 24, 25, 26, 27, 28, 29, 30, 34, 35, 37, 38, 40, 41, 42, 43, 44, 45, 46, 47, 48, 49, 50, 51, 52, 53, 54, 55, 56, 57, 58, 59, 60, 61, 62, 69, 70, 71, 76, 83, 102</t>
  </si>
  <si>
    <t>30.06.2021</t>
  </si>
  <si>
    <t>01.07.2021</t>
  </si>
  <si>
    <t>1.1.2</t>
  </si>
  <si>
    <t>1.1.3</t>
  </si>
  <si>
    <t>Муниципальный контракт</t>
  </si>
  <si>
    <t>Договор на отдельностоящее здание</t>
  </si>
  <si>
    <t>Договор на встронные помещения</t>
  </si>
  <si>
    <t>https://portal.eias.ru/Portal/DownloadPage.aspx?type=12&amp;guid=fe386b71-e4a9-4957-9972-97e7408c448c</t>
  </si>
  <si>
    <t>https://portal.eias.ru/Portal/DownloadPage.aspx?type=12&amp;guid=96ed84cb-4f0f-48d0-8c91-7fe06d3b3cdf</t>
  </si>
  <si>
    <t>https://portal.eias.ru/Portal/DownloadPage.aspx?type=12&amp;guid=cb3dcc06-59aa-45e4-ba21-7983f0d67b60</t>
  </si>
  <si>
    <t>на подключение</t>
  </si>
  <si>
    <t>https://portal.eias.ru/Portal/DownloadPage.aspx?type=12&amp;guid=baf448c1-3658-4055-a9b6-371e6f1229a6</t>
  </si>
  <si>
    <t>http://mpsamis.ru</t>
  </si>
  <si>
    <t>https://portal.eias.ru/Portal/DownloadPage.aspx?type=12&amp;guid=f72e3d89-7205-461c-a312-93b7d3ccea88</t>
  </si>
  <si>
    <t>Перечень документов и сведений, представляемых одновременно с заявкой на подключение (технологическое присоединение) к системе теплоснабжения</t>
  </si>
  <si>
    <t>постановление Правительства РФ от 05.07.2018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Правительстви РФ"</t>
  </si>
  <si>
    <t>8(846)254-61-20</t>
  </si>
  <si>
    <t>г. Самара, ул. Фрунзе, 84</t>
  </si>
  <si>
    <t>c 08:00 до 17:00</t>
  </si>
  <si>
    <t>Регламент подключения</t>
  </si>
  <si>
    <t>ООО "СамараТоргРесурс"</t>
  </si>
  <si>
    <t>26.02.2021 14:59:14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</si>
</sst>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quot;$&quot;#,##0_);[Red]\(&quot;$&quot;#,##0\)"/>
    <numFmt numFmtId="167" formatCode="#,##0.000"/>
    <numFmt numFmtId="168" formatCode="_-* #,##0.00[$€-1]_-;\-* #,##0.00[$€-1]_-;_-* &quot;-&quot;??[$€-1]_-"/>
    <numFmt numFmtId="169" formatCode="000000"/>
    <numFmt numFmtId="170" formatCode="#,##0.0"/>
    <numFmt numFmtId="171"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8"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6" fontId="8" fillId="0" borderId="0" applyFont="0" applyFill="0" applyBorder="0" applyAlignment="0" applyProtection="0"/>
    <xf numFmtId="170" fontId="10" fillId="2" borderId="0">
      <protection locked="0"/>
    </xf>
    <xf numFmtId="0" fontId="19" fillId="0" borderId="0" applyFill="0" applyBorder="0" applyProtection="0">
      <alignment vertical="center"/>
    </xf>
    <xf numFmtId="167" fontId="10" fillId="2" borderId="0">
      <protection locked="0"/>
    </xf>
    <xf numFmtId="171"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5" fontId="41" fillId="0" borderId="0" applyFont="0" applyFill="0" applyBorder="0" applyAlignment="0" applyProtection="0"/>
    <xf numFmtId="164"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9">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9" fontId="10" fillId="0" borderId="5" xfId="54" applyNumberFormat="1" applyFont="1" applyFill="1" applyBorder="1" applyAlignment="1" applyProtection="1">
      <alignment horizontal="center" vertical="center" wrapText="1"/>
    </xf>
    <xf numFmtId="169"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7"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7"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7" fontId="10" fillId="0" borderId="5" xfId="30" applyNumberFormat="1" applyFont="1" applyFill="1" applyBorder="1" applyAlignment="1" applyProtection="1">
      <alignment horizontal="right" vertical="center" wrapText="1"/>
    </xf>
    <xf numFmtId="167"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37" fillId="7" borderId="0" xfId="54"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0" fontId="0" fillId="0" borderId="0" xfId="0" applyNumberFormat="1">
      <alignment vertical="top"/>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9" borderId="5" xfId="30" applyNumberFormat="1" applyFont="1" applyFill="1" applyBorder="1" applyAlignment="1" applyProtection="1">
      <alignment horizontal="left" vertical="center" wrapText="1" indent="3"/>
      <protection locked="0"/>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9" fontId="10" fillId="0" borderId="13" xfId="54" applyNumberFormat="1" applyFont="1" applyFill="1" applyBorder="1" applyAlignment="1" applyProtection="1">
      <alignment horizontal="center" vertical="center" wrapText="1"/>
    </xf>
    <xf numFmtId="169" fontId="10" fillId="0" borderId="14" xfId="54" applyNumberFormat="1" applyFont="1" applyFill="1" applyBorder="1" applyAlignment="1" applyProtection="1">
      <alignment horizontal="center" vertical="center" wrapText="1"/>
    </xf>
    <xf numFmtId="169"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37" fillId="0" borderId="16" xfId="33" applyNumberFormat="1" applyFont="1" applyFill="1" applyBorder="1" applyAlignment="1" applyProtection="1">
      <alignment horizontal="center" vertical="center" wrapText="1"/>
    </xf>
    <xf numFmtId="49" fontId="10" fillId="0" borderId="26" xfId="3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xr:uid="{00000000-0005-0000-0000-000000000000}"/>
    <cellStyle name=" 1 2" xfId="2" xr:uid="{00000000-0005-0000-0000-000001000000}"/>
    <cellStyle name=" 1_Stage1" xfId="3" xr:uid="{00000000-0005-0000-0000-000002000000}"/>
    <cellStyle name="_Model_RAB Мой_PR.PROG.WARM.NOTCOMBI.2012.2.16_v1.4(04.04.11) " xfId="4" xr:uid="{00000000-0005-0000-0000-000003000000}"/>
    <cellStyle name="_Model_RAB Мой_Книга2_PR.PROG.WARM.NOTCOMBI.2012.2.16_v1.4(04.04.11) " xfId="5" xr:uid="{00000000-0005-0000-0000-000004000000}"/>
    <cellStyle name="_Model_RAB_MRSK_svod_PR.PROG.WARM.NOTCOMBI.2012.2.16_v1.4(04.04.11) " xfId="6" xr:uid="{00000000-0005-0000-0000-000005000000}"/>
    <cellStyle name="_Model_RAB_MRSK_svod_Книга2_PR.PROG.WARM.NOTCOMBI.2012.2.16_v1.4(04.04.11) " xfId="7" xr:uid="{00000000-0005-0000-0000-000006000000}"/>
    <cellStyle name="_МОДЕЛЬ_1 (2)_PR.PROG.WARM.NOTCOMBI.2012.2.16_v1.4(04.04.11) " xfId="8" xr:uid="{00000000-0005-0000-0000-000007000000}"/>
    <cellStyle name="_МОДЕЛЬ_1 (2)_Книга2_PR.PROG.WARM.NOTCOMBI.2012.2.16_v1.4(04.04.11) " xfId="9" xr:uid="{00000000-0005-0000-0000-000008000000}"/>
    <cellStyle name="_пр 5 тариф RAB_PR.PROG.WARM.NOTCOMBI.2012.2.16_v1.4(04.04.11) " xfId="10" xr:uid="{00000000-0005-0000-0000-000009000000}"/>
    <cellStyle name="_пр 5 тариф RAB_Книга2_PR.PROG.WARM.NOTCOMBI.2012.2.16_v1.4(04.04.11) " xfId="11" xr:uid="{00000000-0005-0000-0000-00000A000000}"/>
    <cellStyle name="_Расчет RAB_22072008_PR.PROG.WARM.NOTCOMBI.2012.2.16_v1.4(04.04.11) " xfId="12" xr:uid="{00000000-0005-0000-0000-00000B000000}"/>
    <cellStyle name="_Расчет RAB_22072008_Книга2_PR.PROG.WARM.NOTCOMBI.2012.2.16_v1.4(04.04.11) " xfId="13" xr:uid="{00000000-0005-0000-0000-00000C000000}"/>
    <cellStyle name="_Расчет RAB_Лен и МОЭСК_с 2010 года_14.04.2009_со сглаж_version 3.0_без ФСК_PR.PROG.WARM.NOTCOMBI.2012.2.16_v1.4(04.04.11) " xfId="14" xr:uid="{00000000-0005-0000-0000-00000D000000}"/>
    <cellStyle name="_Расчет RAB_Лен и МОЭСК_с 2010 года_14.04.2009_со сглаж_version 3.0_без ФСК_Книга2_PR.PROG.WARM.NOTCOMBI.2012.2.16_v1.4(04.04.11) " xfId="15" xr:uid="{00000000-0005-0000-0000-00000E000000}"/>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xr:uid="{00000000-0005-0000-0000-000021000000}"/>
    <cellStyle name="Currency [0]" xfId="16" xr:uid="{00000000-0005-0000-0000-000022000000}"/>
    <cellStyle name="currency1" xfId="17" xr:uid="{00000000-0005-0000-0000-000023000000}"/>
    <cellStyle name="Currency2" xfId="18" xr:uid="{00000000-0005-0000-0000-000024000000}"/>
    <cellStyle name="currency3" xfId="19" xr:uid="{00000000-0005-0000-0000-000025000000}"/>
    <cellStyle name="currency4" xfId="20" xr:uid="{00000000-0005-0000-0000-000026000000}"/>
    <cellStyle name="Followed Hyperlink" xfId="21" xr:uid="{00000000-0005-0000-0000-000027000000}"/>
    <cellStyle name="Header 3" xfId="22" xr:uid="{00000000-0005-0000-0000-000028000000}"/>
    <cellStyle name="Hyperlink" xfId="23" xr:uid="{00000000-0005-0000-0000-000029000000}"/>
    <cellStyle name="normal" xfId="24" xr:uid="{00000000-0005-0000-0000-00002A000000}"/>
    <cellStyle name="Normal1" xfId="25" xr:uid="{00000000-0005-0000-0000-00002B000000}"/>
    <cellStyle name="Normal2" xfId="26" xr:uid="{00000000-0005-0000-0000-00002C000000}"/>
    <cellStyle name="Percent1" xfId="27" xr:uid="{00000000-0005-0000-0000-00002D000000}"/>
    <cellStyle name="Title 4" xfId="28" xr:uid="{00000000-0005-0000-0000-00002E000000}"/>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xr:uid="{00000000-0005-0000-0000-000039000000}"/>
    <cellStyle name="Гиперссылка 2 2" xfId="31" xr:uid="{00000000-0005-0000-0000-00003A000000}"/>
    <cellStyle name="Гиперссылка 4" xfId="105" xr:uid="{00000000-0005-0000-0000-00003B000000}"/>
    <cellStyle name="Гиперссылка 5" xfId="119" xr:uid="{00000000-0005-0000-0000-00003C000000}"/>
    <cellStyle name="Границы" xfId="120" xr:uid="{00000000-0005-0000-0000-00003D000000}"/>
    <cellStyle name="Денежный" xfId="99" builtinId="4" hidden="1"/>
    <cellStyle name="Денежный [0]" xfId="100" builtinId="7" hidden="1"/>
    <cellStyle name="Заголовок" xfId="32" xr:uid="{00000000-0005-0000-0000-000040000000}"/>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xr:uid="{00000000-0005-0000-0000-000045000000}"/>
    <cellStyle name="Значение" xfId="34" xr:uid="{00000000-0005-0000-0000-000046000000}"/>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xr:uid="{00000000-0005-0000-0000-00004C000000}"/>
    <cellStyle name="Обычный 12" xfId="106" xr:uid="{00000000-0005-0000-0000-00004D000000}"/>
    <cellStyle name="Обычный 12 2" xfId="36" xr:uid="{00000000-0005-0000-0000-00004E000000}"/>
    <cellStyle name="Обычный 12 3" xfId="115" xr:uid="{00000000-0005-0000-0000-00004F000000}"/>
    <cellStyle name="Обычный 14" xfId="37" xr:uid="{00000000-0005-0000-0000-000050000000}"/>
    <cellStyle name="Обычный 14 2" xfId="111" xr:uid="{00000000-0005-0000-0000-000051000000}"/>
    <cellStyle name="Обычный 14 2 2" xfId="116" xr:uid="{00000000-0005-0000-0000-000052000000}"/>
    <cellStyle name="Обычный 14 3" xfId="112" xr:uid="{00000000-0005-0000-0000-000053000000}"/>
    <cellStyle name="Обычный 14 3 2" xfId="117" xr:uid="{00000000-0005-0000-0000-000054000000}"/>
    <cellStyle name="Обычный 14 4" xfId="113" xr:uid="{00000000-0005-0000-0000-000055000000}"/>
    <cellStyle name="Обычный 14 4 2" xfId="118" xr:uid="{00000000-0005-0000-0000-000056000000}"/>
    <cellStyle name="Обычный 14 5" xfId="96" xr:uid="{00000000-0005-0000-0000-000057000000}"/>
    <cellStyle name="Обычный 14 6" xfId="102" xr:uid="{00000000-0005-0000-0000-000058000000}"/>
    <cellStyle name="Обычный 14 7" xfId="114" xr:uid="{00000000-0005-0000-0000-000059000000}"/>
    <cellStyle name="Обычный 14 8" xfId="122" xr:uid="{00000000-0005-0000-0000-00005A000000}"/>
    <cellStyle name="Обычный 14 9" xfId="123" xr:uid="{00000000-0005-0000-0000-00005B000000}"/>
    <cellStyle name="Обычный 15" xfId="38" xr:uid="{00000000-0005-0000-0000-00005C000000}"/>
    <cellStyle name="Обычный 2" xfId="39" xr:uid="{00000000-0005-0000-0000-00005D000000}"/>
    <cellStyle name="Обычный 2 10 2" xfId="107" xr:uid="{00000000-0005-0000-0000-00005E000000}"/>
    <cellStyle name="Обычный 2 2" xfId="40" xr:uid="{00000000-0005-0000-0000-00005F000000}"/>
    <cellStyle name="Обычный 2 3" xfId="108" xr:uid="{00000000-0005-0000-0000-000060000000}"/>
    <cellStyle name="Обычный 2 4" xfId="109" xr:uid="{00000000-0005-0000-0000-000061000000}"/>
    <cellStyle name="Обычный 3" xfId="41" xr:uid="{00000000-0005-0000-0000-000062000000}"/>
    <cellStyle name="Обычный 3 2" xfId="42" xr:uid="{00000000-0005-0000-0000-000063000000}"/>
    <cellStyle name="Обычный 3 3" xfId="43" xr:uid="{00000000-0005-0000-0000-000064000000}"/>
    <cellStyle name="Обычный 3 4" xfId="121" xr:uid="{00000000-0005-0000-0000-000065000000}"/>
    <cellStyle name="Обычный 4" xfId="44" xr:uid="{00000000-0005-0000-0000-000066000000}"/>
    <cellStyle name="Обычный 5" xfId="110" xr:uid="{00000000-0005-0000-0000-000067000000}"/>
    <cellStyle name="Обычный_BALANCE.WARM.2007YEAR(FACT)" xfId="45" xr:uid="{00000000-0005-0000-0000-000068000000}"/>
    <cellStyle name="Обычный_INVEST.WARM.PLAN.4.78(v0.1)" xfId="46" xr:uid="{00000000-0005-0000-0000-000069000000}"/>
    <cellStyle name="Обычный_JKH.OPEN.INFO.HVS(v3.5)_цены161210" xfId="47" xr:uid="{00000000-0005-0000-0000-00006A000000}"/>
    <cellStyle name="Обычный_JKH.OPEN.INFO.PRICE.VO_v4.0(10.02.11)" xfId="48" xr:uid="{00000000-0005-0000-0000-00006B000000}"/>
    <cellStyle name="Обычный_MINENERGO.340.PRIL79(v0.1)" xfId="49" xr:uid="{00000000-0005-0000-0000-00006C000000}"/>
    <cellStyle name="Обычный_PREDEL.JKH.2010(v1.3)" xfId="50" xr:uid="{00000000-0005-0000-0000-00006D000000}"/>
    <cellStyle name="Обычный_razrabotka_sablonov_po_WKU" xfId="51" xr:uid="{00000000-0005-0000-0000-00006E000000}"/>
    <cellStyle name="Обычный_SIMPLE_1_massive2" xfId="52" xr:uid="{00000000-0005-0000-0000-00006F000000}"/>
    <cellStyle name="Обычный_ЖКУ_проект3" xfId="53" xr:uid="{00000000-0005-0000-0000-000070000000}"/>
    <cellStyle name="Обычный_Мониторинг инвестиций" xfId="54" xr:uid="{00000000-0005-0000-0000-000071000000}"/>
    <cellStyle name="Обычный_Шаблон по источникам для Модуля Реестр (2)" xfId="55" xr:uid="{00000000-0005-0000-0000-000072000000}"/>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59</xdr:row>
      <xdr:rowOff>0</xdr:rowOff>
    </xdr:from>
    <xdr:to>
      <xdr:col>28</xdr:col>
      <xdr:colOff>228600</xdr:colOff>
      <xdr:row>59</xdr:row>
      <xdr:rowOff>190500</xdr:rowOff>
    </xdr:to>
    <xdr:grpSp>
      <xdr:nvGrpSpPr>
        <xdr:cNvPr id="4" name="shCalendar">
          <a:extLst>
            <a:ext uri="{FF2B5EF4-FFF2-40B4-BE49-F238E27FC236}">
              <a16:creationId xmlns:a16="http://schemas.microsoft.com/office/drawing/2014/main" id="{00000000-0008-0000-0C00-000004000000}"/>
            </a:ext>
          </a:extLst>
        </xdr:cNvPr>
        <xdr:cNvGrpSpPr>
          <a:grpSpLocks/>
        </xdr:cNvGrpSpPr>
      </xdr:nvGrpSpPr>
      <xdr:grpSpPr bwMode="auto">
        <a:xfrm>
          <a:off x="12763500" y="11058525"/>
          <a:ext cx="190500" cy="190500"/>
          <a:chOff x="13896191" y="1813753"/>
          <a:chExt cx="211023" cy="178845"/>
        </a:xfrm>
      </xdr:grpSpPr>
      <xdr:sp macro="[0]!modfrmDateChoose.CalendarShow" textlink="">
        <xdr:nvSpPr>
          <xdr:cNvPr id="5" name="shCalendar_bck">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2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2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2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2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2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3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3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3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8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8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8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37</xdr:row>
      <xdr:rowOff>2</xdr:rowOff>
    </xdr:from>
    <xdr:to>
      <xdr:col>4</xdr:col>
      <xdr:colOff>3343276</xdr:colOff>
      <xdr:row>38</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203" t="s">
        <v>491</v>
      </c>
      <c r="G2" s="1204"/>
      <c r="H2" s="1205"/>
      <c r="I2" s="436"/>
    </row>
    <row r="3" spans="1:20" ht="3" customHeight="1"/>
    <row r="4" spans="1:20" s="190" customFormat="1" ht="11.25">
      <c r="A4" s="214"/>
      <c r="B4" s="214"/>
      <c r="C4" s="214"/>
      <c r="D4" s="214"/>
      <c r="F4" s="1153" t="s">
        <v>454</v>
      </c>
      <c r="G4" s="1153"/>
      <c r="H4" s="1153"/>
      <c r="I4" s="1206"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6"/>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27.11.2020</v>
      </c>
      <c r="I7" s="196" t="s">
        <v>493</v>
      </c>
      <c r="J7" s="334"/>
      <c r="K7" s="214"/>
      <c r="L7" s="214"/>
      <c r="M7" s="214"/>
      <c r="N7" s="214"/>
      <c r="O7" s="214"/>
      <c r="P7" s="214"/>
      <c r="Q7" s="214"/>
      <c r="R7" s="214"/>
      <c r="S7" s="214"/>
      <c r="T7" s="214"/>
    </row>
    <row r="8" spans="1:20" s="190" customFormat="1" ht="45">
      <c r="A8" s="1207">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7"/>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7"/>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7"/>
      <c r="B11" s="1207">
        <v>1</v>
      </c>
      <c r="C11" s="344"/>
      <c r="D11" s="344"/>
      <c r="F11" s="335" t="str">
        <f>"4."&amp;mergeValue(A11) &amp;"."&amp;mergeValue(B11)</f>
        <v>4.1.1</v>
      </c>
      <c r="G11" s="324" t="s">
        <v>592</v>
      </c>
      <c r="H11" s="317" t="str">
        <f>IF(region_name="","",region_name)</f>
        <v>Самарская область</v>
      </c>
      <c r="I11" s="196" t="s">
        <v>499</v>
      </c>
      <c r="J11" s="334"/>
      <c r="K11" s="214"/>
      <c r="L11" s="214"/>
      <c r="M11" s="214"/>
      <c r="N11" s="214"/>
      <c r="O11" s="214"/>
      <c r="P11" s="214"/>
      <c r="Q11" s="214"/>
      <c r="R11" s="214"/>
      <c r="S11" s="214"/>
      <c r="T11" s="214"/>
    </row>
    <row r="12" spans="1:20" s="190" customFormat="1" ht="22.5">
      <c r="A12" s="1207"/>
      <c r="B12" s="1207"/>
      <c r="C12" s="1207">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7"/>
      <c r="B13" s="1207"/>
      <c r="C13" s="1207"/>
      <c r="D13" s="344">
        <v>1</v>
      </c>
      <c r="F13" s="335" t="str">
        <f>"4."&amp;mergeValue(A13) &amp;"."&amp;mergeValue(B13)&amp;"."&amp;mergeValue(C13)&amp;"."&amp;mergeValue(D13)</f>
        <v>4.1.1.1.1</v>
      </c>
      <c r="G13" s="420" t="s">
        <v>498</v>
      </c>
      <c r="H13" s="317"/>
      <c r="I13" s="1208" t="s">
        <v>591</v>
      </c>
      <c r="J13" s="334"/>
      <c r="K13" s="214"/>
      <c r="L13" s="214"/>
      <c r="M13" s="214"/>
      <c r="N13" s="214"/>
      <c r="O13" s="214"/>
      <c r="P13" s="214"/>
      <c r="Q13" s="214"/>
      <c r="R13" s="214"/>
      <c r="S13" s="214"/>
      <c r="T13" s="214"/>
    </row>
    <row r="14" spans="1:20" s="190" customFormat="1" ht="18.75">
      <c r="A14" s="1207"/>
      <c r="B14" s="1207"/>
      <c r="C14" s="1207"/>
      <c r="D14" s="344"/>
      <c r="F14" s="338"/>
      <c r="G14" s="150" t="s">
        <v>4</v>
      </c>
      <c r="H14" s="343"/>
      <c r="I14" s="1208"/>
      <c r="J14" s="334"/>
      <c r="K14" s="214"/>
      <c r="L14" s="214"/>
      <c r="M14" s="214"/>
      <c r="N14" s="214"/>
      <c r="O14" s="214"/>
      <c r="P14" s="214"/>
      <c r="Q14" s="214"/>
      <c r="R14" s="214"/>
      <c r="S14" s="214"/>
      <c r="T14" s="214"/>
    </row>
    <row r="15" spans="1:20" s="190" customFormat="1" ht="18.75">
      <c r="A15" s="1207"/>
      <c r="B15" s="1207"/>
      <c r="C15" s="344"/>
      <c r="D15" s="344"/>
      <c r="F15" s="421"/>
      <c r="G15" s="195" t="s">
        <v>403</v>
      </c>
      <c r="H15" s="422"/>
      <c r="I15" s="423"/>
      <c r="J15" s="334"/>
      <c r="K15" s="214"/>
      <c r="L15" s="214"/>
      <c r="M15" s="214"/>
      <c r="N15" s="214"/>
      <c r="O15" s="214"/>
      <c r="P15" s="214"/>
      <c r="Q15" s="214"/>
      <c r="R15" s="214"/>
      <c r="S15" s="214"/>
      <c r="T15" s="214"/>
    </row>
    <row r="16" spans="1:20" s="190" customFormat="1" ht="18.75">
      <c r="A16" s="1207"/>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2" t="s">
        <v>593</v>
      </c>
      <c r="H19" s="1202"/>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0900-000000000000}">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35" t="s">
        <v>631</v>
      </c>
      <c r="M5" s="1235"/>
      <c r="N5" s="1235"/>
      <c r="O5" s="1235"/>
      <c r="P5" s="1235"/>
      <c r="Q5" s="1235"/>
      <c r="R5" s="1235"/>
      <c r="S5" s="1235"/>
      <c r="T5" s="1235"/>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502</v>
      </c>
      <c r="N7" s="668"/>
      <c r="O7" s="1212" t="str">
        <f>IF(NameOrPr_ch="",IF(NameOrPr="","",NameOrPr),NameOrPr_ch)</f>
        <v>Департамент ценового и тарифного регулирования</v>
      </c>
      <c r="P7" s="1212"/>
      <c r="Q7" s="1212"/>
      <c r="R7" s="1212"/>
      <c r="S7" s="1212"/>
      <c r="T7" s="1212"/>
      <c r="U7" s="584"/>
      <c r="V7" s="584"/>
      <c r="W7" s="521"/>
      <c r="X7" s="592"/>
      <c r="Y7" s="592"/>
      <c r="Z7" s="592"/>
      <c r="AA7" s="592"/>
      <c r="AB7" s="592"/>
      <c r="AC7" s="592"/>
    </row>
    <row r="8" spans="1:29" s="572" customFormat="1" ht="18.75">
      <c r="A8" s="592"/>
      <c r="B8" s="592"/>
      <c r="C8" s="592"/>
      <c r="D8" s="592"/>
      <c r="E8" s="592"/>
      <c r="F8" s="592"/>
      <c r="G8" s="592"/>
      <c r="H8" s="592"/>
      <c r="L8" s="501"/>
      <c r="M8" s="619" t="s">
        <v>596</v>
      </c>
      <c r="N8" s="668"/>
      <c r="O8" s="1212" t="str">
        <f>IF(datePr_ch="",IF(datePr="","",datePr),datePr_ch)</f>
        <v>12.11.2020</v>
      </c>
      <c r="P8" s="1212"/>
      <c r="Q8" s="1212"/>
      <c r="R8" s="1212"/>
      <c r="S8" s="1212"/>
      <c r="T8" s="1212"/>
      <c r="U8" s="584"/>
      <c r="V8" s="584"/>
      <c r="W8" s="521"/>
      <c r="X8" s="592"/>
      <c r="Y8" s="592"/>
      <c r="Z8" s="592"/>
      <c r="AA8" s="592"/>
      <c r="AB8" s="592"/>
      <c r="AC8" s="592"/>
    </row>
    <row r="9" spans="1:29" s="572" customFormat="1" ht="18.75">
      <c r="A9" s="592"/>
      <c r="B9" s="592"/>
      <c r="C9" s="592"/>
      <c r="D9" s="592"/>
      <c r="E9" s="592"/>
      <c r="F9" s="592"/>
      <c r="G9" s="592"/>
      <c r="H9" s="592"/>
      <c r="L9" s="554"/>
      <c r="M9" s="619" t="s">
        <v>595</v>
      </c>
      <c r="N9" s="668"/>
      <c r="O9" s="1212" t="str">
        <f>IF(numberPr_ch="",IF(numberPr="","",numberPr),numberPr_ch)</f>
        <v>429</v>
      </c>
      <c r="P9" s="1212"/>
      <c r="Q9" s="1212"/>
      <c r="R9" s="1212"/>
      <c r="S9" s="1212"/>
      <c r="T9" s="1212"/>
      <c r="U9" s="584"/>
      <c r="V9" s="584"/>
      <c r="W9" s="521"/>
      <c r="X9" s="592"/>
      <c r="Y9" s="592"/>
      <c r="Z9" s="592"/>
      <c r="AA9" s="592"/>
      <c r="AB9" s="592"/>
      <c r="AC9" s="592"/>
    </row>
    <row r="10" spans="1:29" s="572" customFormat="1" ht="18.75">
      <c r="A10" s="592"/>
      <c r="B10" s="592"/>
      <c r="C10" s="592"/>
      <c r="D10" s="592"/>
      <c r="E10" s="592"/>
      <c r="F10" s="592"/>
      <c r="G10" s="592"/>
      <c r="H10" s="592"/>
      <c r="L10" s="554"/>
      <c r="M10" s="619" t="s">
        <v>501</v>
      </c>
      <c r="N10" s="668"/>
      <c r="O10" s="1212" t="str">
        <f>IF(IstPub_ch="",IF(IstPub="","",IstPub),IstPub_ch)</f>
        <v>Сайт Правительства Самарской области</v>
      </c>
      <c r="P10" s="1212"/>
      <c r="Q10" s="1212"/>
      <c r="R10" s="1212"/>
      <c r="S10" s="1212"/>
      <c r="T10" s="1212"/>
      <c r="U10" s="584"/>
      <c r="V10" s="584"/>
      <c r="W10" s="521"/>
      <c r="X10" s="592"/>
      <c r="Y10" s="592"/>
      <c r="Z10" s="592"/>
      <c r="AA10" s="592"/>
      <c r="AB10" s="592"/>
      <c r="AC10" s="592"/>
    </row>
    <row r="11" spans="1:29" s="572" customFormat="1" ht="11.25" hidden="1">
      <c r="A11" s="592"/>
      <c r="B11" s="592"/>
      <c r="C11" s="592"/>
      <c r="D11" s="592"/>
      <c r="E11" s="592"/>
      <c r="F11" s="592"/>
      <c r="G11" s="592"/>
      <c r="H11" s="592"/>
      <c r="L11" s="1236"/>
      <c r="M11" s="1236"/>
      <c r="N11" s="568"/>
      <c r="O11" s="584"/>
      <c r="P11" s="584"/>
      <c r="Q11" s="584"/>
      <c r="R11" s="584"/>
      <c r="S11" s="584"/>
      <c r="T11" s="584"/>
      <c r="U11" s="590" t="s">
        <v>373</v>
      </c>
      <c r="X11" s="592"/>
      <c r="Y11" s="592"/>
      <c r="Z11" s="592"/>
      <c r="AA11" s="592"/>
      <c r="AB11" s="592"/>
      <c r="AC11" s="592"/>
    </row>
    <row r="12" spans="1:29">
      <c r="J12" s="531"/>
      <c r="K12" s="531"/>
      <c r="L12" s="526"/>
      <c r="M12" s="526"/>
      <c r="N12" s="504"/>
      <c r="O12" s="1213"/>
      <c r="P12" s="1213"/>
      <c r="Q12" s="1213"/>
      <c r="R12" s="1213"/>
      <c r="S12" s="1213"/>
      <c r="T12" s="1213"/>
      <c r="U12" s="1213"/>
    </row>
    <row r="13" spans="1:29">
      <c r="J13" s="531"/>
      <c r="K13" s="531"/>
      <c r="L13" s="1153" t="s">
        <v>454</v>
      </c>
      <c r="M13" s="1153"/>
      <c r="N13" s="1153"/>
      <c r="O13" s="1153"/>
      <c r="P13" s="1153"/>
      <c r="Q13" s="1153"/>
      <c r="R13" s="1153"/>
      <c r="S13" s="1153"/>
      <c r="T13" s="1153"/>
      <c r="U13" s="1153"/>
      <c r="V13" s="1153"/>
      <c r="W13" s="1153" t="s">
        <v>455</v>
      </c>
    </row>
    <row r="14" spans="1:29" ht="14.25" customHeight="1">
      <c r="J14" s="531"/>
      <c r="K14" s="531"/>
      <c r="L14" s="1219" t="s">
        <v>92</v>
      </c>
      <c r="M14" s="1219" t="s">
        <v>639</v>
      </c>
      <c r="N14" s="663"/>
      <c r="O14" s="1220" t="s">
        <v>641</v>
      </c>
      <c r="P14" s="1221"/>
      <c r="Q14" s="1221"/>
      <c r="R14" s="1221"/>
      <c r="S14" s="1221"/>
      <c r="T14" s="1222"/>
      <c r="U14" s="1230" t="s">
        <v>341</v>
      </c>
      <c r="V14" s="1216" t="s">
        <v>275</v>
      </c>
      <c r="W14" s="1153"/>
    </row>
    <row r="15" spans="1:29" ht="14.25" customHeight="1">
      <c r="J15" s="531"/>
      <c r="K15" s="531"/>
      <c r="L15" s="1219"/>
      <c r="M15" s="1219"/>
      <c r="N15" s="664"/>
      <c r="O15" s="1225" t="s">
        <v>605</v>
      </c>
      <c r="P15" s="1223" t="s">
        <v>271</v>
      </c>
      <c r="Q15" s="1224"/>
      <c r="R15" s="1227" t="s">
        <v>654</v>
      </c>
      <c r="S15" s="1228"/>
      <c r="T15" s="1229"/>
      <c r="U15" s="1231"/>
      <c r="V15" s="1217"/>
      <c r="W15" s="1153"/>
    </row>
    <row r="16" spans="1:29" ht="33.75" customHeight="1">
      <c r="J16" s="531"/>
      <c r="K16" s="531"/>
      <c r="L16" s="1219"/>
      <c r="M16" s="1219"/>
      <c r="N16" s="665"/>
      <c r="O16" s="1226"/>
      <c r="P16" s="537" t="s">
        <v>606</v>
      </c>
      <c r="Q16" s="537" t="s">
        <v>6</v>
      </c>
      <c r="R16" s="538" t="s">
        <v>274</v>
      </c>
      <c r="S16" s="1214" t="s">
        <v>273</v>
      </c>
      <c r="T16" s="1215"/>
      <c r="U16" s="1232"/>
      <c r="V16" s="1218"/>
      <c r="W16" s="1153"/>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37">
        <f ca="1">OFFSET(S17,0,-1)+1</f>
        <v>7</v>
      </c>
      <c r="T17" s="1237"/>
      <c r="U17" s="650">
        <f ca="1">OFFSET(U17,0,-2)+1</f>
        <v>8</v>
      </c>
      <c r="V17" s="651">
        <f ca="1">OFFSET(V17,0,-1)</f>
        <v>8</v>
      </c>
      <c r="W17" s="650">
        <f ca="1">OFFSET(W17,0,-1)+1</f>
        <v>9</v>
      </c>
    </row>
    <row r="18" spans="1:29" ht="22.5">
      <c r="A18" s="1238">
        <v>1</v>
      </c>
      <c r="B18" s="867"/>
      <c r="C18" s="867"/>
      <c r="D18" s="867"/>
      <c r="E18" s="868"/>
      <c r="F18" s="869"/>
      <c r="G18" s="869"/>
      <c r="H18" s="869"/>
      <c r="I18" s="870"/>
      <c r="J18" s="865"/>
      <c r="K18" s="872"/>
      <c r="L18" s="595">
        <f>mergeValue(A18)</f>
        <v>1</v>
      </c>
      <c r="M18" s="643" t="s">
        <v>20</v>
      </c>
      <c r="N18" s="648"/>
      <c r="O18" s="1239"/>
      <c r="P18" s="1239"/>
      <c r="Q18" s="1239"/>
      <c r="R18" s="1239"/>
      <c r="S18" s="1239"/>
      <c r="T18" s="1239"/>
      <c r="U18" s="1239"/>
      <c r="V18" s="1239"/>
      <c r="W18" s="632" t="s">
        <v>476</v>
      </c>
      <c r="Y18" s="591"/>
      <c r="Z18" s="591" t="str">
        <f t="shared" ref="Z18:Z31" si="0">IF(M18="","",M18 )</f>
        <v>Наименование тарифа</v>
      </c>
      <c r="AA18" s="591"/>
      <c r="AB18" s="591"/>
      <c r="AC18" s="591"/>
    </row>
    <row r="19" spans="1:29" ht="22.5">
      <c r="A19" s="1238"/>
      <c r="B19" s="1238">
        <v>1</v>
      </c>
      <c r="C19" s="867"/>
      <c r="D19" s="867"/>
      <c r="E19" s="869"/>
      <c r="F19" s="869"/>
      <c r="G19" s="869"/>
      <c r="H19" s="869"/>
      <c r="I19" s="864"/>
      <c r="J19" s="863"/>
      <c r="K19" s="866"/>
      <c r="L19" s="595" t="str">
        <f>mergeValue(A19) &amp;"."&amp; mergeValue(B19)</f>
        <v>1.1</v>
      </c>
      <c r="M19" s="548" t="s">
        <v>16</v>
      </c>
      <c r="N19" s="648"/>
      <c r="O19" s="1239"/>
      <c r="P19" s="1239"/>
      <c r="Q19" s="1239"/>
      <c r="R19" s="1239"/>
      <c r="S19" s="1239"/>
      <c r="T19" s="1239"/>
      <c r="U19" s="1239"/>
      <c r="V19" s="1239"/>
      <c r="W19" s="632" t="s">
        <v>477</v>
      </c>
      <c r="Y19" s="591"/>
      <c r="Z19" s="591" t="str">
        <f t="shared" si="0"/>
        <v>Территория действия тарифа</v>
      </c>
      <c r="AA19" s="591"/>
      <c r="AB19" s="591"/>
      <c r="AC19" s="591"/>
    </row>
    <row r="20" spans="1:29" ht="22.5">
      <c r="A20" s="1238"/>
      <c r="B20" s="1238"/>
      <c r="C20" s="1238">
        <v>1</v>
      </c>
      <c r="D20" s="867"/>
      <c r="E20" s="869"/>
      <c r="F20" s="869"/>
      <c r="G20" s="869"/>
      <c r="H20" s="869"/>
      <c r="I20" s="871"/>
      <c r="J20" s="863"/>
      <c r="K20" s="866"/>
      <c r="L20" s="595" t="str">
        <f>mergeValue(A20) &amp;"."&amp; mergeValue(B20)&amp;"."&amp; mergeValue(C20)</f>
        <v>1.1.1</v>
      </c>
      <c r="M20" s="549" t="s">
        <v>7</v>
      </c>
      <c r="N20" s="648"/>
      <c r="O20" s="1239"/>
      <c r="P20" s="1239"/>
      <c r="Q20" s="1239"/>
      <c r="R20" s="1239"/>
      <c r="S20" s="1239"/>
      <c r="T20" s="1239"/>
      <c r="U20" s="1239"/>
      <c r="V20" s="1239"/>
      <c r="W20" s="632" t="s">
        <v>633</v>
      </c>
      <c r="Y20" s="591"/>
      <c r="Z20" s="591" t="str">
        <f t="shared" si="0"/>
        <v xml:space="preserve">Наименование системы теплоснабжения </v>
      </c>
      <c r="AA20" s="591"/>
      <c r="AB20" s="591"/>
      <c r="AC20" s="591"/>
    </row>
    <row r="21" spans="1:29" ht="22.5">
      <c r="A21" s="1238"/>
      <c r="B21" s="1238"/>
      <c r="C21" s="1238"/>
      <c r="D21" s="1238">
        <v>1</v>
      </c>
      <c r="E21" s="869"/>
      <c r="F21" s="869"/>
      <c r="G21" s="869"/>
      <c r="H21" s="869"/>
      <c r="I21" s="871"/>
      <c r="J21" s="863"/>
      <c r="K21" s="866"/>
      <c r="L21" s="595" t="str">
        <f>mergeValue(A21) &amp;"."&amp; mergeValue(B21)&amp;"."&amp; mergeValue(C21)&amp;"."&amp; mergeValue(D21)</f>
        <v>1.1.1.1</v>
      </c>
      <c r="M21" s="550" t="s">
        <v>22</v>
      </c>
      <c r="N21" s="648"/>
      <c r="O21" s="1239"/>
      <c r="P21" s="1239"/>
      <c r="Q21" s="1239"/>
      <c r="R21" s="1239"/>
      <c r="S21" s="1239"/>
      <c r="T21" s="1239"/>
      <c r="U21" s="1239"/>
      <c r="V21" s="1239"/>
      <c r="W21" s="632" t="s">
        <v>634</v>
      </c>
      <c r="Y21" s="591"/>
      <c r="Z21" s="591" t="str">
        <f t="shared" si="0"/>
        <v xml:space="preserve">Источник тепловой энергии  </v>
      </c>
      <c r="AA21" s="591"/>
      <c r="AB21" s="591"/>
      <c r="AC21" s="591"/>
    </row>
    <row r="22" spans="1:29" ht="101.25">
      <c r="A22" s="1238"/>
      <c r="B22" s="1238"/>
      <c r="C22" s="1238"/>
      <c r="D22" s="1238"/>
      <c r="E22" s="1238">
        <v>1</v>
      </c>
      <c r="F22" s="869"/>
      <c r="G22" s="869"/>
      <c r="H22" s="867">
        <v>1</v>
      </c>
      <c r="I22" s="1238">
        <v>1</v>
      </c>
      <c r="J22" s="869"/>
      <c r="K22" s="874"/>
      <c r="L22" s="595" t="str">
        <f>mergeValue(A22) &amp;"."&amp; mergeValue(B22)&amp;"."&amp; mergeValue(C22)&amp;"."&amp; mergeValue(D22)&amp;"."&amp; mergeValue(E22)</f>
        <v>1.1.1.1.1</v>
      </c>
      <c r="M22" s="556" t="s">
        <v>9</v>
      </c>
      <c r="N22" s="648"/>
      <c r="O22" s="1240"/>
      <c r="P22" s="1240"/>
      <c r="Q22" s="1240"/>
      <c r="R22" s="1240"/>
      <c r="S22" s="1240"/>
      <c r="T22" s="1240"/>
      <c r="U22" s="1240"/>
      <c r="V22" s="1240"/>
      <c r="W22" s="632" t="s">
        <v>638</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38"/>
      <c r="B23" s="1238"/>
      <c r="C23" s="1238"/>
      <c r="D23" s="1238"/>
      <c r="E23" s="1238"/>
      <c r="F23" s="1238">
        <v>1</v>
      </c>
      <c r="G23" s="867"/>
      <c r="H23" s="867"/>
      <c r="I23" s="1238"/>
      <c r="J23" s="1238">
        <v>1</v>
      </c>
      <c r="K23" s="875"/>
      <c r="L23" s="595" t="str">
        <f>mergeValue(A23) &amp;"."&amp; mergeValue(B23)&amp;"."&amp; mergeValue(C23)&amp;"."&amp; mergeValue(D23)&amp;"."&amp; mergeValue(E23)&amp;"."&amp; mergeValue(F23)</f>
        <v>1.1.1.1.1.1</v>
      </c>
      <c r="M23" s="557" t="s">
        <v>10</v>
      </c>
      <c r="N23" s="648"/>
      <c r="O23" s="1241"/>
      <c r="P23" s="1242"/>
      <c r="Q23" s="1242"/>
      <c r="R23" s="1242"/>
      <c r="S23" s="1242"/>
      <c r="T23" s="1242"/>
      <c r="U23" s="1242"/>
      <c r="V23" s="1243"/>
      <c r="W23" s="632" t="s">
        <v>636</v>
      </c>
      <c r="Y23" s="591"/>
      <c r="Z23" s="591" t="str">
        <f t="shared" si="0"/>
        <v>Группа потребителей</v>
      </c>
      <c r="AA23" s="591"/>
      <c r="AB23" s="591"/>
      <c r="AC23" s="591"/>
    </row>
    <row r="24" spans="1:29" ht="189" customHeight="1">
      <c r="A24" s="1238"/>
      <c r="B24" s="1238"/>
      <c r="C24" s="1238"/>
      <c r="D24" s="1238"/>
      <c r="E24" s="1238"/>
      <c r="F24" s="1238"/>
      <c r="G24" s="867">
        <v>1</v>
      </c>
      <c r="H24" s="867"/>
      <c r="I24" s="1238"/>
      <c r="J24" s="1238"/>
      <c r="K24" s="875">
        <v>1</v>
      </c>
      <c r="L24" s="595" t="str">
        <f>mergeValue(A24) &amp;"."&amp; mergeValue(B24)&amp;"."&amp; mergeValue(C24)&amp;"."&amp; mergeValue(D24)&amp;"."&amp; mergeValue(E24)&amp;"."&amp; mergeValue(F24)&amp;"."&amp; mergeValue(G24)</f>
        <v>1.1.1.1.1.1.1</v>
      </c>
      <c r="M24" s="1071"/>
      <c r="N24" s="648"/>
      <c r="O24" s="564"/>
      <c r="P24" s="564"/>
      <c r="Q24" s="1096"/>
      <c r="R24" s="1233"/>
      <c r="S24" s="1234" t="s">
        <v>84</v>
      </c>
      <c r="T24" s="1233"/>
      <c r="U24" s="1234" t="s">
        <v>85</v>
      </c>
      <c r="V24" s="564"/>
      <c r="W24" s="1209" t="s">
        <v>655</v>
      </c>
      <c r="X24" s="587" t="str">
        <f>strCheckDate(O25:V25)</f>
        <v/>
      </c>
      <c r="Y24" s="591"/>
      <c r="Z24" s="591" t="str">
        <f t="shared" si="0"/>
        <v/>
      </c>
      <c r="AA24" s="591"/>
      <c r="AB24" s="591"/>
      <c r="AC24" s="591"/>
    </row>
    <row r="25" spans="1:29" ht="11.25" hidden="1" customHeight="1">
      <c r="A25" s="1238"/>
      <c r="B25" s="1238"/>
      <c r="C25" s="1238"/>
      <c r="D25" s="1238"/>
      <c r="E25" s="1238"/>
      <c r="F25" s="1238"/>
      <c r="G25" s="867"/>
      <c r="H25" s="867"/>
      <c r="I25" s="1238"/>
      <c r="J25" s="1238"/>
      <c r="K25" s="875"/>
      <c r="L25" s="602"/>
      <c r="M25" s="648"/>
      <c r="N25" s="648"/>
      <c r="O25" s="564"/>
      <c r="P25" s="564"/>
      <c r="Q25" s="586" t="str">
        <f>R24 &amp; "-" &amp; T24</f>
        <v>-</v>
      </c>
      <c r="R25" s="1233"/>
      <c r="S25" s="1234"/>
      <c r="T25" s="1233"/>
      <c r="U25" s="1234"/>
      <c r="V25" s="564"/>
      <c r="W25" s="1210"/>
      <c r="Y25" s="591"/>
      <c r="Z25" s="591" t="str">
        <f t="shared" si="0"/>
        <v/>
      </c>
      <c r="AA25" s="591"/>
      <c r="AB25" s="591"/>
      <c r="AC25" s="591"/>
    </row>
    <row r="26" spans="1:29" ht="15" customHeight="1">
      <c r="A26" s="1238"/>
      <c r="B26" s="1238"/>
      <c r="C26" s="1238"/>
      <c r="D26" s="1238"/>
      <c r="E26" s="1238"/>
      <c r="F26" s="1238"/>
      <c r="G26" s="869"/>
      <c r="H26" s="867"/>
      <c r="I26" s="1238"/>
      <c r="J26" s="1238"/>
      <c r="K26" s="874"/>
      <c r="L26" s="540"/>
      <c r="M26" s="559" t="s">
        <v>25</v>
      </c>
      <c r="N26" s="566"/>
      <c r="O26" s="566"/>
      <c r="P26" s="566"/>
      <c r="Q26" s="566"/>
      <c r="R26" s="566"/>
      <c r="S26" s="566"/>
      <c r="T26" s="566"/>
      <c r="U26" s="566"/>
      <c r="V26" s="562"/>
      <c r="W26" s="1211"/>
      <c r="Y26" s="591"/>
      <c r="Z26" s="591" t="str">
        <f t="shared" si="0"/>
        <v>Добавить вид теплоносителя (параметры теплоносителя)</v>
      </c>
      <c r="AA26" s="591"/>
      <c r="AB26" s="591"/>
      <c r="AC26" s="591"/>
    </row>
    <row r="27" spans="1:29" ht="15" customHeight="1">
      <c r="A27" s="1238"/>
      <c r="B27" s="1238"/>
      <c r="C27" s="1238"/>
      <c r="D27" s="1238"/>
      <c r="E27" s="1238"/>
      <c r="F27" s="869"/>
      <c r="G27" s="869"/>
      <c r="H27" s="867"/>
      <c r="I27" s="1238"/>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38"/>
      <c r="B28" s="1238"/>
      <c r="C28" s="1238"/>
      <c r="D28" s="1238"/>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38"/>
      <c r="B29" s="1238"/>
      <c r="C29" s="1238"/>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38"/>
      <c r="B30" s="1238"/>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38"/>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202" t="s">
        <v>632</v>
      </c>
      <c r="N34" s="1202"/>
      <c r="O34" s="1202"/>
      <c r="P34" s="1202"/>
      <c r="Q34" s="1202"/>
      <c r="R34" s="1202"/>
      <c r="S34" s="1202"/>
      <c r="T34" s="1202"/>
      <c r="U34" s="1202"/>
      <c r="V34" s="1202"/>
      <c r="W34" s="1202"/>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xr:uid="{00000000-0002-0000-0A00-000000000000}">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xr:uid="{00000000-0002-0000-0A00-000001000000}">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xr:uid="{00000000-0002-0000-0A00-000002000000}">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xr:uid="{00000000-0002-0000-0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xr:uid="{00000000-0002-0000-0A00-000004000000}"/>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xr:uid="{00000000-0002-0000-0A00-000005000000}"/>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xr:uid="{00000000-0002-0000-0A00-000006000000}"/>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xr:uid="{00000000-0002-0000-0A00-000007000000}"/>
    <dataValidation type="list" allowBlank="1" showInputMessage="1" showErrorMessage="1" errorTitle="Ошибка" error="Выберите значение из списка" prompt="Выберите значение из списка" sqref="O23" xr:uid="{00000000-0002-0000-0A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05_13">
    <tabColor theme="0" tint="-0.249977111117893"/>
  </sheetPr>
  <dimension ref="A1:T39"/>
  <sheetViews>
    <sheetView showGridLines="0" topLeftCell="E1" zoomScaleNormal="100" workbookViewId="0">
      <selection activeCell="G44" sqref="G44"/>
    </sheetView>
  </sheetViews>
  <sheetFormatPr defaultColWidth="10.5703125" defaultRowHeight="14.25"/>
  <cols>
    <col min="1" max="1" width="3.7109375" style="1016" hidden="1" customWidth="1"/>
    <col min="2" max="4" width="3.7109375" style="1010"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10"/>
    <col min="12" max="12" width="11.140625" style="1010" customWidth="1"/>
    <col min="13" max="20" width="10.5703125" style="1010"/>
    <col min="21" max="16384" width="10.5703125" style="992"/>
  </cols>
  <sheetData>
    <row r="1" spans="1:20" ht="3" customHeight="1">
      <c r="A1" s="1016" t="s">
        <v>49</v>
      </c>
    </row>
    <row r="2" spans="1:20" ht="22.5">
      <c r="F2" s="1203" t="s">
        <v>491</v>
      </c>
      <c r="G2" s="1204"/>
      <c r="H2" s="1205"/>
      <c r="I2" s="808"/>
    </row>
    <row r="3" spans="1:20" ht="3" customHeight="1"/>
    <row r="4" spans="1:20" s="1009" customFormat="1" ht="11.25">
      <c r="A4" s="1015"/>
      <c r="B4" s="1015"/>
      <c r="C4" s="1015"/>
      <c r="D4" s="1015"/>
      <c r="F4" s="1153" t="s">
        <v>454</v>
      </c>
      <c r="G4" s="1153"/>
      <c r="H4" s="1153"/>
      <c r="I4" s="1206" t="s">
        <v>455</v>
      </c>
      <c r="J4" s="1015"/>
      <c r="K4" s="1015"/>
      <c r="L4" s="1015"/>
      <c r="M4" s="1015"/>
      <c r="N4" s="1015"/>
      <c r="O4" s="1015"/>
      <c r="P4" s="1015"/>
      <c r="Q4" s="1015"/>
      <c r="R4" s="1015"/>
      <c r="S4" s="1015"/>
      <c r="T4" s="1015"/>
    </row>
    <row r="5" spans="1:20" s="1009" customFormat="1" ht="11.25" customHeight="1">
      <c r="A5" s="1015"/>
      <c r="B5" s="1015"/>
      <c r="C5" s="1015"/>
      <c r="D5" s="1015"/>
      <c r="F5" s="1024" t="s">
        <v>92</v>
      </c>
      <c r="G5" s="812" t="s">
        <v>457</v>
      </c>
      <c r="H5" s="1033" t="s">
        <v>442</v>
      </c>
      <c r="I5" s="1206"/>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029" t="str">
        <f>IF(dateCh="","",dateCh)</f>
        <v>27.11.2020</v>
      </c>
      <c r="I7" s="818" t="s">
        <v>493</v>
      </c>
      <c r="J7" s="617"/>
      <c r="K7" s="1015"/>
      <c r="L7" s="1015"/>
      <c r="M7" s="1015"/>
      <c r="N7" s="1015"/>
      <c r="O7" s="1015"/>
      <c r="P7" s="1015"/>
      <c r="Q7" s="1015"/>
      <c r="R7" s="1015"/>
      <c r="S7" s="1015"/>
      <c r="T7" s="1015"/>
    </row>
    <row r="8" spans="1:20" s="1009" customFormat="1" ht="45">
      <c r="A8" s="1207">
        <v>1</v>
      </c>
      <c r="B8" s="1015"/>
      <c r="C8" s="1015"/>
      <c r="D8" s="1015"/>
      <c r="F8" s="1031" t="str">
        <f>"2." &amp;mergeValue(A8)</f>
        <v>2.1</v>
      </c>
      <c r="G8" s="817" t="s">
        <v>494</v>
      </c>
      <c r="H8" s="1029" t="str">
        <f>IF('Перечень тарифов'!R21="","наименование отсутствует","" &amp; 'Перечень тарифов'!R21 &amp; "")</f>
        <v>6, 7, 8, 9,10, 11, 12, 13, 14, 15, 16, 17, 18, 19, 20, 21, 22, 23, 24, 25, 26, 27, 28, 29, 30, 34, 35, 37, 38, 40, 41, 42, 43, 44, 45, 46, 47, 48, 49, 50, 51, 52, 53, 54, 55, 56, 57, 58, 59, 60, 61, 62, 69, 70, 71, 76, 83, 102</v>
      </c>
      <c r="I8" s="818" t="s">
        <v>590</v>
      </c>
      <c r="J8" s="617"/>
      <c r="K8" s="1015"/>
      <c r="L8" s="1015"/>
      <c r="M8" s="1015"/>
      <c r="N8" s="1015"/>
      <c r="O8" s="1015"/>
      <c r="P8" s="1015"/>
      <c r="Q8" s="1015"/>
      <c r="R8" s="1015"/>
      <c r="S8" s="1015"/>
      <c r="T8" s="1015"/>
    </row>
    <row r="9" spans="1:20" s="1009" customFormat="1" ht="22.5">
      <c r="A9" s="1207"/>
      <c r="B9" s="1015"/>
      <c r="C9" s="1015"/>
      <c r="D9" s="1015"/>
      <c r="F9" s="1031" t="str">
        <f>"3." &amp;mergeValue(A9)</f>
        <v>3.1</v>
      </c>
      <c r="G9" s="817" t="s">
        <v>495</v>
      </c>
      <c r="H9" s="1029"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818" t="s">
        <v>588</v>
      </c>
      <c r="J9" s="617"/>
      <c r="K9" s="1015"/>
      <c r="L9" s="1015"/>
      <c r="M9" s="1015"/>
      <c r="N9" s="1015"/>
      <c r="O9" s="1015"/>
      <c r="P9" s="1015"/>
      <c r="Q9" s="1015"/>
      <c r="R9" s="1015"/>
      <c r="S9" s="1015"/>
      <c r="T9" s="1015"/>
    </row>
    <row r="10" spans="1:20" s="1009" customFormat="1" ht="22.5">
      <c r="A10" s="1207"/>
      <c r="B10" s="1015"/>
      <c r="C10" s="1015"/>
      <c r="D10" s="1015"/>
      <c r="F10" s="1031" t="str">
        <f>"4."&amp;mergeValue(A10)</f>
        <v>4.1</v>
      </c>
      <c r="G10" s="817" t="s">
        <v>496</v>
      </c>
      <c r="H10" s="1033" t="s">
        <v>458</v>
      </c>
      <c r="I10" s="818"/>
      <c r="J10" s="617"/>
      <c r="K10" s="1015"/>
      <c r="L10" s="1015"/>
      <c r="M10" s="1015"/>
      <c r="N10" s="1015"/>
      <c r="O10" s="1015"/>
      <c r="P10" s="1015"/>
      <c r="Q10" s="1015"/>
      <c r="R10" s="1015"/>
      <c r="S10" s="1015"/>
      <c r="T10" s="1015"/>
    </row>
    <row r="11" spans="1:20" s="1009" customFormat="1" ht="18.75">
      <c r="A11" s="1207"/>
      <c r="B11" s="1207">
        <v>1</v>
      </c>
      <c r="C11" s="1025"/>
      <c r="D11" s="1025"/>
      <c r="F11" s="1031" t="str">
        <f>"4."&amp;mergeValue(A11) &amp;"."&amp;mergeValue(B11)</f>
        <v>4.1.1</v>
      </c>
      <c r="G11" s="832" t="s">
        <v>592</v>
      </c>
      <c r="H11" s="1029" t="str">
        <f>IF(region_name="","",region_name)</f>
        <v>Самарская область</v>
      </c>
      <c r="I11" s="818" t="s">
        <v>499</v>
      </c>
      <c r="J11" s="617"/>
      <c r="K11" s="1015"/>
      <c r="L11" s="1015"/>
      <c r="M11" s="1015"/>
      <c r="N11" s="1015"/>
      <c r="O11" s="1015"/>
      <c r="P11" s="1015"/>
      <c r="Q11" s="1015"/>
      <c r="R11" s="1015"/>
      <c r="S11" s="1015"/>
      <c r="T11" s="1015"/>
    </row>
    <row r="12" spans="1:20" s="1009" customFormat="1" ht="22.5">
      <c r="A12" s="1207"/>
      <c r="B12" s="1207"/>
      <c r="C12" s="1207">
        <v>1</v>
      </c>
      <c r="D12" s="1025"/>
      <c r="F12" s="1031" t="str">
        <f>"4."&amp;mergeValue(A12) &amp;"."&amp;mergeValue(B12)&amp;"."&amp;mergeValue(C12)</f>
        <v>4.1.1.1</v>
      </c>
      <c r="G12" s="819" t="s">
        <v>497</v>
      </c>
      <c r="H12" s="1029" t="str">
        <f>IF(Территории!H13="","","" &amp; Территории!H13 &amp; "")</f>
        <v>городской округ Самара</v>
      </c>
      <c r="I12" s="818" t="s">
        <v>500</v>
      </c>
      <c r="J12" s="617"/>
      <c r="K12" s="1015"/>
      <c r="L12" s="1015"/>
      <c r="M12" s="1015"/>
      <c r="N12" s="1015"/>
      <c r="O12" s="1015"/>
      <c r="P12" s="1015"/>
      <c r="Q12" s="1015"/>
      <c r="R12" s="1015"/>
      <c r="S12" s="1015"/>
      <c r="T12" s="1015"/>
    </row>
    <row r="13" spans="1:20" s="1009" customFormat="1" ht="56.25">
      <c r="A13" s="1207"/>
      <c r="B13" s="1207"/>
      <c r="C13" s="1207"/>
      <c r="D13" s="1025">
        <v>1</v>
      </c>
      <c r="F13" s="1031" t="str">
        <f>"4."&amp;mergeValue(A13) &amp;"."&amp;mergeValue(B13)&amp;"."&amp;mergeValue(C13)&amp;"."&amp;mergeValue(D13)</f>
        <v>4.1.1.1.1</v>
      </c>
      <c r="G13" s="820" t="s">
        <v>498</v>
      </c>
      <c r="H13" s="1029" t="str">
        <f>IF(Территории!R14="","","" &amp; Территории!R14 &amp; "")</f>
        <v>городской округ Самара (36701000)</v>
      </c>
      <c r="I13" s="1107" t="s">
        <v>591</v>
      </c>
      <c r="J13" s="617"/>
      <c r="K13" s="1015"/>
      <c r="L13" s="1015"/>
      <c r="M13" s="1015"/>
      <c r="N13" s="1015"/>
      <c r="O13" s="1015"/>
      <c r="P13" s="1015"/>
      <c r="Q13" s="1015"/>
      <c r="R13" s="1015"/>
      <c r="S13" s="1015"/>
      <c r="T13" s="1015"/>
    </row>
    <row r="14" spans="1:20" s="1009" customFormat="1" ht="45">
      <c r="A14" s="1207">
        <v>2</v>
      </c>
      <c r="B14" s="1015"/>
      <c r="C14" s="1015"/>
      <c r="D14" s="1015"/>
      <c r="F14" s="1031" t="str">
        <f>"2." &amp;mergeValue(A14)</f>
        <v>2.2</v>
      </c>
      <c r="G14" s="817" t="s">
        <v>494</v>
      </c>
      <c r="H14" s="1110" t="str">
        <f>IF('Перечень тарифов'!R23="","наименование отсутствует","" &amp; 'Перечень тарифов'!R23 &amp; "")</f>
        <v>31</v>
      </c>
      <c r="I14" s="818" t="s">
        <v>590</v>
      </c>
      <c r="J14" s="617"/>
      <c r="K14" s="1015"/>
      <c r="L14" s="1015"/>
      <c r="M14" s="1015"/>
      <c r="N14" s="1015"/>
      <c r="O14" s="1015"/>
      <c r="P14" s="1015"/>
      <c r="Q14" s="1015"/>
      <c r="R14" s="1015"/>
      <c r="S14" s="1015"/>
      <c r="T14" s="1015"/>
    </row>
    <row r="15" spans="1:20" s="1009" customFormat="1" ht="22.5">
      <c r="A15" s="1207"/>
      <c r="B15" s="1015"/>
      <c r="C15" s="1015"/>
      <c r="D15" s="1015"/>
      <c r="F15" s="1031" t="str">
        <f>"3." &amp;mergeValue(A15)</f>
        <v>3.2</v>
      </c>
      <c r="G15" s="817" t="s">
        <v>495</v>
      </c>
      <c r="H15" s="1110"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5" s="818" t="s">
        <v>588</v>
      </c>
      <c r="J15" s="617"/>
      <c r="K15" s="1015"/>
      <c r="L15" s="1015"/>
      <c r="M15" s="1015"/>
      <c r="N15" s="1015"/>
      <c r="O15" s="1015"/>
      <c r="P15" s="1015"/>
      <c r="Q15" s="1015"/>
      <c r="R15" s="1015"/>
      <c r="S15" s="1015"/>
      <c r="T15" s="1015"/>
    </row>
    <row r="16" spans="1:20" s="1009" customFormat="1" ht="22.5">
      <c r="A16" s="1207"/>
      <c r="B16" s="1015"/>
      <c r="C16" s="1015"/>
      <c r="D16" s="1015"/>
      <c r="F16" s="1031" t="str">
        <f>"4."&amp;mergeValue(A16)</f>
        <v>4.2</v>
      </c>
      <c r="G16" s="817" t="s">
        <v>496</v>
      </c>
      <c r="H16" s="1116" t="s">
        <v>458</v>
      </c>
      <c r="I16" s="818"/>
      <c r="J16" s="617"/>
      <c r="K16" s="1015"/>
      <c r="L16" s="1015"/>
      <c r="M16" s="1015"/>
      <c r="N16" s="1015"/>
      <c r="O16" s="1015"/>
      <c r="P16" s="1015"/>
      <c r="Q16" s="1015"/>
      <c r="R16" s="1015"/>
      <c r="S16" s="1015"/>
      <c r="T16" s="1015"/>
    </row>
    <row r="17" spans="1:20" s="1009" customFormat="1" ht="18.75">
      <c r="A17" s="1207"/>
      <c r="B17" s="1207">
        <v>1</v>
      </c>
      <c r="C17" s="1106"/>
      <c r="D17" s="1106"/>
      <c r="F17" s="1031" t="str">
        <f>"4."&amp;mergeValue(A17) &amp;"."&amp;mergeValue(B17)</f>
        <v>4.2.1</v>
      </c>
      <c r="G17" s="832" t="s">
        <v>592</v>
      </c>
      <c r="H17" s="1110" t="str">
        <f>IF(region_name="","",region_name)</f>
        <v>Самарская область</v>
      </c>
      <c r="I17" s="818" t="s">
        <v>499</v>
      </c>
      <c r="J17" s="617"/>
      <c r="K17" s="1015"/>
      <c r="L17" s="1015"/>
      <c r="M17" s="1015"/>
      <c r="N17" s="1015"/>
      <c r="O17" s="1015"/>
      <c r="P17" s="1015"/>
      <c r="Q17" s="1015"/>
      <c r="R17" s="1015"/>
      <c r="S17" s="1015"/>
      <c r="T17" s="1015"/>
    </row>
    <row r="18" spans="1:20" s="1009" customFormat="1" ht="22.5">
      <c r="A18" s="1207"/>
      <c r="B18" s="1207"/>
      <c r="C18" s="1207">
        <v>1</v>
      </c>
      <c r="D18" s="1106"/>
      <c r="F18" s="1031" t="str">
        <f>"4."&amp;mergeValue(A18) &amp;"."&amp;mergeValue(B18)&amp;"."&amp;mergeValue(C18)</f>
        <v>4.2.1.1</v>
      </c>
      <c r="G18" s="819" t="s">
        <v>497</v>
      </c>
      <c r="H18" s="1110" t="str">
        <f>IF(Территории!H13="","","" &amp; Территории!H13 &amp; "")</f>
        <v>городской округ Самара</v>
      </c>
      <c r="I18" s="818" t="s">
        <v>500</v>
      </c>
      <c r="J18" s="617"/>
      <c r="K18" s="1015"/>
      <c r="L18" s="1015"/>
      <c r="M18" s="1015"/>
      <c r="N18" s="1015"/>
      <c r="O18" s="1015"/>
      <c r="P18" s="1015"/>
      <c r="Q18" s="1015"/>
      <c r="R18" s="1015"/>
      <c r="S18" s="1015"/>
      <c r="T18" s="1015"/>
    </row>
    <row r="19" spans="1:20" s="1009" customFormat="1" ht="56.25">
      <c r="A19" s="1207"/>
      <c r="B19" s="1207"/>
      <c r="C19" s="1207"/>
      <c r="D19" s="1106">
        <v>1</v>
      </c>
      <c r="F19" s="1031" t="str">
        <f>"4."&amp;mergeValue(A19) &amp;"."&amp;mergeValue(B19)&amp;"."&amp;mergeValue(C19)&amp;"."&amp;mergeValue(D19)</f>
        <v>4.2.1.1.1</v>
      </c>
      <c r="G19" s="820" t="s">
        <v>498</v>
      </c>
      <c r="H19" s="1110" t="str">
        <f>IF(Территории!R14="","","" &amp; Территории!R14 &amp; "")</f>
        <v>городской округ Самара (36701000)</v>
      </c>
      <c r="I19" s="1107" t="s">
        <v>591</v>
      </c>
      <c r="J19" s="617"/>
      <c r="K19" s="1015"/>
      <c r="L19" s="1015"/>
      <c r="M19" s="1015"/>
      <c r="N19" s="1015"/>
      <c r="O19" s="1015"/>
      <c r="P19" s="1015"/>
      <c r="Q19" s="1015"/>
      <c r="R19" s="1015"/>
      <c r="S19" s="1015"/>
      <c r="T19" s="1015"/>
    </row>
    <row r="20" spans="1:20" s="1009" customFormat="1" ht="45">
      <c r="A20" s="1207">
        <v>3</v>
      </c>
      <c r="B20" s="1015"/>
      <c r="C20" s="1015"/>
      <c r="D20" s="1015"/>
      <c r="F20" s="1031" t="str">
        <f>"2." &amp;mergeValue(A20)</f>
        <v>2.3</v>
      </c>
      <c r="G20" s="817" t="s">
        <v>494</v>
      </c>
      <c r="H20" s="1110" t="str">
        <f>IF('Перечень тарифов'!R25="","наименование отсутствует","" &amp; 'Перечень тарифов'!R25 &amp; "")</f>
        <v>32</v>
      </c>
      <c r="I20" s="818" t="s">
        <v>590</v>
      </c>
      <c r="J20" s="617"/>
      <c r="K20" s="1015"/>
      <c r="L20" s="1015"/>
      <c r="M20" s="1015"/>
      <c r="N20" s="1015"/>
      <c r="O20" s="1015"/>
      <c r="P20" s="1015"/>
      <c r="Q20" s="1015"/>
      <c r="R20" s="1015"/>
      <c r="S20" s="1015"/>
      <c r="T20" s="1015"/>
    </row>
    <row r="21" spans="1:20" s="1009" customFormat="1" ht="22.5">
      <c r="A21" s="1207"/>
      <c r="B21" s="1015"/>
      <c r="C21" s="1015"/>
      <c r="D21" s="1015"/>
      <c r="F21" s="1031" t="str">
        <f>"3." &amp;mergeValue(A21)</f>
        <v>3.3</v>
      </c>
      <c r="G21" s="817" t="s">
        <v>495</v>
      </c>
      <c r="H21" s="1110"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21" s="818" t="s">
        <v>588</v>
      </c>
      <c r="J21" s="617"/>
      <c r="K21" s="1015"/>
      <c r="L21" s="1015"/>
      <c r="M21" s="1015"/>
      <c r="N21" s="1015"/>
      <c r="O21" s="1015"/>
      <c r="P21" s="1015"/>
      <c r="Q21" s="1015"/>
      <c r="R21" s="1015"/>
      <c r="S21" s="1015"/>
      <c r="T21" s="1015"/>
    </row>
    <row r="22" spans="1:20" s="1009" customFormat="1" ht="22.5">
      <c r="A22" s="1207"/>
      <c r="B22" s="1015"/>
      <c r="C22" s="1015"/>
      <c r="D22" s="1015"/>
      <c r="F22" s="1031" t="str">
        <f>"4."&amp;mergeValue(A22)</f>
        <v>4.3</v>
      </c>
      <c r="G22" s="817" t="s">
        <v>496</v>
      </c>
      <c r="H22" s="1116" t="s">
        <v>458</v>
      </c>
      <c r="I22" s="818"/>
      <c r="J22" s="617"/>
      <c r="K22" s="1015"/>
      <c r="L22" s="1015"/>
      <c r="M22" s="1015"/>
      <c r="N22" s="1015"/>
      <c r="O22" s="1015"/>
      <c r="P22" s="1015"/>
      <c r="Q22" s="1015"/>
      <c r="R22" s="1015"/>
      <c r="S22" s="1015"/>
      <c r="T22" s="1015"/>
    </row>
    <row r="23" spans="1:20" s="1009" customFormat="1" ht="18.75">
      <c r="A23" s="1207"/>
      <c r="B23" s="1207">
        <v>1</v>
      </c>
      <c r="C23" s="1106"/>
      <c r="D23" s="1106"/>
      <c r="F23" s="1031" t="str">
        <f>"4."&amp;mergeValue(A23) &amp;"."&amp;mergeValue(B23)</f>
        <v>4.3.1</v>
      </c>
      <c r="G23" s="832" t="s">
        <v>592</v>
      </c>
      <c r="H23" s="1110" t="str">
        <f>IF(region_name="","",region_name)</f>
        <v>Самарская область</v>
      </c>
      <c r="I23" s="818" t="s">
        <v>499</v>
      </c>
      <c r="J23" s="617"/>
      <c r="K23" s="1015"/>
      <c r="L23" s="1015"/>
      <c r="M23" s="1015"/>
      <c r="N23" s="1015"/>
      <c r="O23" s="1015"/>
      <c r="P23" s="1015"/>
      <c r="Q23" s="1015"/>
      <c r="R23" s="1015"/>
      <c r="S23" s="1015"/>
      <c r="T23" s="1015"/>
    </row>
    <row r="24" spans="1:20" s="1009" customFormat="1" ht="22.5">
      <c r="A24" s="1207"/>
      <c r="B24" s="1207"/>
      <c r="C24" s="1207">
        <v>1</v>
      </c>
      <c r="D24" s="1106"/>
      <c r="F24" s="1031" t="str">
        <f>"4."&amp;mergeValue(A24) &amp;"."&amp;mergeValue(B24)&amp;"."&amp;mergeValue(C24)</f>
        <v>4.3.1.1</v>
      </c>
      <c r="G24" s="819" t="s">
        <v>497</v>
      </c>
      <c r="H24" s="1110" t="str">
        <f>IF(Территории!H13="","","" &amp; Территории!H13 &amp; "")</f>
        <v>городской округ Самара</v>
      </c>
      <c r="I24" s="818" t="s">
        <v>500</v>
      </c>
      <c r="J24" s="617"/>
      <c r="K24" s="1015"/>
      <c r="L24" s="1015"/>
      <c r="M24" s="1015"/>
      <c r="N24" s="1015"/>
      <c r="O24" s="1015"/>
      <c r="P24" s="1015"/>
      <c r="Q24" s="1015"/>
      <c r="R24" s="1015"/>
      <c r="S24" s="1015"/>
      <c r="T24" s="1015"/>
    </row>
    <row r="25" spans="1:20" s="1009" customFormat="1" ht="56.25">
      <c r="A25" s="1207"/>
      <c r="B25" s="1207"/>
      <c r="C25" s="1207"/>
      <c r="D25" s="1106">
        <v>1</v>
      </c>
      <c r="F25" s="1031" t="str">
        <f>"4."&amp;mergeValue(A25) &amp;"."&amp;mergeValue(B25)&amp;"."&amp;mergeValue(C25)&amp;"."&amp;mergeValue(D25)</f>
        <v>4.3.1.1.1</v>
      </c>
      <c r="G25" s="820" t="s">
        <v>498</v>
      </c>
      <c r="H25" s="1110" t="str">
        <f>IF(Территории!R14="","","" &amp; Территории!R14 &amp; "")</f>
        <v>городской округ Самара (36701000)</v>
      </c>
      <c r="I25" s="1107" t="s">
        <v>591</v>
      </c>
      <c r="J25" s="617"/>
      <c r="K25" s="1015"/>
      <c r="L25" s="1015"/>
      <c r="M25" s="1015"/>
      <c r="N25" s="1015"/>
      <c r="O25" s="1015"/>
      <c r="P25" s="1015"/>
      <c r="Q25" s="1015"/>
      <c r="R25" s="1015"/>
      <c r="S25" s="1015"/>
      <c r="T25" s="1015"/>
    </row>
    <row r="26" spans="1:20" s="1009" customFormat="1" ht="45">
      <c r="A26" s="1207">
        <v>4</v>
      </c>
      <c r="B26" s="1015"/>
      <c r="C26" s="1015"/>
      <c r="D26" s="1015"/>
      <c r="F26" s="1031" t="str">
        <f>"2." &amp;mergeValue(A26)</f>
        <v>2.4</v>
      </c>
      <c r="G26" s="817" t="s">
        <v>494</v>
      </c>
      <c r="H26" s="1110" t="str">
        <f>IF('Перечень тарифов'!R27="","наименование отсутствует","" &amp; 'Перечень тарифов'!R27 &amp; "")</f>
        <v>33</v>
      </c>
      <c r="I26" s="818" t="s">
        <v>590</v>
      </c>
      <c r="J26" s="617"/>
      <c r="K26" s="1015"/>
      <c r="L26" s="1015"/>
      <c r="M26" s="1015"/>
      <c r="N26" s="1015"/>
      <c r="O26" s="1015"/>
      <c r="P26" s="1015"/>
      <c r="Q26" s="1015"/>
      <c r="R26" s="1015"/>
      <c r="S26" s="1015"/>
      <c r="T26" s="1015"/>
    </row>
    <row r="27" spans="1:20" s="1009" customFormat="1" ht="22.5">
      <c r="A27" s="1207"/>
      <c r="B27" s="1015"/>
      <c r="C27" s="1015"/>
      <c r="D27" s="1015"/>
      <c r="F27" s="1031" t="str">
        <f>"3." &amp;mergeValue(A27)</f>
        <v>3.4</v>
      </c>
      <c r="G27" s="817" t="s">
        <v>495</v>
      </c>
      <c r="H27" s="1110"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27" s="818" t="s">
        <v>588</v>
      </c>
      <c r="J27" s="617"/>
      <c r="K27" s="1015"/>
      <c r="L27" s="1015"/>
      <c r="M27" s="1015"/>
      <c r="N27" s="1015"/>
      <c r="O27" s="1015"/>
      <c r="P27" s="1015"/>
      <c r="Q27" s="1015"/>
      <c r="R27" s="1015"/>
      <c r="S27" s="1015"/>
      <c r="T27" s="1015"/>
    </row>
    <row r="28" spans="1:20" s="1009" customFormat="1" ht="22.5">
      <c r="A28" s="1207"/>
      <c r="B28" s="1015"/>
      <c r="C28" s="1015"/>
      <c r="D28" s="1015"/>
      <c r="F28" s="1031" t="str">
        <f>"4."&amp;mergeValue(A28)</f>
        <v>4.4</v>
      </c>
      <c r="G28" s="817" t="s">
        <v>496</v>
      </c>
      <c r="H28" s="1116" t="s">
        <v>458</v>
      </c>
      <c r="I28" s="818"/>
      <c r="J28" s="617"/>
      <c r="K28" s="1015"/>
      <c r="L28" s="1015"/>
      <c r="M28" s="1015"/>
      <c r="N28" s="1015"/>
      <c r="O28" s="1015"/>
      <c r="P28" s="1015"/>
      <c r="Q28" s="1015"/>
      <c r="R28" s="1015"/>
      <c r="S28" s="1015"/>
      <c r="T28" s="1015"/>
    </row>
    <row r="29" spans="1:20" s="1009" customFormat="1" ht="18.75">
      <c r="A29" s="1207"/>
      <c r="B29" s="1207">
        <v>1</v>
      </c>
      <c r="C29" s="1106"/>
      <c r="D29" s="1106"/>
      <c r="F29" s="1031" t="str">
        <f>"4."&amp;mergeValue(A29) &amp;"."&amp;mergeValue(B29)</f>
        <v>4.4.1</v>
      </c>
      <c r="G29" s="832" t="s">
        <v>592</v>
      </c>
      <c r="H29" s="1110" t="str">
        <f>IF(region_name="","",region_name)</f>
        <v>Самарская область</v>
      </c>
      <c r="I29" s="818" t="s">
        <v>499</v>
      </c>
      <c r="J29" s="617"/>
      <c r="K29" s="1015"/>
      <c r="L29" s="1015"/>
      <c r="M29" s="1015"/>
      <c r="N29" s="1015"/>
      <c r="O29" s="1015"/>
      <c r="P29" s="1015"/>
      <c r="Q29" s="1015"/>
      <c r="R29" s="1015"/>
      <c r="S29" s="1015"/>
      <c r="T29" s="1015"/>
    </row>
    <row r="30" spans="1:20" s="1009" customFormat="1" ht="22.5">
      <c r="A30" s="1207"/>
      <c r="B30" s="1207"/>
      <c r="C30" s="1207">
        <v>1</v>
      </c>
      <c r="D30" s="1106"/>
      <c r="F30" s="1031" t="str">
        <f>"4."&amp;mergeValue(A30) &amp;"."&amp;mergeValue(B30)&amp;"."&amp;mergeValue(C30)</f>
        <v>4.4.1.1</v>
      </c>
      <c r="G30" s="819" t="s">
        <v>497</v>
      </c>
      <c r="H30" s="1110" t="str">
        <f>IF(Территории!H13="","","" &amp; Территории!H13 &amp; "")</f>
        <v>городской округ Самара</v>
      </c>
      <c r="I30" s="818" t="s">
        <v>500</v>
      </c>
      <c r="J30" s="617"/>
      <c r="K30" s="1015"/>
      <c r="L30" s="1015"/>
      <c r="M30" s="1015"/>
      <c r="N30" s="1015"/>
      <c r="O30" s="1015"/>
      <c r="P30" s="1015"/>
      <c r="Q30" s="1015"/>
      <c r="R30" s="1015"/>
      <c r="S30" s="1015"/>
      <c r="T30" s="1015"/>
    </row>
    <row r="31" spans="1:20" s="1009" customFormat="1" ht="56.25">
      <c r="A31" s="1207"/>
      <c r="B31" s="1207"/>
      <c r="C31" s="1207"/>
      <c r="D31" s="1106">
        <v>1</v>
      </c>
      <c r="F31" s="1031" t="str">
        <f>"4."&amp;mergeValue(A31) &amp;"."&amp;mergeValue(B31)&amp;"."&amp;mergeValue(C31)&amp;"."&amp;mergeValue(D31)</f>
        <v>4.4.1.1.1</v>
      </c>
      <c r="G31" s="820" t="s">
        <v>498</v>
      </c>
      <c r="H31" s="1110" t="str">
        <f>IF(Территории!R14="","","" &amp; Территории!R14 &amp; "")</f>
        <v>городской округ Самара (36701000)</v>
      </c>
      <c r="I31" s="1107" t="s">
        <v>591</v>
      </c>
      <c r="J31" s="617"/>
      <c r="K31" s="1015"/>
      <c r="L31" s="1015"/>
      <c r="M31" s="1015"/>
      <c r="N31" s="1015"/>
      <c r="O31" s="1015"/>
      <c r="P31" s="1015"/>
      <c r="Q31" s="1015"/>
      <c r="R31" s="1015"/>
      <c r="S31" s="1015"/>
      <c r="T31" s="1015"/>
    </row>
    <row r="32" spans="1:20" s="1009" customFormat="1" ht="45">
      <c r="A32" s="1207">
        <v>5</v>
      </c>
      <c r="B32" s="1015"/>
      <c r="C32" s="1015"/>
      <c r="D32" s="1015"/>
      <c r="F32" s="1031" t="str">
        <f>"2." &amp;mergeValue(A32)</f>
        <v>2.5</v>
      </c>
      <c r="G32" s="817" t="s">
        <v>494</v>
      </c>
      <c r="H32" s="1110" t="str">
        <f>IF('Перечень тарифов'!R29="","наименование отсутствует","" &amp; 'Перечень тарифов'!R29 &amp; "")</f>
        <v>36</v>
      </c>
      <c r="I32" s="818" t="s">
        <v>590</v>
      </c>
      <c r="J32" s="617"/>
      <c r="K32" s="1015"/>
      <c r="L32" s="1015"/>
      <c r="M32" s="1015"/>
      <c r="N32" s="1015"/>
      <c r="O32" s="1015"/>
      <c r="P32" s="1015"/>
      <c r="Q32" s="1015"/>
      <c r="R32" s="1015"/>
      <c r="S32" s="1015"/>
      <c r="T32" s="1015"/>
    </row>
    <row r="33" spans="1:20" s="1009" customFormat="1" ht="22.5">
      <c r="A33" s="1207"/>
      <c r="B33" s="1015"/>
      <c r="C33" s="1015"/>
      <c r="D33" s="1015"/>
      <c r="F33" s="1031" t="str">
        <f>"3." &amp;mergeValue(A33)</f>
        <v>3.5</v>
      </c>
      <c r="G33" s="817" t="s">
        <v>495</v>
      </c>
      <c r="H33" s="1110"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33" s="818" t="s">
        <v>588</v>
      </c>
      <c r="J33" s="617"/>
      <c r="K33" s="1015"/>
      <c r="L33" s="1015"/>
      <c r="M33" s="1015"/>
      <c r="N33" s="1015"/>
      <c r="O33" s="1015"/>
      <c r="P33" s="1015"/>
      <c r="Q33" s="1015"/>
      <c r="R33" s="1015"/>
      <c r="S33" s="1015"/>
      <c r="T33" s="1015"/>
    </row>
    <row r="34" spans="1:20" s="1009" customFormat="1" ht="22.5">
      <c r="A34" s="1207"/>
      <c r="B34" s="1015"/>
      <c r="C34" s="1015"/>
      <c r="D34" s="1015"/>
      <c r="F34" s="1031" t="str">
        <f>"4."&amp;mergeValue(A34)</f>
        <v>4.5</v>
      </c>
      <c r="G34" s="817" t="s">
        <v>496</v>
      </c>
      <c r="H34" s="1116" t="s">
        <v>458</v>
      </c>
      <c r="I34" s="818"/>
      <c r="J34" s="617"/>
      <c r="K34" s="1015"/>
      <c r="L34" s="1015"/>
      <c r="M34" s="1015"/>
      <c r="N34" s="1015"/>
      <c r="O34" s="1015"/>
      <c r="P34" s="1015"/>
      <c r="Q34" s="1015"/>
      <c r="R34" s="1015"/>
      <c r="S34" s="1015"/>
      <c r="T34" s="1015"/>
    </row>
    <row r="35" spans="1:20" s="1009" customFormat="1" ht="18.75">
      <c r="A35" s="1207"/>
      <c r="B35" s="1207">
        <v>1</v>
      </c>
      <c r="C35" s="1106"/>
      <c r="D35" s="1106"/>
      <c r="F35" s="1031" t="str">
        <f>"4."&amp;mergeValue(A35) &amp;"."&amp;mergeValue(B35)</f>
        <v>4.5.1</v>
      </c>
      <c r="G35" s="832" t="s">
        <v>592</v>
      </c>
      <c r="H35" s="1110" t="str">
        <f>IF(region_name="","",region_name)</f>
        <v>Самарская область</v>
      </c>
      <c r="I35" s="818" t="s">
        <v>499</v>
      </c>
      <c r="J35" s="617"/>
      <c r="K35" s="1015"/>
      <c r="L35" s="1015"/>
      <c r="M35" s="1015"/>
      <c r="N35" s="1015"/>
      <c r="O35" s="1015"/>
      <c r="P35" s="1015"/>
      <c r="Q35" s="1015"/>
      <c r="R35" s="1015"/>
      <c r="S35" s="1015"/>
      <c r="T35" s="1015"/>
    </row>
    <row r="36" spans="1:20" s="1009" customFormat="1" ht="22.5">
      <c r="A36" s="1207"/>
      <c r="B36" s="1207"/>
      <c r="C36" s="1207">
        <v>1</v>
      </c>
      <c r="D36" s="1106"/>
      <c r="F36" s="1031" t="str">
        <f>"4."&amp;mergeValue(A36) &amp;"."&amp;mergeValue(B36)&amp;"."&amp;mergeValue(C36)</f>
        <v>4.5.1.1</v>
      </c>
      <c r="G36" s="819" t="s">
        <v>497</v>
      </c>
      <c r="H36" s="1110" t="str">
        <f>IF(Территории!H13="","","" &amp; Территории!H13 &amp; "")</f>
        <v>городской округ Самара</v>
      </c>
      <c r="I36" s="818" t="s">
        <v>500</v>
      </c>
      <c r="J36" s="617"/>
      <c r="K36" s="1015"/>
      <c r="L36" s="1015"/>
      <c r="M36" s="1015"/>
      <c r="N36" s="1015"/>
      <c r="O36" s="1015"/>
      <c r="P36" s="1015"/>
      <c r="Q36" s="1015"/>
      <c r="R36" s="1015"/>
      <c r="S36" s="1015"/>
      <c r="T36" s="1015"/>
    </row>
    <row r="37" spans="1:20" s="1009" customFormat="1" ht="56.25">
      <c r="A37" s="1207"/>
      <c r="B37" s="1207"/>
      <c r="C37" s="1207"/>
      <c r="D37" s="1106">
        <v>1</v>
      </c>
      <c r="F37" s="1031" t="str">
        <f>"4."&amp;mergeValue(A37) &amp;"."&amp;mergeValue(B37)&amp;"."&amp;mergeValue(C37)&amp;"."&amp;mergeValue(D37)</f>
        <v>4.5.1.1.1</v>
      </c>
      <c r="G37" s="820" t="s">
        <v>498</v>
      </c>
      <c r="H37" s="1110" t="str">
        <f>IF(Территории!R14="","","" &amp; Территории!R14 &amp; "")</f>
        <v>городской округ Самара (36701000)</v>
      </c>
      <c r="I37" s="1107" t="s">
        <v>591</v>
      </c>
      <c r="J37" s="617"/>
      <c r="K37" s="1015"/>
      <c r="L37" s="1015"/>
      <c r="M37" s="1015"/>
      <c r="N37" s="1015"/>
      <c r="O37" s="1015"/>
      <c r="P37" s="1015"/>
      <c r="Q37" s="1015"/>
      <c r="R37" s="1015"/>
      <c r="S37" s="1015"/>
      <c r="T37" s="1015"/>
    </row>
    <row r="38" spans="1:20" s="774" customFormat="1" ht="3" customHeight="1">
      <c r="A38" s="775"/>
      <c r="B38" s="775"/>
      <c r="C38" s="775"/>
      <c r="D38" s="775"/>
      <c r="F38" s="627"/>
      <c r="G38" s="628"/>
      <c r="H38" s="629"/>
      <c r="I38" s="630"/>
      <c r="J38" s="775"/>
      <c r="K38" s="775"/>
      <c r="L38" s="775"/>
      <c r="M38" s="775"/>
      <c r="N38" s="775"/>
      <c r="O38" s="775"/>
      <c r="P38" s="775"/>
      <c r="Q38" s="775"/>
      <c r="R38" s="775"/>
      <c r="S38" s="775"/>
      <c r="T38" s="775"/>
    </row>
    <row r="39" spans="1:20" s="774" customFormat="1" ht="15" customHeight="1">
      <c r="A39" s="775"/>
      <c r="B39" s="775"/>
      <c r="C39" s="775"/>
      <c r="D39" s="775"/>
      <c r="F39" s="824"/>
      <c r="G39" s="1202" t="s">
        <v>593</v>
      </c>
      <c r="H39" s="1202"/>
      <c r="I39" s="985"/>
      <c r="J39" s="775"/>
      <c r="K39" s="775"/>
      <c r="L39" s="775"/>
      <c r="M39" s="775"/>
      <c r="N39" s="775"/>
      <c r="O39" s="775"/>
      <c r="P39" s="775"/>
      <c r="Q39" s="775"/>
      <c r="R39" s="775"/>
      <c r="S39" s="775"/>
      <c r="T39" s="775"/>
    </row>
  </sheetData>
  <sheetProtection algorithmName="SHA-512" hashValue="xvelg8qqHBGEELc9LKHMcO/w8uAd5Sv9Pi/rCsLsD2NZRU0iSRU6bCG0JqN9m4fzpi5NTpbpKXxnwSvyTvt5Iw==" saltValue="yrz+VV4SvJ2ydM5GDwL1sA==" spinCount="100000" sheet="1" objects="1" scenarios="1" formatColumns="0" formatRows="0"/>
  <mergeCells count="19">
    <mergeCell ref="G39:H39"/>
    <mergeCell ref="F2:H2"/>
    <mergeCell ref="F4:H4"/>
    <mergeCell ref="I4:I5"/>
    <mergeCell ref="A8:A13"/>
    <mergeCell ref="B11:B13"/>
    <mergeCell ref="C12:C13"/>
    <mergeCell ref="A14:A19"/>
    <mergeCell ref="B17:B19"/>
    <mergeCell ref="C18:C19"/>
    <mergeCell ref="A20:A25"/>
    <mergeCell ref="B23:B25"/>
    <mergeCell ref="C24:C25"/>
    <mergeCell ref="A26:A31"/>
    <mergeCell ref="B29:B31"/>
    <mergeCell ref="C30:C31"/>
    <mergeCell ref="A32:A37"/>
    <mergeCell ref="B35:B37"/>
    <mergeCell ref="C36:C37"/>
  </mergeCells>
  <dataValidations count="1">
    <dataValidation type="textLength" operator="lessThanOrEqual" allowBlank="1" showInputMessage="1" showErrorMessage="1" errorTitle="Ошибка" error="Допускается ввод не более 900 символов!" sqref="I38:I39" xr:uid="{00000000-0002-0000-0B00-000000000000}">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06_13">
    <tabColor rgb="FFEAEBEE"/>
    <pageSetUpPr fitToPage="1"/>
  </sheetPr>
  <dimension ref="A1:AQ66"/>
  <sheetViews>
    <sheetView showGridLines="0" topLeftCell="K47" zoomScaleNormal="100" workbookViewId="0">
      <selection activeCell="AA60" sqref="AA60:AA61"/>
    </sheetView>
  </sheetViews>
  <sheetFormatPr defaultColWidth="10.5703125" defaultRowHeight="14.25"/>
  <cols>
    <col min="1" max="6" width="10.5703125" style="1010" hidden="1" customWidth="1"/>
    <col min="7" max="8" width="9.140625" style="1016"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29.7109375" style="992" customWidth="1"/>
    <col min="16" max="17" width="23.7109375" style="992" hidden="1" customWidth="1"/>
    <col min="18" max="18" width="11.7109375" style="992" customWidth="1"/>
    <col min="19" max="19" width="3.7109375" style="992" customWidth="1"/>
    <col min="20" max="20" width="11.7109375" style="992" customWidth="1"/>
    <col min="21" max="21" width="8.5703125" style="992" customWidth="1"/>
    <col min="22" max="22" width="29.7109375" style="1063" customWidth="1"/>
    <col min="23" max="24" width="23.7109375" style="1063" hidden="1" customWidth="1"/>
    <col min="25" max="25" width="11.7109375" style="1063" customWidth="1"/>
    <col min="26" max="26" width="3.7109375" style="1063" customWidth="1"/>
    <col min="27" max="27" width="11.7109375" style="1063" customWidth="1"/>
    <col min="28" max="28" width="8.5703125" style="1063" hidden="1" customWidth="1"/>
    <col min="29" max="29" width="4.7109375" style="992" customWidth="1"/>
    <col min="30" max="30" width="115.7109375" style="992" customWidth="1"/>
    <col min="31" max="32" width="10.5703125" style="1010"/>
    <col min="33" max="33" width="11.140625" style="1010" customWidth="1"/>
    <col min="34" max="41" width="10.5703125" style="1010"/>
    <col min="42" max="263" width="10.5703125" style="992"/>
    <col min="264" max="271" width="0" style="992" hidden="1" customWidth="1"/>
    <col min="272" max="272" width="3.7109375" style="992" customWidth="1"/>
    <col min="273" max="273" width="3.85546875" style="992" customWidth="1"/>
    <col min="274" max="274" width="3.7109375" style="992" customWidth="1"/>
    <col min="275" max="275" width="12.7109375" style="992" customWidth="1"/>
    <col min="276" max="276" width="52.7109375" style="992" customWidth="1"/>
    <col min="277" max="280" width="0" style="992" hidden="1" customWidth="1"/>
    <col min="281" max="281" width="12.28515625" style="992" customWidth="1"/>
    <col min="282" max="282" width="6.42578125" style="992" customWidth="1"/>
    <col min="283" max="283" width="12.28515625" style="992" customWidth="1"/>
    <col min="284" max="284" width="0" style="992" hidden="1" customWidth="1"/>
    <col min="285" max="285" width="3.7109375" style="992" customWidth="1"/>
    <col min="286" max="286" width="11.140625" style="992" bestFit="1" customWidth="1"/>
    <col min="287" max="288" width="10.5703125" style="992"/>
    <col min="289" max="289" width="11.140625" style="992" customWidth="1"/>
    <col min="290" max="519" width="10.5703125" style="992"/>
    <col min="520" max="527" width="0" style="992" hidden="1" customWidth="1"/>
    <col min="528" max="528" width="3.7109375" style="992" customWidth="1"/>
    <col min="529" max="529" width="3.85546875" style="992" customWidth="1"/>
    <col min="530" max="530" width="3.7109375" style="992" customWidth="1"/>
    <col min="531" max="531" width="12.7109375" style="992" customWidth="1"/>
    <col min="532" max="532" width="52.7109375" style="992" customWidth="1"/>
    <col min="533" max="536" width="0" style="992" hidden="1" customWidth="1"/>
    <col min="537" max="537" width="12.28515625" style="992" customWidth="1"/>
    <col min="538" max="538" width="6.42578125" style="992" customWidth="1"/>
    <col min="539" max="539" width="12.28515625" style="992" customWidth="1"/>
    <col min="540" max="540" width="0" style="992" hidden="1" customWidth="1"/>
    <col min="541" max="541" width="3.7109375" style="992" customWidth="1"/>
    <col min="542" max="542" width="11.140625" style="992" bestFit="1" customWidth="1"/>
    <col min="543" max="544" width="10.5703125" style="992"/>
    <col min="545" max="545" width="11.140625" style="992" customWidth="1"/>
    <col min="546" max="775" width="10.5703125" style="992"/>
    <col min="776" max="783" width="0" style="992" hidden="1" customWidth="1"/>
    <col min="784" max="784" width="3.7109375" style="992" customWidth="1"/>
    <col min="785" max="785" width="3.85546875" style="992" customWidth="1"/>
    <col min="786" max="786" width="3.7109375" style="992" customWidth="1"/>
    <col min="787" max="787" width="12.7109375" style="992" customWidth="1"/>
    <col min="788" max="788" width="52.7109375" style="992" customWidth="1"/>
    <col min="789" max="792" width="0" style="992" hidden="1" customWidth="1"/>
    <col min="793" max="793" width="12.28515625" style="992" customWidth="1"/>
    <col min="794" max="794" width="6.42578125" style="992" customWidth="1"/>
    <col min="795" max="795" width="12.28515625" style="992" customWidth="1"/>
    <col min="796" max="796" width="0" style="992" hidden="1" customWidth="1"/>
    <col min="797" max="797" width="3.7109375" style="992" customWidth="1"/>
    <col min="798" max="798" width="11.140625" style="992" bestFit="1" customWidth="1"/>
    <col min="799" max="800" width="10.5703125" style="992"/>
    <col min="801" max="801" width="11.140625" style="992" customWidth="1"/>
    <col min="802" max="1031" width="10.5703125" style="992"/>
    <col min="1032" max="1039" width="0" style="992" hidden="1" customWidth="1"/>
    <col min="1040" max="1040" width="3.7109375" style="992" customWidth="1"/>
    <col min="1041" max="1041" width="3.85546875" style="992" customWidth="1"/>
    <col min="1042" max="1042" width="3.7109375" style="992" customWidth="1"/>
    <col min="1043" max="1043" width="12.7109375" style="992" customWidth="1"/>
    <col min="1044" max="1044" width="52.7109375" style="992" customWidth="1"/>
    <col min="1045" max="1048" width="0" style="992" hidden="1" customWidth="1"/>
    <col min="1049" max="1049" width="12.28515625" style="992" customWidth="1"/>
    <col min="1050" max="1050" width="6.42578125" style="992" customWidth="1"/>
    <col min="1051" max="1051" width="12.28515625" style="992" customWidth="1"/>
    <col min="1052" max="1052" width="0" style="992" hidden="1" customWidth="1"/>
    <col min="1053" max="1053" width="3.7109375" style="992" customWidth="1"/>
    <col min="1054" max="1054" width="11.140625" style="992" bestFit="1" customWidth="1"/>
    <col min="1055" max="1056" width="10.5703125" style="992"/>
    <col min="1057" max="1057" width="11.140625" style="992" customWidth="1"/>
    <col min="1058" max="1287" width="10.5703125" style="992"/>
    <col min="1288" max="1295" width="0" style="992" hidden="1" customWidth="1"/>
    <col min="1296" max="1296" width="3.7109375" style="992" customWidth="1"/>
    <col min="1297" max="1297" width="3.85546875" style="992" customWidth="1"/>
    <col min="1298" max="1298" width="3.7109375" style="992" customWidth="1"/>
    <col min="1299" max="1299" width="12.7109375" style="992" customWidth="1"/>
    <col min="1300" max="1300" width="52.7109375" style="992" customWidth="1"/>
    <col min="1301" max="1304" width="0" style="992" hidden="1" customWidth="1"/>
    <col min="1305" max="1305" width="12.28515625" style="992" customWidth="1"/>
    <col min="1306" max="1306" width="6.42578125" style="992" customWidth="1"/>
    <col min="1307" max="1307" width="12.28515625" style="992" customWidth="1"/>
    <col min="1308" max="1308" width="0" style="992" hidden="1" customWidth="1"/>
    <col min="1309" max="1309" width="3.7109375" style="992" customWidth="1"/>
    <col min="1310" max="1310" width="11.140625" style="992" bestFit="1" customWidth="1"/>
    <col min="1311" max="1312" width="10.5703125" style="992"/>
    <col min="1313" max="1313" width="11.140625" style="992" customWidth="1"/>
    <col min="1314" max="1543" width="10.5703125" style="992"/>
    <col min="1544" max="1551" width="0" style="992" hidden="1" customWidth="1"/>
    <col min="1552" max="1552" width="3.7109375" style="992" customWidth="1"/>
    <col min="1553" max="1553" width="3.85546875" style="992" customWidth="1"/>
    <col min="1554" max="1554" width="3.7109375" style="992" customWidth="1"/>
    <col min="1555" max="1555" width="12.7109375" style="992" customWidth="1"/>
    <col min="1556" max="1556" width="52.7109375" style="992" customWidth="1"/>
    <col min="1557" max="1560" width="0" style="992" hidden="1" customWidth="1"/>
    <col min="1561" max="1561" width="12.28515625" style="992" customWidth="1"/>
    <col min="1562" max="1562" width="6.42578125" style="992" customWidth="1"/>
    <col min="1563" max="1563" width="12.28515625" style="992" customWidth="1"/>
    <col min="1564" max="1564" width="0" style="992" hidden="1" customWidth="1"/>
    <col min="1565" max="1565" width="3.7109375" style="992" customWidth="1"/>
    <col min="1566" max="1566" width="11.140625" style="992" bestFit="1" customWidth="1"/>
    <col min="1567" max="1568" width="10.5703125" style="992"/>
    <col min="1569" max="1569" width="11.140625" style="992" customWidth="1"/>
    <col min="1570" max="1799" width="10.5703125" style="992"/>
    <col min="1800" max="1807" width="0" style="992" hidden="1" customWidth="1"/>
    <col min="1808" max="1808" width="3.7109375" style="992" customWidth="1"/>
    <col min="1809" max="1809" width="3.85546875" style="992" customWidth="1"/>
    <col min="1810" max="1810" width="3.7109375" style="992" customWidth="1"/>
    <col min="1811" max="1811" width="12.7109375" style="992" customWidth="1"/>
    <col min="1812" max="1812" width="52.7109375" style="992" customWidth="1"/>
    <col min="1813" max="1816" width="0" style="992" hidden="1" customWidth="1"/>
    <col min="1817" max="1817" width="12.28515625" style="992" customWidth="1"/>
    <col min="1818" max="1818" width="6.42578125" style="992" customWidth="1"/>
    <col min="1819" max="1819" width="12.28515625" style="992" customWidth="1"/>
    <col min="1820" max="1820" width="0" style="992" hidden="1" customWidth="1"/>
    <col min="1821" max="1821" width="3.7109375" style="992" customWidth="1"/>
    <col min="1822" max="1822" width="11.140625" style="992" bestFit="1" customWidth="1"/>
    <col min="1823" max="1824" width="10.5703125" style="992"/>
    <col min="1825" max="1825" width="11.140625" style="992" customWidth="1"/>
    <col min="1826" max="2055" width="10.5703125" style="992"/>
    <col min="2056" max="2063" width="0" style="992" hidden="1" customWidth="1"/>
    <col min="2064" max="2064" width="3.7109375" style="992" customWidth="1"/>
    <col min="2065" max="2065" width="3.85546875" style="992" customWidth="1"/>
    <col min="2066" max="2066" width="3.7109375" style="992" customWidth="1"/>
    <col min="2067" max="2067" width="12.7109375" style="992" customWidth="1"/>
    <col min="2068" max="2068" width="52.7109375" style="992" customWidth="1"/>
    <col min="2069" max="2072" width="0" style="992" hidden="1" customWidth="1"/>
    <col min="2073" max="2073" width="12.28515625" style="992" customWidth="1"/>
    <col min="2074" max="2074" width="6.42578125" style="992" customWidth="1"/>
    <col min="2075" max="2075" width="12.28515625" style="992" customWidth="1"/>
    <col min="2076" max="2076" width="0" style="992" hidden="1" customWidth="1"/>
    <col min="2077" max="2077" width="3.7109375" style="992" customWidth="1"/>
    <col min="2078" max="2078" width="11.140625" style="992" bestFit="1" customWidth="1"/>
    <col min="2079" max="2080" width="10.5703125" style="992"/>
    <col min="2081" max="2081" width="11.140625" style="992" customWidth="1"/>
    <col min="2082" max="2311" width="10.5703125" style="992"/>
    <col min="2312" max="2319" width="0" style="992" hidden="1" customWidth="1"/>
    <col min="2320" max="2320" width="3.7109375" style="992" customWidth="1"/>
    <col min="2321" max="2321" width="3.85546875" style="992" customWidth="1"/>
    <col min="2322" max="2322" width="3.7109375" style="992" customWidth="1"/>
    <col min="2323" max="2323" width="12.7109375" style="992" customWidth="1"/>
    <col min="2324" max="2324" width="52.7109375" style="992" customWidth="1"/>
    <col min="2325" max="2328" width="0" style="992" hidden="1" customWidth="1"/>
    <col min="2329" max="2329" width="12.28515625" style="992" customWidth="1"/>
    <col min="2330" max="2330" width="6.42578125" style="992" customWidth="1"/>
    <col min="2331" max="2331" width="12.28515625" style="992" customWidth="1"/>
    <col min="2332" max="2332" width="0" style="992" hidden="1" customWidth="1"/>
    <col min="2333" max="2333" width="3.7109375" style="992" customWidth="1"/>
    <col min="2334" max="2334" width="11.140625" style="992" bestFit="1" customWidth="1"/>
    <col min="2335" max="2336" width="10.5703125" style="992"/>
    <col min="2337" max="2337" width="11.140625" style="992" customWidth="1"/>
    <col min="2338" max="2567" width="10.5703125" style="992"/>
    <col min="2568" max="2575" width="0" style="992" hidden="1" customWidth="1"/>
    <col min="2576" max="2576" width="3.7109375" style="992" customWidth="1"/>
    <col min="2577" max="2577" width="3.85546875" style="992" customWidth="1"/>
    <col min="2578" max="2578" width="3.7109375" style="992" customWidth="1"/>
    <col min="2579" max="2579" width="12.7109375" style="992" customWidth="1"/>
    <col min="2580" max="2580" width="52.7109375" style="992" customWidth="1"/>
    <col min="2581" max="2584" width="0" style="992" hidden="1" customWidth="1"/>
    <col min="2585" max="2585" width="12.28515625" style="992" customWidth="1"/>
    <col min="2586" max="2586" width="6.42578125" style="992" customWidth="1"/>
    <col min="2587" max="2587" width="12.28515625" style="992" customWidth="1"/>
    <col min="2588" max="2588" width="0" style="992" hidden="1" customWidth="1"/>
    <col min="2589" max="2589" width="3.7109375" style="992" customWidth="1"/>
    <col min="2590" max="2590" width="11.140625" style="992" bestFit="1" customWidth="1"/>
    <col min="2591" max="2592" width="10.5703125" style="992"/>
    <col min="2593" max="2593" width="11.140625" style="992" customWidth="1"/>
    <col min="2594" max="2823" width="10.5703125" style="992"/>
    <col min="2824" max="2831" width="0" style="992" hidden="1" customWidth="1"/>
    <col min="2832" max="2832" width="3.7109375" style="992" customWidth="1"/>
    <col min="2833" max="2833" width="3.85546875" style="992" customWidth="1"/>
    <col min="2834" max="2834" width="3.7109375" style="992" customWidth="1"/>
    <col min="2835" max="2835" width="12.7109375" style="992" customWidth="1"/>
    <col min="2836" max="2836" width="52.7109375" style="992" customWidth="1"/>
    <col min="2837" max="2840" width="0" style="992" hidden="1" customWidth="1"/>
    <col min="2841" max="2841" width="12.28515625" style="992" customWidth="1"/>
    <col min="2842" max="2842" width="6.42578125" style="992" customWidth="1"/>
    <col min="2843" max="2843" width="12.28515625" style="992" customWidth="1"/>
    <col min="2844" max="2844" width="0" style="992" hidden="1" customWidth="1"/>
    <col min="2845" max="2845" width="3.7109375" style="992" customWidth="1"/>
    <col min="2846" max="2846" width="11.140625" style="992" bestFit="1" customWidth="1"/>
    <col min="2847" max="2848" width="10.5703125" style="992"/>
    <col min="2849" max="2849" width="11.140625" style="992" customWidth="1"/>
    <col min="2850" max="3079" width="10.5703125" style="992"/>
    <col min="3080" max="3087" width="0" style="992" hidden="1" customWidth="1"/>
    <col min="3088" max="3088" width="3.7109375" style="992" customWidth="1"/>
    <col min="3089" max="3089" width="3.85546875" style="992" customWidth="1"/>
    <col min="3090" max="3090" width="3.7109375" style="992" customWidth="1"/>
    <col min="3091" max="3091" width="12.7109375" style="992" customWidth="1"/>
    <col min="3092" max="3092" width="52.7109375" style="992" customWidth="1"/>
    <col min="3093" max="3096" width="0" style="992" hidden="1" customWidth="1"/>
    <col min="3097" max="3097" width="12.28515625" style="992" customWidth="1"/>
    <col min="3098" max="3098" width="6.42578125" style="992" customWidth="1"/>
    <col min="3099" max="3099" width="12.28515625" style="992" customWidth="1"/>
    <col min="3100" max="3100" width="0" style="992" hidden="1" customWidth="1"/>
    <col min="3101" max="3101" width="3.7109375" style="992" customWidth="1"/>
    <col min="3102" max="3102" width="11.140625" style="992" bestFit="1" customWidth="1"/>
    <col min="3103" max="3104" width="10.5703125" style="992"/>
    <col min="3105" max="3105" width="11.140625" style="992" customWidth="1"/>
    <col min="3106" max="3335" width="10.5703125" style="992"/>
    <col min="3336" max="3343" width="0" style="992" hidden="1" customWidth="1"/>
    <col min="3344" max="3344" width="3.7109375" style="992" customWidth="1"/>
    <col min="3345" max="3345" width="3.85546875" style="992" customWidth="1"/>
    <col min="3346" max="3346" width="3.7109375" style="992" customWidth="1"/>
    <col min="3347" max="3347" width="12.7109375" style="992" customWidth="1"/>
    <col min="3348" max="3348" width="52.7109375" style="992" customWidth="1"/>
    <col min="3349" max="3352" width="0" style="992" hidden="1" customWidth="1"/>
    <col min="3353" max="3353" width="12.28515625" style="992" customWidth="1"/>
    <col min="3354" max="3354" width="6.42578125" style="992" customWidth="1"/>
    <col min="3355" max="3355" width="12.28515625" style="992" customWidth="1"/>
    <col min="3356" max="3356" width="0" style="992" hidden="1" customWidth="1"/>
    <col min="3357" max="3357" width="3.7109375" style="992" customWidth="1"/>
    <col min="3358" max="3358" width="11.140625" style="992" bestFit="1" customWidth="1"/>
    <col min="3359" max="3360" width="10.5703125" style="992"/>
    <col min="3361" max="3361" width="11.140625" style="992" customWidth="1"/>
    <col min="3362" max="3591" width="10.5703125" style="992"/>
    <col min="3592" max="3599" width="0" style="992" hidden="1" customWidth="1"/>
    <col min="3600" max="3600" width="3.7109375" style="992" customWidth="1"/>
    <col min="3601" max="3601" width="3.85546875" style="992" customWidth="1"/>
    <col min="3602" max="3602" width="3.7109375" style="992" customWidth="1"/>
    <col min="3603" max="3603" width="12.7109375" style="992" customWidth="1"/>
    <col min="3604" max="3604" width="52.7109375" style="992" customWidth="1"/>
    <col min="3605" max="3608" width="0" style="992" hidden="1" customWidth="1"/>
    <col min="3609" max="3609" width="12.28515625" style="992" customWidth="1"/>
    <col min="3610" max="3610" width="6.42578125" style="992" customWidth="1"/>
    <col min="3611" max="3611" width="12.28515625" style="992" customWidth="1"/>
    <col min="3612" max="3612" width="0" style="992" hidden="1" customWidth="1"/>
    <col min="3613" max="3613" width="3.7109375" style="992" customWidth="1"/>
    <col min="3614" max="3614" width="11.140625" style="992" bestFit="1" customWidth="1"/>
    <col min="3615" max="3616" width="10.5703125" style="992"/>
    <col min="3617" max="3617" width="11.140625" style="992" customWidth="1"/>
    <col min="3618" max="3847" width="10.5703125" style="992"/>
    <col min="3848" max="3855" width="0" style="992" hidden="1" customWidth="1"/>
    <col min="3856" max="3856" width="3.7109375" style="992" customWidth="1"/>
    <col min="3857" max="3857" width="3.85546875" style="992" customWidth="1"/>
    <col min="3858" max="3858" width="3.7109375" style="992" customWidth="1"/>
    <col min="3859" max="3859" width="12.7109375" style="992" customWidth="1"/>
    <col min="3860" max="3860" width="52.7109375" style="992" customWidth="1"/>
    <col min="3861" max="3864" width="0" style="992" hidden="1" customWidth="1"/>
    <col min="3865" max="3865" width="12.28515625" style="992" customWidth="1"/>
    <col min="3866" max="3866" width="6.42578125" style="992" customWidth="1"/>
    <col min="3867" max="3867" width="12.28515625" style="992" customWidth="1"/>
    <col min="3868" max="3868" width="0" style="992" hidden="1" customWidth="1"/>
    <col min="3869" max="3869" width="3.7109375" style="992" customWidth="1"/>
    <col min="3870" max="3870" width="11.140625" style="992" bestFit="1" customWidth="1"/>
    <col min="3871" max="3872" width="10.5703125" style="992"/>
    <col min="3873" max="3873" width="11.140625" style="992" customWidth="1"/>
    <col min="3874" max="4103" width="10.5703125" style="992"/>
    <col min="4104" max="4111" width="0" style="992" hidden="1" customWidth="1"/>
    <col min="4112" max="4112" width="3.7109375" style="992" customWidth="1"/>
    <col min="4113" max="4113" width="3.85546875" style="992" customWidth="1"/>
    <col min="4114" max="4114" width="3.7109375" style="992" customWidth="1"/>
    <col min="4115" max="4115" width="12.7109375" style="992" customWidth="1"/>
    <col min="4116" max="4116" width="52.7109375" style="992" customWidth="1"/>
    <col min="4117" max="4120" width="0" style="992" hidden="1" customWidth="1"/>
    <col min="4121" max="4121" width="12.28515625" style="992" customWidth="1"/>
    <col min="4122" max="4122" width="6.42578125" style="992" customWidth="1"/>
    <col min="4123" max="4123" width="12.28515625" style="992" customWidth="1"/>
    <col min="4124" max="4124" width="0" style="992" hidden="1" customWidth="1"/>
    <col min="4125" max="4125" width="3.7109375" style="992" customWidth="1"/>
    <col min="4126" max="4126" width="11.140625" style="992" bestFit="1" customWidth="1"/>
    <col min="4127" max="4128" width="10.5703125" style="992"/>
    <col min="4129" max="4129" width="11.140625" style="992" customWidth="1"/>
    <col min="4130" max="4359" width="10.5703125" style="992"/>
    <col min="4360" max="4367" width="0" style="992" hidden="1" customWidth="1"/>
    <col min="4368" max="4368" width="3.7109375" style="992" customWidth="1"/>
    <col min="4369" max="4369" width="3.85546875" style="992" customWidth="1"/>
    <col min="4370" max="4370" width="3.7109375" style="992" customWidth="1"/>
    <col min="4371" max="4371" width="12.7109375" style="992" customWidth="1"/>
    <col min="4372" max="4372" width="52.7109375" style="992" customWidth="1"/>
    <col min="4373" max="4376" width="0" style="992" hidden="1" customWidth="1"/>
    <col min="4377" max="4377" width="12.28515625" style="992" customWidth="1"/>
    <col min="4378" max="4378" width="6.42578125" style="992" customWidth="1"/>
    <col min="4379" max="4379" width="12.28515625" style="992" customWidth="1"/>
    <col min="4380" max="4380" width="0" style="992" hidden="1" customWidth="1"/>
    <col min="4381" max="4381" width="3.7109375" style="992" customWidth="1"/>
    <col min="4382" max="4382" width="11.140625" style="992" bestFit="1" customWidth="1"/>
    <col min="4383" max="4384" width="10.5703125" style="992"/>
    <col min="4385" max="4385" width="11.140625" style="992" customWidth="1"/>
    <col min="4386" max="4615" width="10.5703125" style="992"/>
    <col min="4616" max="4623" width="0" style="992" hidden="1" customWidth="1"/>
    <col min="4624" max="4624" width="3.7109375" style="992" customWidth="1"/>
    <col min="4625" max="4625" width="3.85546875" style="992" customWidth="1"/>
    <col min="4626" max="4626" width="3.7109375" style="992" customWidth="1"/>
    <col min="4627" max="4627" width="12.7109375" style="992" customWidth="1"/>
    <col min="4628" max="4628" width="52.7109375" style="992" customWidth="1"/>
    <col min="4629" max="4632" width="0" style="992" hidden="1" customWidth="1"/>
    <col min="4633" max="4633" width="12.28515625" style="992" customWidth="1"/>
    <col min="4634" max="4634" width="6.42578125" style="992" customWidth="1"/>
    <col min="4635" max="4635" width="12.28515625" style="992" customWidth="1"/>
    <col min="4636" max="4636" width="0" style="992" hidden="1" customWidth="1"/>
    <col min="4637" max="4637" width="3.7109375" style="992" customWidth="1"/>
    <col min="4638" max="4638" width="11.140625" style="992" bestFit="1" customWidth="1"/>
    <col min="4639" max="4640" width="10.5703125" style="992"/>
    <col min="4641" max="4641" width="11.140625" style="992" customWidth="1"/>
    <col min="4642" max="4871" width="10.5703125" style="992"/>
    <col min="4872" max="4879" width="0" style="992" hidden="1" customWidth="1"/>
    <col min="4880" max="4880" width="3.7109375" style="992" customWidth="1"/>
    <col min="4881" max="4881" width="3.85546875" style="992" customWidth="1"/>
    <col min="4882" max="4882" width="3.7109375" style="992" customWidth="1"/>
    <col min="4883" max="4883" width="12.7109375" style="992" customWidth="1"/>
    <col min="4884" max="4884" width="52.7109375" style="992" customWidth="1"/>
    <col min="4885" max="4888" width="0" style="992" hidden="1" customWidth="1"/>
    <col min="4889" max="4889" width="12.28515625" style="992" customWidth="1"/>
    <col min="4890" max="4890" width="6.42578125" style="992" customWidth="1"/>
    <col min="4891" max="4891" width="12.28515625" style="992" customWidth="1"/>
    <col min="4892" max="4892" width="0" style="992" hidden="1" customWidth="1"/>
    <col min="4893" max="4893" width="3.7109375" style="992" customWidth="1"/>
    <col min="4894" max="4894" width="11.140625" style="992" bestFit="1" customWidth="1"/>
    <col min="4895" max="4896" width="10.5703125" style="992"/>
    <col min="4897" max="4897" width="11.140625" style="992" customWidth="1"/>
    <col min="4898" max="5127" width="10.5703125" style="992"/>
    <col min="5128" max="5135" width="0" style="992" hidden="1" customWidth="1"/>
    <col min="5136" max="5136" width="3.7109375" style="992" customWidth="1"/>
    <col min="5137" max="5137" width="3.85546875" style="992" customWidth="1"/>
    <col min="5138" max="5138" width="3.7109375" style="992" customWidth="1"/>
    <col min="5139" max="5139" width="12.7109375" style="992" customWidth="1"/>
    <col min="5140" max="5140" width="52.7109375" style="992" customWidth="1"/>
    <col min="5141" max="5144" width="0" style="992" hidden="1" customWidth="1"/>
    <col min="5145" max="5145" width="12.28515625" style="992" customWidth="1"/>
    <col min="5146" max="5146" width="6.42578125" style="992" customWidth="1"/>
    <col min="5147" max="5147" width="12.28515625" style="992" customWidth="1"/>
    <col min="5148" max="5148" width="0" style="992" hidden="1" customWidth="1"/>
    <col min="5149" max="5149" width="3.7109375" style="992" customWidth="1"/>
    <col min="5150" max="5150" width="11.140625" style="992" bestFit="1" customWidth="1"/>
    <col min="5151" max="5152" width="10.5703125" style="992"/>
    <col min="5153" max="5153" width="11.140625" style="992" customWidth="1"/>
    <col min="5154" max="5383" width="10.5703125" style="992"/>
    <col min="5384" max="5391" width="0" style="992" hidden="1" customWidth="1"/>
    <col min="5392" max="5392" width="3.7109375" style="992" customWidth="1"/>
    <col min="5393" max="5393" width="3.85546875" style="992" customWidth="1"/>
    <col min="5394" max="5394" width="3.7109375" style="992" customWidth="1"/>
    <col min="5395" max="5395" width="12.7109375" style="992" customWidth="1"/>
    <col min="5396" max="5396" width="52.7109375" style="992" customWidth="1"/>
    <col min="5397" max="5400" width="0" style="992" hidden="1" customWidth="1"/>
    <col min="5401" max="5401" width="12.28515625" style="992" customWidth="1"/>
    <col min="5402" max="5402" width="6.42578125" style="992" customWidth="1"/>
    <col min="5403" max="5403" width="12.28515625" style="992" customWidth="1"/>
    <col min="5404" max="5404" width="0" style="992" hidden="1" customWidth="1"/>
    <col min="5405" max="5405" width="3.7109375" style="992" customWidth="1"/>
    <col min="5406" max="5406" width="11.140625" style="992" bestFit="1" customWidth="1"/>
    <col min="5407" max="5408" width="10.5703125" style="992"/>
    <col min="5409" max="5409" width="11.140625" style="992" customWidth="1"/>
    <col min="5410" max="5639" width="10.5703125" style="992"/>
    <col min="5640" max="5647" width="0" style="992" hidden="1" customWidth="1"/>
    <col min="5648" max="5648" width="3.7109375" style="992" customWidth="1"/>
    <col min="5649" max="5649" width="3.85546875" style="992" customWidth="1"/>
    <col min="5650" max="5650" width="3.7109375" style="992" customWidth="1"/>
    <col min="5651" max="5651" width="12.7109375" style="992" customWidth="1"/>
    <col min="5652" max="5652" width="52.7109375" style="992" customWidth="1"/>
    <col min="5653" max="5656" width="0" style="992" hidden="1" customWidth="1"/>
    <col min="5657" max="5657" width="12.28515625" style="992" customWidth="1"/>
    <col min="5658" max="5658" width="6.42578125" style="992" customWidth="1"/>
    <col min="5659" max="5659" width="12.28515625" style="992" customWidth="1"/>
    <col min="5660" max="5660" width="0" style="992" hidden="1" customWidth="1"/>
    <col min="5661" max="5661" width="3.7109375" style="992" customWidth="1"/>
    <col min="5662" max="5662" width="11.140625" style="992" bestFit="1" customWidth="1"/>
    <col min="5663" max="5664" width="10.5703125" style="992"/>
    <col min="5665" max="5665" width="11.140625" style="992" customWidth="1"/>
    <col min="5666" max="5895" width="10.5703125" style="992"/>
    <col min="5896" max="5903" width="0" style="992" hidden="1" customWidth="1"/>
    <col min="5904" max="5904" width="3.7109375" style="992" customWidth="1"/>
    <col min="5905" max="5905" width="3.85546875" style="992" customWidth="1"/>
    <col min="5906" max="5906" width="3.7109375" style="992" customWidth="1"/>
    <col min="5907" max="5907" width="12.7109375" style="992" customWidth="1"/>
    <col min="5908" max="5908" width="52.7109375" style="992" customWidth="1"/>
    <col min="5909" max="5912" width="0" style="992" hidden="1" customWidth="1"/>
    <col min="5913" max="5913" width="12.28515625" style="992" customWidth="1"/>
    <col min="5914" max="5914" width="6.42578125" style="992" customWidth="1"/>
    <col min="5915" max="5915" width="12.28515625" style="992" customWidth="1"/>
    <col min="5916" max="5916" width="0" style="992" hidden="1" customWidth="1"/>
    <col min="5917" max="5917" width="3.7109375" style="992" customWidth="1"/>
    <col min="5918" max="5918" width="11.140625" style="992" bestFit="1" customWidth="1"/>
    <col min="5919" max="5920" width="10.5703125" style="992"/>
    <col min="5921" max="5921" width="11.140625" style="992" customWidth="1"/>
    <col min="5922" max="6151" width="10.5703125" style="992"/>
    <col min="6152" max="6159" width="0" style="992" hidden="1" customWidth="1"/>
    <col min="6160" max="6160" width="3.7109375" style="992" customWidth="1"/>
    <col min="6161" max="6161" width="3.85546875" style="992" customWidth="1"/>
    <col min="6162" max="6162" width="3.7109375" style="992" customWidth="1"/>
    <col min="6163" max="6163" width="12.7109375" style="992" customWidth="1"/>
    <col min="6164" max="6164" width="52.7109375" style="992" customWidth="1"/>
    <col min="6165" max="6168" width="0" style="992" hidden="1" customWidth="1"/>
    <col min="6169" max="6169" width="12.28515625" style="992" customWidth="1"/>
    <col min="6170" max="6170" width="6.42578125" style="992" customWidth="1"/>
    <col min="6171" max="6171" width="12.28515625" style="992" customWidth="1"/>
    <col min="6172" max="6172" width="0" style="992" hidden="1" customWidth="1"/>
    <col min="6173" max="6173" width="3.7109375" style="992" customWidth="1"/>
    <col min="6174" max="6174" width="11.140625" style="992" bestFit="1" customWidth="1"/>
    <col min="6175" max="6176" width="10.5703125" style="992"/>
    <col min="6177" max="6177" width="11.140625" style="992" customWidth="1"/>
    <col min="6178" max="6407" width="10.5703125" style="992"/>
    <col min="6408" max="6415" width="0" style="992" hidden="1" customWidth="1"/>
    <col min="6416" max="6416" width="3.7109375" style="992" customWidth="1"/>
    <col min="6417" max="6417" width="3.85546875" style="992" customWidth="1"/>
    <col min="6418" max="6418" width="3.7109375" style="992" customWidth="1"/>
    <col min="6419" max="6419" width="12.7109375" style="992" customWidth="1"/>
    <col min="6420" max="6420" width="52.7109375" style="992" customWidth="1"/>
    <col min="6421" max="6424" width="0" style="992" hidden="1" customWidth="1"/>
    <col min="6425" max="6425" width="12.28515625" style="992" customWidth="1"/>
    <col min="6426" max="6426" width="6.42578125" style="992" customWidth="1"/>
    <col min="6427" max="6427" width="12.28515625" style="992" customWidth="1"/>
    <col min="6428" max="6428" width="0" style="992" hidden="1" customWidth="1"/>
    <col min="6429" max="6429" width="3.7109375" style="992" customWidth="1"/>
    <col min="6430" max="6430" width="11.140625" style="992" bestFit="1" customWidth="1"/>
    <col min="6431" max="6432" width="10.5703125" style="992"/>
    <col min="6433" max="6433" width="11.140625" style="992" customWidth="1"/>
    <col min="6434" max="6663" width="10.5703125" style="992"/>
    <col min="6664" max="6671" width="0" style="992" hidden="1" customWidth="1"/>
    <col min="6672" max="6672" width="3.7109375" style="992" customWidth="1"/>
    <col min="6673" max="6673" width="3.85546875" style="992" customWidth="1"/>
    <col min="6674" max="6674" width="3.7109375" style="992" customWidth="1"/>
    <col min="6675" max="6675" width="12.7109375" style="992" customWidth="1"/>
    <col min="6676" max="6676" width="52.7109375" style="992" customWidth="1"/>
    <col min="6677" max="6680" width="0" style="992" hidden="1" customWidth="1"/>
    <col min="6681" max="6681" width="12.28515625" style="992" customWidth="1"/>
    <col min="6682" max="6682" width="6.42578125" style="992" customWidth="1"/>
    <col min="6683" max="6683" width="12.28515625" style="992" customWidth="1"/>
    <col min="6684" max="6684" width="0" style="992" hidden="1" customWidth="1"/>
    <col min="6685" max="6685" width="3.7109375" style="992" customWidth="1"/>
    <col min="6686" max="6686" width="11.140625" style="992" bestFit="1" customWidth="1"/>
    <col min="6687" max="6688" width="10.5703125" style="992"/>
    <col min="6689" max="6689" width="11.140625" style="992" customWidth="1"/>
    <col min="6690" max="6919" width="10.5703125" style="992"/>
    <col min="6920" max="6927" width="0" style="992" hidden="1" customWidth="1"/>
    <col min="6928" max="6928" width="3.7109375" style="992" customWidth="1"/>
    <col min="6929" max="6929" width="3.85546875" style="992" customWidth="1"/>
    <col min="6930" max="6930" width="3.7109375" style="992" customWidth="1"/>
    <col min="6931" max="6931" width="12.7109375" style="992" customWidth="1"/>
    <col min="6932" max="6932" width="52.7109375" style="992" customWidth="1"/>
    <col min="6933" max="6936" width="0" style="992" hidden="1" customWidth="1"/>
    <col min="6937" max="6937" width="12.28515625" style="992" customWidth="1"/>
    <col min="6938" max="6938" width="6.42578125" style="992" customWidth="1"/>
    <col min="6939" max="6939" width="12.28515625" style="992" customWidth="1"/>
    <col min="6940" max="6940" width="0" style="992" hidden="1" customWidth="1"/>
    <col min="6941" max="6941" width="3.7109375" style="992" customWidth="1"/>
    <col min="6942" max="6942" width="11.140625" style="992" bestFit="1" customWidth="1"/>
    <col min="6943" max="6944" width="10.5703125" style="992"/>
    <col min="6945" max="6945" width="11.140625" style="992" customWidth="1"/>
    <col min="6946" max="7175" width="10.5703125" style="992"/>
    <col min="7176" max="7183" width="0" style="992" hidden="1" customWidth="1"/>
    <col min="7184" max="7184" width="3.7109375" style="992" customWidth="1"/>
    <col min="7185" max="7185" width="3.85546875" style="992" customWidth="1"/>
    <col min="7186" max="7186" width="3.7109375" style="992" customWidth="1"/>
    <col min="7187" max="7187" width="12.7109375" style="992" customWidth="1"/>
    <col min="7188" max="7188" width="52.7109375" style="992" customWidth="1"/>
    <col min="7189" max="7192" width="0" style="992" hidden="1" customWidth="1"/>
    <col min="7193" max="7193" width="12.28515625" style="992" customWidth="1"/>
    <col min="7194" max="7194" width="6.42578125" style="992" customWidth="1"/>
    <col min="7195" max="7195" width="12.28515625" style="992" customWidth="1"/>
    <col min="7196" max="7196" width="0" style="992" hidden="1" customWidth="1"/>
    <col min="7197" max="7197" width="3.7109375" style="992" customWidth="1"/>
    <col min="7198" max="7198" width="11.140625" style="992" bestFit="1" customWidth="1"/>
    <col min="7199" max="7200" width="10.5703125" style="992"/>
    <col min="7201" max="7201" width="11.140625" style="992" customWidth="1"/>
    <col min="7202" max="7431" width="10.5703125" style="992"/>
    <col min="7432" max="7439" width="0" style="992" hidden="1" customWidth="1"/>
    <col min="7440" max="7440" width="3.7109375" style="992" customWidth="1"/>
    <col min="7441" max="7441" width="3.85546875" style="992" customWidth="1"/>
    <col min="7442" max="7442" width="3.7109375" style="992" customWidth="1"/>
    <col min="7443" max="7443" width="12.7109375" style="992" customWidth="1"/>
    <col min="7444" max="7444" width="52.7109375" style="992" customWidth="1"/>
    <col min="7445" max="7448" width="0" style="992" hidden="1" customWidth="1"/>
    <col min="7449" max="7449" width="12.28515625" style="992" customWidth="1"/>
    <col min="7450" max="7450" width="6.42578125" style="992" customWidth="1"/>
    <col min="7451" max="7451" width="12.28515625" style="992" customWidth="1"/>
    <col min="7452" max="7452" width="0" style="992" hidden="1" customWidth="1"/>
    <col min="7453" max="7453" width="3.7109375" style="992" customWidth="1"/>
    <col min="7454" max="7454" width="11.140625" style="992" bestFit="1" customWidth="1"/>
    <col min="7455" max="7456" width="10.5703125" style="992"/>
    <col min="7457" max="7457" width="11.140625" style="992" customWidth="1"/>
    <col min="7458" max="7687" width="10.5703125" style="992"/>
    <col min="7688" max="7695" width="0" style="992" hidden="1" customWidth="1"/>
    <col min="7696" max="7696" width="3.7109375" style="992" customWidth="1"/>
    <col min="7697" max="7697" width="3.85546875" style="992" customWidth="1"/>
    <col min="7698" max="7698" width="3.7109375" style="992" customWidth="1"/>
    <col min="7699" max="7699" width="12.7109375" style="992" customWidth="1"/>
    <col min="7700" max="7700" width="52.7109375" style="992" customWidth="1"/>
    <col min="7701" max="7704" width="0" style="992" hidden="1" customWidth="1"/>
    <col min="7705" max="7705" width="12.28515625" style="992" customWidth="1"/>
    <col min="7706" max="7706" width="6.42578125" style="992" customWidth="1"/>
    <col min="7707" max="7707" width="12.28515625" style="992" customWidth="1"/>
    <col min="7708" max="7708" width="0" style="992" hidden="1" customWidth="1"/>
    <col min="7709" max="7709" width="3.7109375" style="992" customWidth="1"/>
    <col min="7710" max="7710" width="11.140625" style="992" bestFit="1" customWidth="1"/>
    <col min="7711" max="7712" width="10.5703125" style="992"/>
    <col min="7713" max="7713" width="11.140625" style="992" customWidth="1"/>
    <col min="7714" max="7943" width="10.5703125" style="992"/>
    <col min="7944" max="7951" width="0" style="992" hidden="1" customWidth="1"/>
    <col min="7952" max="7952" width="3.7109375" style="992" customWidth="1"/>
    <col min="7953" max="7953" width="3.85546875" style="992" customWidth="1"/>
    <col min="7954" max="7954" width="3.7109375" style="992" customWidth="1"/>
    <col min="7955" max="7955" width="12.7109375" style="992" customWidth="1"/>
    <col min="7956" max="7956" width="52.7109375" style="992" customWidth="1"/>
    <col min="7957" max="7960" width="0" style="992" hidden="1" customWidth="1"/>
    <col min="7961" max="7961" width="12.28515625" style="992" customWidth="1"/>
    <col min="7962" max="7962" width="6.42578125" style="992" customWidth="1"/>
    <col min="7963" max="7963" width="12.28515625" style="992" customWidth="1"/>
    <col min="7964" max="7964" width="0" style="992" hidden="1" customWidth="1"/>
    <col min="7965" max="7965" width="3.7109375" style="992" customWidth="1"/>
    <col min="7966" max="7966" width="11.140625" style="992" bestFit="1" customWidth="1"/>
    <col min="7967" max="7968" width="10.5703125" style="992"/>
    <col min="7969" max="7969" width="11.140625" style="992" customWidth="1"/>
    <col min="7970" max="8199" width="10.5703125" style="992"/>
    <col min="8200" max="8207" width="0" style="992" hidden="1" customWidth="1"/>
    <col min="8208" max="8208" width="3.7109375" style="992" customWidth="1"/>
    <col min="8209" max="8209" width="3.85546875" style="992" customWidth="1"/>
    <col min="8210" max="8210" width="3.7109375" style="992" customWidth="1"/>
    <col min="8211" max="8211" width="12.7109375" style="992" customWidth="1"/>
    <col min="8212" max="8212" width="52.7109375" style="992" customWidth="1"/>
    <col min="8213" max="8216" width="0" style="992" hidden="1" customWidth="1"/>
    <col min="8217" max="8217" width="12.28515625" style="992" customWidth="1"/>
    <col min="8218" max="8218" width="6.42578125" style="992" customWidth="1"/>
    <col min="8219" max="8219" width="12.28515625" style="992" customWidth="1"/>
    <col min="8220" max="8220" width="0" style="992" hidden="1" customWidth="1"/>
    <col min="8221" max="8221" width="3.7109375" style="992" customWidth="1"/>
    <col min="8222" max="8222" width="11.140625" style="992" bestFit="1" customWidth="1"/>
    <col min="8223" max="8224" width="10.5703125" style="992"/>
    <col min="8225" max="8225" width="11.140625" style="992" customWidth="1"/>
    <col min="8226" max="8455" width="10.5703125" style="992"/>
    <col min="8456" max="8463" width="0" style="992" hidden="1" customWidth="1"/>
    <col min="8464" max="8464" width="3.7109375" style="992" customWidth="1"/>
    <col min="8465" max="8465" width="3.85546875" style="992" customWidth="1"/>
    <col min="8466" max="8466" width="3.7109375" style="992" customWidth="1"/>
    <col min="8467" max="8467" width="12.7109375" style="992" customWidth="1"/>
    <col min="8468" max="8468" width="52.7109375" style="992" customWidth="1"/>
    <col min="8469" max="8472" width="0" style="992" hidden="1" customWidth="1"/>
    <col min="8473" max="8473" width="12.28515625" style="992" customWidth="1"/>
    <col min="8474" max="8474" width="6.42578125" style="992" customWidth="1"/>
    <col min="8475" max="8475" width="12.28515625" style="992" customWidth="1"/>
    <col min="8476" max="8476" width="0" style="992" hidden="1" customWidth="1"/>
    <col min="8477" max="8477" width="3.7109375" style="992" customWidth="1"/>
    <col min="8478" max="8478" width="11.140625" style="992" bestFit="1" customWidth="1"/>
    <col min="8479" max="8480" width="10.5703125" style="992"/>
    <col min="8481" max="8481" width="11.140625" style="992" customWidth="1"/>
    <col min="8482" max="8711" width="10.5703125" style="992"/>
    <col min="8712" max="8719" width="0" style="992" hidden="1" customWidth="1"/>
    <col min="8720" max="8720" width="3.7109375" style="992" customWidth="1"/>
    <col min="8721" max="8721" width="3.85546875" style="992" customWidth="1"/>
    <col min="8722" max="8722" width="3.7109375" style="992" customWidth="1"/>
    <col min="8723" max="8723" width="12.7109375" style="992" customWidth="1"/>
    <col min="8724" max="8724" width="52.7109375" style="992" customWidth="1"/>
    <col min="8725" max="8728" width="0" style="992" hidden="1" customWidth="1"/>
    <col min="8729" max="8729" width="12.28515625" style="992" customWidth="1"/>
    <col min="8730" max="8730" width="6.42578125" style="992" customWidth="1"/>
    <col min="8731" max="8731" width="12.28515625" style="992" customWidth="1"/>
    <col min="8732" max="8732" width="0" style="992" hidden="1" customWidth="1"/>
    <col min="8733" max="8733" width="3.7109375" style="992" customWidth="1"/>
    <col min="8734" max="8734" width="11.140625" style="992" bestFit="1" customWidth="1"/>
    <col min="8735" max="8736" width="10.5703125" style="992"/>
    <col min="8737" max="8737" width="11.140625" style="992" customWidth="1"/>
    <col min="8738" max="8967" width="10.5703125" style="992"/>
    <col min="8968" max="8975" width="0" style="992" hidden="1" customWidth="1"/>
    <col min="8976" max="8976" width="3.7109375" style="992" customWidth="1"/>
    <col min="8977" max="8977" width="3.85546875" style="992" customWidth="1"/>
    <col min="8978" max="8978" width="3.7109375" style="992" customWidth="1"/>
    <col min="8979" max="8979" width="12.7109375" style="992" customWidth="1"/>
    <col min="8980" max="8980" width="52.7109375" style="992" customWidth="1"/>
    <col min="8981" max="8984" width="0" style="992" hidden="1" customWidth="1"/>
    <col min="8985" max="8985" width="12.28515625" style="992" customWidth="1"/>
    <col min="8986" max="8986" width="6.42578125" style="992" customWidth="1"/>
    <col min="8987" max="8987" width="12.28515625" style="992" customWidth="1"/>
    <col min="8988" max="8988" width="0" style="992" hidden="1" customWidth="1"/>
    <col min="8989" max="8989" width="3.7109375" style="992" customWidth="1"/>
    <col min="8990" max="8990" width="11.140625" style="992" bestFit="1" customWidth="1"/>
    <col min="8991" max="8992" width="10.5703125" style="992"/>
    <col min="8993" max="8993" width="11.140625" style="992" customWidth="1"/>
    <col min="8994" max="9223" width="10.5703125" style="992"/>
    <col min="9224" max="9231" width="0" style="992" hidden="1" customWidth="1"/>
    <col min="9232" max="9232" width="3.7109375" style="992" customWidth="1"/>
    <col min="9233" max="9233" width="3.85546875" style="992" customWidth="1"/>
    <col min="9234" max="9234" width="3.7109375" style="992" customWidth="1"/>
    <col min="9235" max="9235" width="12.7109375" style="992" customWidth="1"/>
    <col min="9236" max="9236" width="52.7109375" style="992" customWidth="1"/>
    <col min="9237" max="9240" width="0" style="992" hidden="1" customWidth="1"/>
    <col min="9241" max="9241" width="12.28515625" style="992" customWidth="1"/>
    <col min="9242" max="9242" width="6.42578125" style="992" customWidth="1"/>
    <col min="9243" max="9243" width="12.28515625" style="992" customWidth="1"/>
    <col min="9244" max="9244" width="0" style="992" hidden="1" customWidth="1"/>
    <col min="9245" max="9245" width="3.7109375" style="992" customWidth="1"/>
    <col min="9246" max="9246" width="11.140625" style="992" bestFit="1" customWidth="1"/>
    <col min="9247" max="9248" width="10.5703125" style="992"/>
    <col min="9249" max="9249" width="11.140625" style="992" customWidth="1"/>
    <col min="9250" max="9479" width="10.5703125" style="992"/>
    <col min="9480" max="9487" width="0" style="992" hidden="1" customWidth="1"/>
    <col min="9488" max="9488" width="3.7109375" style="992" customWidth="1"/>
    <col min="9489" max="9489" width="3.85546875" style="992" customWidth="1"/>
    <col min="9490" max="9490" width="3.7109375" style="992" customWidth="1"/>
    <col min="9491" max="9491" width="12.7109375" style="992" customWidth="1"/>
    <col min="9492" max="9492" width="52.7109375" style="992" customWidth="1"/>
    <col min="9493" max="9496" width="0" style="992" hidden="1" customWidth="1"/>
    <col min="9497" max="9497" width="12.28515625" style="992" customWidth="1"/>
    <col min="9498" max="9498" width="6.42578125" style="992" customWidth="1"/>
    <col min="9499" max="9499" width="12.28515625" style="992" customWidth="1"/>
    <col min="9500" max="9500" width="0" style="992" hidden="1" customWidth="1"/>
    <col min="9501" max="9501" width="3.7109375" style="992" customWidth="1"/>
    <col min="9502" max="9502" width="11.140625" style="992" bestFit="1" customWidth="1"/>
    <col min="9503" max="9504" width="10.5703125" style="992"/>
    <col min="9505" max="9505" width="11.140625" style="992" customWidth="1"/>
    <col min="9506" max="9735" width="10.5703125" style="992"/>
    <col min="9736" max="9743" width="0" style="992" hidden="1" customWidth="1"/>
    <col min="9744" max="9744" width="3.7109375" style="992" customWidth="1"/>
    <col min="9745" max="9745" width="3.85546875" style="992" customWidth="1"/>
    <col min="9746" max="9746" width="3.7109375" style="992" customWidth="1"/>
    <col min="9747" max="9747" width="12.7109375" style="992" customWidth="1"/>
    <col min="9748" max="9748" width="52.7109375" style="992" customWidth="1"/>
    <col min="9749" max="9752" width="0" style="992" hidden="1" customWidth="1"/>
    <col min="9753" max="9753" width="12.28515625" style="992" customWidth="1"/>
    <col min="9754" max="9754" width="6.42578125" style="992" customWidth="1"/>
    <col min="9755" max="9755" width="12.28515625" style="992" customWidth="1"/>
    <col min="9756" max="9756" width="0" style="992" hidden="1" customWidth="1"/>
    <col min="9757" max="9757" width="3.7109375" style="992" customWidth="1"/>
    <col min="9758" max="9758" width="11.140625" style="992" bestFit="1" customWidth="1"/>
    <col min="9759" max="9760" width="10.5703125" style="992"/>
    <col min="9761" max="9761" width="11.140625" style="992" customWidth="1"/>
    <col min="9762" max="9991" width="10.5703125" style="992"/>
    <col min="9992" max="9999" width="0" style="992" hidden="1" customWidth="1"/>
    <col min="10000" max="10000" width="3.7109375" style="992" customWidth="1"/>
    <col min="10001" max="10001" width="3.85546875" style="992" customWidth="1"/>
    <col min="10002" max="10002" width="3.7109375" style="992" customWidth="1"/>
    <col min="10003" max="10003" width="12.7109375" style="992" customWidth="1"/>
    <col min="10004" max="10004" width="52.7109375" style="992" customWidth="1"/>
    <col min="10005" max="10008" width="0" style="992" hidden="1" customWidth="1"/>
    <col min="10009" max="10009" width="12.28515625" style="992" customWidth="1"/>
    <col min="10010" max="10010" width="6.42578125" style="992" customWidth="1"/>
    <col min="10011" max="10011" width="12.28515625" style="992" customWidth="1"/>
    <col min="10012" max="10012" width="0" style="992" hidden="1" customWidth="1"/>
    <col min="10013" max="10013" width="3.7109375" style="992" customWidth="1"/>
    <col min="10014" max="10014" width="11.140625" style="992" bestFit="1" customWidth="1"/>
    <col min="10015" max="10016" width="10.5703125" style="992"/>
    <col min="10017" max="10017" width="11.140625" style="992" customWidth="1"/>
    <col min="10018" max="10247" width="10.5703125" style="992"/>
    <col min="10248" max="10255" width="0" style="992" hidden="1" customWidth="1"/>
    <col min="10256" max="10256" width="3.7109375" style="992" customWidth="1"/>
    <col min="10257" max="10257" width="3.85546875" style="992" customWidth="1"/>
    <col min="10258" max="10258" width="3.7109375" style="992" customWidth="1"/>
    <col min="10259" max="10259" width="12.7109375" style="992" customWidth="1"/>
    <col min="10260" max="10260" width="52.7109375" style="992" customWidth="1"/>
    <col min="10261" max="10264" width="0" style="992" hidden="1" customWidth="1"/>
    <col min="10265" max="10265" width="12.28515625" style="992" customWidth="1"/>
    <col min="10266" max="10266" width="6.42578125" style="992" customWidth="1"/>
    <col min="10267" max="10267" width="12.28515625" style="992" customWidth="1"/>
    <col min="10268" max="10268" width="0" style="992" hidden="1" customWidth="1"/>
    <col min="10269" max="10269" width="3.7109375" style="992" customWidth="1"/>
    <col min="10270" max="10270" width="11.140625" style="992" bestFit="1" customWidth="1"/>
    <col min="10271" max="10272" width="10.5703125" style="992"/>
    <col min="10273" max="10273" width="11.140625" style="992" customWidth="1"/>
    <col min="10274" max="10503" width="10.5703125" style="992"/>
    <col min="10504" max="10511" width="0" style="992" hidden="1" customWidth="1"/>
    <col min="10512" max="10512" width="3.7109375" style="992" customWidth="1"/>
    <col min="10513" max="10513" width="3.85546875" style="992" customWidth="1"/>
    <col min="10514" max="10514" width="3.7109375" style="992" customWidth="1"/>
    <col min="10515" max="10515" width="12.7109375" style="992" customWidth="1"/>
    <col min="10516" max="10516" width="52.7109375" style="992" customWidth="1"/>
    <col min="10517" max="10520" width="0" style="992" hidden="1" customWidth="1"/>
    <col min="10521" max="10521" width="12.28515625" style="992" customWidth="1"/>
    <col min="10522" max="10522" width="6.42578125" style="992" customWidth="1"/>
    <col min="10523" max="10523" width="12.28515625" style="992" customWidth="1"/>
    <col min="10524" max="10524" width="0" style="992" hidden="1" customWidth="1"/>
    <col min="10525" max="10525" width="3.7109375" style="992" customWidth="1"/>
    <col min="10526" max="10526" width="11.140625" style="992" bestFit="1" customWidth="1"/>
    <col min="10527" max="10528" width="10.5703125" style="992"/>
    <col min="10529" max="10529" width="11.140625" style="992" customWidth="1"/>
    <col min="10530" max="10759" width="10.5703125" style="992"/>
    <col min="10760" max="10767" width="0" style="992" hidden="1" customWidth="1"/>
    <col min="10768" max="10768" width="3.7109375" style="992" customWidth="1"/>
    <col min="10769" max="10769" width="3.85546875" style="992" customWidth="1"/>
    <col min="10770" max="10770" width="3.7109375" style="992" customWidth="1"/>
    <col min="10771" max="10771" width="12.7109375" style="992" customWidth="1"/>
    <col min="10772" max="10772" width="52.7109375" style="992" customWidth="1"/>
    <col min="10773" max="10776" width="0" style="992" hidden="1" customWidth="1"/>
    <col min="10777" max="10777" width="12.28515625" style="992" customWidth="1"/>
    <col min="10778" max="10778" width="6.42578125" style="992" customWidth="1"/>
    <col min="10779" max="10779" width="12.28515625" style="992" customWidth="1"/>
    <col min="10780" max="10780" width="0" style="992" hidden="1" customWidth="1"/>
    <col min="10781" max="10781" width="3.7109375" style="992" customWidth="1"/>
    <col min="10782" max="10782" width="11.140625" style="992" bestFit="1" customWidth="1"/>
    <col min="10783" max="10784" width="10.5703125" style="992"/>
    <col min="10785" max="10785" width="11.140625" style="992" customWidth="1"/>
    <col min="10786" max="11015" width="10.5703125" style="992"/>
    <col min="11016" max="11023" width="0" style="992" hidden="1" customWidth="1"/>
    <col min="11024" max="11024" width="3.7109375" style="992" customWidth="1"/>
    <col min="11025" max="11025" width="3.85546875" style="992" customWidth="1"/>
    <col min="11026" max="11026" width="3.7109375" style="992" customWidth="1"/>
    <col min="11027" max="11027" width="12.7109375" style="992" customWidth="1"/>
    <col min="11028" max="11028" width="52.7109375" style="992" customWidth="1"/>
    <col min="11029" max="11032" width="0" style="992" hidden="1" customWidth="1"/>
    <col min="11033" max="11033" width="12.28515625" style="992" customWidth="1"/>
    <col min="11034" max="11034" width="6.42578125" style="992" customWidth="1"/>
    <col min="11035" max="11035" width="12.28515625" style="992" customWidth="1"/>
    <col min="11036" max="11036" width="0" style="992" hidden="1" customWidth="1"/>
    <col min="11037" max="11037" width="3.7109375" style="992" customWidth="1"/>
    <col min="11038" max="11038" width="11.140625" style="992" bestFit="1" customWidth="1"/>
    <col min="11039" max="11040" width="10.5703125" style="992"/>
    <col min="11041" max="11041" width="11.140625" style="992" customWidth="1"/>
    <col min="11042" max="11271" width="10.5703125" style="992"/>
    <col min="11272" max="11279" width="0" style="992" hidden="1" customWidth="1"/>
    <col min="11280" max="11280" width="3.7109375" style="992" customWidth="1"/>
    <col min="11281" max="11281" width="3.85546875" style="992" customWidth="1"/>
    <col min="11282" max="11282" width="3.7109375" style="992" customWidth="1"/>
    <col min="11283" max="11283" width="12.7109375" style="992" customWidth="1"/>
    <col min="11284" max="11284" width="52.7109375" style="992" customWidth="1"/>
    <col min="11285" max="11288" width="0" style="992" hidden="1" customWidth="1"/>
    <col min="11289" max="11289" width="12.28515625" style="992" customWidth="1"/>
    <col min="11290" max="11290" width="6.42578125" style="992" customWidth="1"/>
    <col min="11291" max="11291" width="12.28515625" style="992" customWidth="1"/>
    <col min="11292" max="11292" width="0" style="992" hidden="1" customWidth="1"/>
    <col min="11293" max="11293" width="3.7109375" style="992" customWidth="1"/>
    <col min="11294" max="11294" width="11.140625" style="992" bestFit="1" customWidth="1"/>
    <col min="11295" max="11296" width="10.5703125" style="992"/>
    <col min="11297" max="11297" width="11.140625" style="992" customWidth="1"/>
    <col min="11298" max="11527" width="10.5703125" style="992"/>
    <col min="11528" max="11535" width="0" style="992" hidden="1" customWidth="1"/>
    <col min="11536" max="11536" width="3.7109375" style="992" customWidth="1"/>
    <col min="11537" max="11537" width="3.85546875" style="992" customWidth="1"/>
    <col min="11538" max="11538" width="3.7109375" style="992" customWidth="1"/>
    <col min="11539" max="11539" width="12.7109375" style="992" customWidth="1"/>
    <col min="11540" max="11540" width="52.7109375" style="992" customWidth="1"/>
    <col min="11541" max="11544" width="0" style="992" hidden="1" customWidth="1"/>
    <col min="11545" max="11545" width="12.28515625" style="992" customWidth="1"/>
    <col min="11546" max="11546" width="6.42578125" style="992" customWidth="1"/>
    <col min="11547" max="11547" width="12.28515625" style="992" customWidth="1"/>
    <col min="11548" max="11548" width="0" style="992" hidden="1" customWidth="1"/>
    <col min="11549" max="11549" width="3.7109375" style="992" customWidth="1"/>
    <col min="11550" max="11550" width="11.140625" style="992" bestFit="1" customWidth="1"/>
    <col min="11551" max="11552" width="10.5703125" style="992"/>
    <col min="11553" max="11553" width="11.140625" style="992" customWidth="1"/>
    <col min="11554" max="11783" width="10.5703125" style="992"/>
    <col min="11784" max="11791" width="0" style="992" hidden="1" customWidth="1"/>
    <col min="11792" max="11792" width="3.7109375" style="992" customWidth="1"/>
    <col min="11793" max="11793" width="3.85546875" style="992" customWidth="1"/>
    <col min="11794" max="11794" width="3.7109375" style="992" customWidth="1"/>
    <col min="11795" max="11795" width="12.7109375" style="992" customWidth="1"/>
    <col min="11796" max="11796" width="52.7109375" style="992" customWidth="1"/>
    <col min="11797" max="11800" width="0" style="992" hidden="1" customWidth="1"/>
    <col min="11801" max="11801" width="12.28515625" style="992" customWidth="1"/>
    <col min="11802" max="11802" width="6.42578125" style="992" customWidth="1"/>
    <col min="11803" max="11803" width="12.28515625" style="992" customWidth="1"/>
    <col min="11804" max="11804" width="0" style="992" hidden="1" customWidth="1"/>
    <col min="11805" max="11805" width="3.7109375" style="992" customWidth="1"/>
    <col min="11806" max="11806" width="11.140625" style="992" bestFit="1" customWidth="1"/>
    <col min="11807" max="11808" width="10.5703125" style="992"/>
    <col min="11809" max="11809" width="11.140625" style="992" customWidth="1"/>
    <col min="11810" max="12039" width="10.5703125" style="992"/>
    <col min="12040" max="12047" width="0" style="992" hidden="1" customWidth="1"/>
    <col min="12048" max="12048" width="3.7109375" style="992" customWidth="1"/>
    <col min="12049" max="12049" width="3.85546875" style="992" customWidth="1"/>
    <col min="12050" max="12050" width="3.7109375" style="992" customWidth="1"/>
    <col min="12051" max="12051" width="12.7109375" style="992" customWidth="1"/>
    <col min="12052" max="12052" width="52.7109375" style="992" customWidth="1"/>
    <col min="12053" max="12056" width="0" style="992" hidden="1" customWidth="1"/>
    <col min="12057" max="12057" width="12.28515625" style="992" customWidth="1"/>
    <col min="12058" max="12058" width="6.42578125" style="992" customWidth="1"/>
    <col min="12059" max="12059" width="12.28515625" style="992" customWidth="1"/>
    <col min="12060" max="12060" width="0" style="992" hidden="1" customWidth="1"/>
    <col min="12061" max="12061" width="3.7109375" style="992" customWidth="1"/>
    <col min="12062" max="12062" width="11.140625" style="992" bestFit="1" customWidth="1"/>
    <col min="12063" max="12064" width="10.5703125" style="992"/>
    <col min="12065" max="12065" width="11.140625" style="992" customWidth="1"/>
    <col min="12066" max="12295" width="10.5703125" style="992"/>
    <col min="12296" max="12303" width="0" style="992" hidden="1" customWidth="1"/>
    <col min="12304" max="12304" width="3.7109375" style="992" customWidth="1"/>
    <col min="12305" max="12305" width="3.85546875" style="992" customWidth="1"/>
    <col min="12306" max="12306" width="3.7109375" style="992" customWidth="1"/>
    <col min="12307" max="12307" width="12.7109375" style="992" customWidth="1"/>
    <col min="12308" max="12308" width="52.7109375" style="992" customWidth="1"/>
    <col min="12309" max="12312" width="0" style="992" hidden="1" customWidth="1"/>
    <col min="12313" max="12313" width="12.28515625" style="992" customWidth="1"/>
    <col min="12314" max="12314" width="6.42578125" style="992" customWidth="1"/>
    <col min="12315" max="12315" width="12.28515625" style="992" customWidth="1"/>
    <col min="12316" max="12316" width="0" style="992" hidden="1" customWidth="1"/>
    <col min="12317" max="12317" width="3.7109375" style="992" customWidth="1"/>
    <col min="12318" max="12318" width="11.140625" style="992" bestFit="1" customWidth="1"/>
    <col min="12319" max="12320" width="10.5703125" style="992"/>
    <col min="12321" max="12321" width="11.140625" style="992" customWidth="1"/>
    <col min="12322" max="12551" width="10.5703125" style="992"/>
    <col min="12552" max="12559" width="0" style="992" hidden="1" customWidth="1"/>
    <col min="12560" max="12560" width="3.7109375" style="992" customWidth="1"/>
    <col min="12561" max="12561" width="3.85546875" style="992" customWidth="1"/>
    <col min="12562" max="12562" width="3.7109375" style="992" customWidth="1"/>
    <col min="12563" max="12563" width="12.7109375" style="992" customWidth="1"/>
    <col min="12564" max="12564" width="52.7109375" style="992" customWidth="1"/>
    <col min="12565" max="12568" width="0" style="992" hidden="1" customWidth="1"/>
    <col min="12569" max="12569" width="12.28515625" style="992" customWidth="1"/>
    <col min="12570" max="12570" width="6.42578125" style="992" customWidth="1"/>
    <col min="12571" max="12571" width="12.28515625" style="992" customWidth="1"/>
    <col min="12572" max="12572" width="0" style="992" hidden="1" customWidth="1"/>
    <col min="12573" max="12573" width="3.7109375" style="992" customWidth="1"/>
    <col min="12574" max="12574" width="11.140625" style="992" bestFit="1" customWidth="1"/>
    <col min="12575" max="12576" width="10.5703125" style="992"/>
    <col min="12577" max="12577" width="11.140625" style="992" customWidth="1"/>
    <col min="12578" max="12807" width="10.5703125" style="992"/>
    <col min="12808" max="12815" width="0" style="992" hidden="1" customWidth="1"/>
    <col min="12816" max="12816" width="3.7109375" style="992" customWidth="1"/>
    <col min="12817" max="12817" width="3.85546875" style="992" customWidth="1"/>
    <col min="12818" max="12818" width="3.7109375" style="992" customWidth="1"/>
    <col min="12819" max="12819" width="12.7109375" style="992" customWidth="1"/>
    <col min="12820" max="12820" width="52.7109375" style="992" customWidth="1"/>
    <col min="12821" max="12824" width="0" style="992" hidden="1" customWidth="1"/>
    <col min="12825" max="12825" width="12.28515625" style="992" customWidth="1"/>
    <col min="12826" max="12826" width="6.42578125" style="992" customWidth="1"/>
    <col min="12827" max="12827" width="12.28515625" style="992" customWidth="1"/>
    <col min="12828" max="12828" width="0" style="992" hidden="1" customWidth="1"/>
    <col min="12829" max="12829" width="3.7109375" style="992" customWidth="1"/>
    <col min="12830" max="12830" width="11.140625" style="992" bestFit="1" customWidth="1"/>
    <col min="12831" max="12832" width="10.5703125" style="992"/>
    <col min="12833" max="12833" width="11.140625" style="992" customWidth="1"/>
    <col min="12834" max="13063" width="10.5703125" style="992"/>
    <col min="13064" max="13071" width="0" style="992" hidden="1" customWidth="1"/>
    <col min="13072" max="13072" width="3.7109375" style="992" customWidth="1"/>
    <col min="13073" max="13073" width="3.85546875" style="992" customWidth="1"/>
    <col min="13074" max="13074" width="3.7109375" style="992" customWidth="1"/>
    <col min="13075" max="13075" width="12.7109375" style="992" customWidth="1"/>
    <col min="13076" max="13076" width="52.7109375" style="992" customWidth="1"/>
    <col min="13077" max="13080" width="0" style="992" hidden="1" customWidth="1"/>
    <col min="13081" max="13081" width="12.28515625" style="992" customWidth="1"/>
    <col min="13082" max="13082" width="6.42578125" style="992" customWidth="1"/>
    <col min="13083" max="13083" width="12.28515625" style="992" customWidth="1"/>
    <col min="13084" max="13084" width="0" style="992" hidden="1" customWidth="1"/>
    <col min="13085" max="13085" width="3.7109375" style="992" customWidth="1"/>
    <col min="13086" max="13086" width="11.140625" style="992" bestFit="1" customWidth="1"/>
    <col min="13087" max="13088" width="10.5703125" style="992"/>
    <col min="13089" max="13089" width="11.140625" style="992" customWidth="1"/>
    <col min="13090" max="13319" width="10.5703125" style="992"/>
    <col min="13320" max="13327" width="0" style="992" hidden="1" customWidth="1"/>
    <col min="13328" max="13328" width="3.7109375" style="992" customWidth="1"/>
    <col min="13329" max="13329" width="3.85546875" style="992" customWidth="1"/>
    <col min="13330" max="13330" width="3.7109375" style="992" customWidth="1"/>
    <col min="13331" max="13331" width="12.7109375" style="992" customWidth="1"/>
    <col min="13332" max="13332" width="52.7109375" style="992" customWidth="1"/>
    <col min="13333" max="13336" width="0" style="992" hidden="1" customWidth="1"/>
    <col min="13337" max="13337" width="12.28515625" style="992" customWidth="1"/>
    <col min="13338" max="13338" width="6.42578125" style="992" customWidth="1"/>
    <col min="13339" max="13339" width="12.28515625" style="992" customWidth="1"/>
    <col min="13340" max="13340" width="0" style="992" hidden="1" customWidth="1"/>
    <col min="13341" max="13341" width="3.7109375" style="992" customWidth="1"/>
    <col min="13342" max="13342" width="11.140625" style="992" bestFit="1" customWidth="1"/>
    <col min="13343" max="13344" width="10.5703125" style="992"/>
    <col min="13345" max="13345" width="11.140625" style="992" customWidth="1"/>
    <col min="13346" max="13575" width="10.5703125" style="992"/>
    <col min="13576" max="13583" width="0" style="992" hidden="1" customWidth="1"/>
    <col min="13584" max="13584" width="3.7109375" style="992" customWidth="1"/>
    <col min="13585" max="13585" width="3.85546875" style="992" customWidth="1"/>
    <col min="13586" max="13586" width="3.7109375" style="992" customWidth="1"/>
    <col min="13587" max="13587" width="12.7109375" style="992" customWidth="1"/>
    <col min="13588" max="13588" width="52.7109375" style="992" customWidth="1"/>
    <col min="13589" max="13592" width="0" style="992" hidden="1" customWidth="1"/>
    <col min="13593" max="13593" width="12.28515625" style="992" customWidth="1"/>
    <col min="13594" max="13594" width="6.42578125" style="992" customWidth="1"/>
    <col min="13595" max="13595" width="12.28515625" style="992" customWidth="1"/>
    <col min="13596" max="13596" width="0" style="992" hidden="1" customWidth="1"/>
    <col min="13597" max="13597" width="3.7109375" style="992" customWidth="1"/>
    <col min="13598" max="13598" width="11.140625" style="992" bestFit="1" customWidth="1"/>
    <col min="13599" max="13600" width="10.5703125" style="992"/>
    <col min="13601" max="13601" width="11.140625" style="992" customWidth="1"/>
    <col min="13602" max="13831" width="10.5703125" style="992"/>
    <col min="13832" max="13839" width="0" style="992" hidden="1" customWidth="1"/>
    <col min="13840" max="13840" width="3.7109375" style="992" customWidth="1"/>
    <col min="13841" max="13841" width="3.85546875" style="992" customWidth="1"/>
    <col min="13842" max="13842" width="3.7109375" style="992" customWidth="1"/>
    <col min="13843" max="13843" width="12.7109375" style="992" customWidth="1"/>
    <col min="13844" max="13844" width="52.7109375" style="992" customWidth="1"/>
    <col min="13845" max="13848" width="0" style="992" hidden="1" customWidth="1"/>
    <col min="13849" max="13849" width="12.28515625" style="992" customWidth="1"/>
    <col min="13850" max="13850" width="6.42578125" style="992" customWidth="1"/>
    <col min="13851" max="13851" width="12.28515625" style="992" customWidth="1"/>
    <col min="13852" max="13852" width="0" style="992" hidden="1" customWidth="1"/>
    <col min="13853" max="13853" width="3.7109375" style="992" customWidth="1"/>
    <col min="13854" max="13854" width="11.140625" style="992" bestFit="1" customWidth="1"/>
    <col min="13855" max="13856" width="10.5703125" style="992"/>
    <col min="13857" max="13857" width="11.140625" style="992" customWidth="1"/>
    <col min="13858" max="14087" width="10.5703125" style="992"/>
    <col min="14088" max="14095" width="0" style="992" hidden="1" customWidth="1"/>
    <col min="14096" max="14096" width="3.7109375" style="992" customWidth="1"/>
    <col min="14097" max="14097" width="3.85546875" style="992" customWidth="1"/>
    <col min="14098" max="14098" width="3.7109375" style="992" customWidth="1"/>
    <col min="14099" max="14099" width="12.7109375" style="992" customWidth="1"/>
    <col min="14100" max="14100" width="52.7109375" style="992" customWidth="1"/>
    <col min="14101" max="14104" width="0" style="992" hidden="1" customWidth="1"/>
    <col min="14105" max="14105" width="12.28515625" style="992" customWidth="1"/>
    <col min="14106" max="14106" width="6.42578125" style="992" customWidth="1"/>
    <col min="14107" max="14107" width="12.28515625" style="992" customWidth="1"/>
    <col min="14108" max="14108" width="0" style="992" hidden="1" customWidth="1"/>
    <col min="14109" max="14109" width="3.7109375" style="992" customWidth="1"/>
    <col min="14110" max="14110" width="11.140625" style="992" bestFit="1" customWidth="1"/>
    <col min="14111" max="14112" width="10.5703125" style="992"/>
    <col min="14113" max="14113" width="11.140625" style="992" customWidth="1"/>
    <col min="14114" max="14343" width="10.5703125" style="992"/>
    <col min="14344" max="14351" width="0" style="992" hidden="1" customWidth="1"/>
    <col min="14352" max="14352" width="3.7109375" style="992" customWidth="1"/>
    <col min="14353" max="14353" width="3.85546875" style="992" customWidth="1"/>
    <col min="14354" max="14354" width="3.7109375" style="992" customWidth="1"/>
    <col min="14355" max="14355" width="12.7109375" style="992" customWidth="1"/>
    <col min="14356" max="14356" width="52.7109375" style="992" customWidth="1"/>
    <col min="14357" max="14360" width="0" style="992" hidden="1" customWidth="1"/>
    <col min="14361" max="14361" width="12.28515625" style="992" customWidth="1"/>
    <col min="14362" max="14362" width="6.42578125" style="992" customWidth="1"/>
    <col min="14363" max="14363" width="12.28515625" style="992" customWidth="1"/>
    <col min="14364" max="14364" width="0" style="992" hidden="1" customWidth="1"/>
    <col min="14365" max="14365" width="3.7109375" style="992" customWidth="1"/>
    <col min="14366" max="14366" width="11.140625" style="992" bestFit="1" customWidth="1"/>
    <col min="14367" max="14368" width="10.5703125" style="992"/>
    <col min="14369" max="14369" width="11.140625" style="992" customWidth="1"/>
    <col min="14370" max="14599" width="10.5703125" style="992"/>
    <col min="14600" max="14607" width="0" style="992" hidden="1" customWidth="1"/>
    <col min="14608" max="14608" width="3.7109375" style="992" customWidth="1"/>
    <col min="14609" max="14609" width="3.85546875" style="992" customWidth="1"/>
    <col min="14610" max="14610" width="3.7109375" style="992" customWidth="1"/>
    <col min="14611" max="14611" width="12.7109375" style="992" customWidth="1"/>
    <col min="14612" max="14612" width="52.7109375" style="992" customWidth="1"/>
    <col min="14613" max="14616" width="0" style="992" hidden="1" customWidth="1"/>
    <col min="14617" max="14617" width="12.28515625" style="992" customWidth="1"/>
    <col min="14618" max="14618" width="6.42578125" style="992" customWidth="1"/>
    <col min="14619" max="14619" width="12.28515625" style="992" customWidth="1"/>
    <col min="14620" max="14620" width="0" style="992" hidden="1" customWidth="1"/>
    <col min="14621" max="14621" width="3.7109375" style="992" customWidth="1"/>
    <col min="14622" max="14622" width="11.140625" style="992" bestFit="1" customWidth="1"/>
    <col min="14623" max="14624" width="10.5703125" style="992"/>
    <col min="14625" max="14625" width="11.140625" style="992" customWidth="1"/>
    <col min="14626" max="14855" width="10.5703125" style="992"/>
    <col min="14856" max="14863" width="0" style="992" hidden="1" customWidth="1"/>
    <col min="14864" max="14864" width="3.7109375" style="992" customWidth="1"/>
    <col min="14865" max="14865" width="3.85546875" style="992" customWidth="1"/>
    <col min="14866" max="14866" width="3.7109375" style="992" customWidth="1"/>
    <col min="14867" max="14867" width="12.7109375" style="992" customWidth="1"/>
    <col min="14868" max="14868" width="52.7109375" style="992" customWidth="1"/>
    <col min="14869" max="14872" width="0" style="992" hidden="1" customWidth="1"/>
    <col min="14873" max="14873" width="12.28515625" style="992" customWidth="1"/>
    <col min="14874" max="14874" width="6.42578125" style="992" customWidth="1"/>
    <col min="14875" max="14875" width="12.28515625" style="992" customWidth="1"/>
    <col min="14876" max="14876" width="0" style="992" hidden="1" customWidth="1"/>
    <col min="14877" max="14877" width="3.7109375" style="992" customWidth="1"/>
    <col min="14878" max="14878" width="11.140625" style="992" bestFit="1" customWidth="1"/>
    <col min="14879" max="14880" width="10.5703125" style="992"/>
    <col min="14881" max="14881" width="11.140625" style="992" customWidth="1"/>
    <col min="14882" max="15111" width="10.5703125" style="992"/>
    <col min="15112" max="15119" width="0" style="992" hidden="1" customWidth="1"/>
    <col min="15120" max="15120" width="3.7109375" style="992" customWidth="1"/>
    <col min="15121" max="15121" width="3.85546875" style="992" customWidth="1"/>
    <col min="15122" max="15122" width="3.7109375" style="992" customWidth="1"/>
    <col min="15123" max="15123" width="12.7109375" style="992" customWidth="1"/>
    <col min="15124" max="15124" width="52.7109375" style="992" customWidth="1"/>
    <col min="15125" max="15128" width="0" style="992" hidden="1" customWidth="1"/>
    <col min="15129" max="15129" width="12.28515625" style="992" customWidth="1"/>
    <col min="15130" max="15130" width="6.42578125" style="992" customWidth="1"/>
    <col min="15131" max="15131" width="12.28515625" style="992" customWidth="1"/>
    <col min="15132" max="15132" width="0" style="992" hidden="1" customWidth="1"/>
    <col min="15133" max="15133" width="3.7109375" style="992" customWidth="1"/>
    <col min="15134" max="15134" width="11.140625" style="992" bestFit="1" customWidth="1"/>
    <col min="15135" max="15136" width="10.5703125" style="992"/>
    <col min="15137" max="15137" width="11.140625" style="992" customWidth="1"/>
    <col min="15138" max="15367" width="10.5703125" style="992"/>
    <col min="15368" max="15375" width="0" style="992" hidden="1" customWidth="1"/>
    <col min="15376" max="15376" width="3.7109375" style="992" customWidth="1"/>
    <col min="15377" max="15377" width="3.85546875" style="992" customWidth="1"/>
    <col min="15378" max="15378" width="3.7109375" style="992" customWidth="1"/>
    <col min="15379" max="15379" width="12.7109375" style="992" customWidth="1"/>
    <col min="15380" max="15380" width="52.7109375" style="992" customWidth="1"/>
    <col min="15381" max="15384" width="0" style="992" hidden="1" customWidth="1"/>
    <col min="15385" max="15385" width="12.28515625" style="992" customWidth="1"/>
    <col min="15386" max="15386" width="6.42578125" style="992" customWidth="1"/>
    <col min="15387" max="15387" width="12.28515625" style="992" customWidth="1"/>
    <col min="15388" max="15388" width="0" style="992" hidden="1" customWidth="1"/>
    <col min="15389" max="15389" width="3.7109375" style="992" customWidth="1"/>
    <col min="15390" max="15390" width="11.140625" style="992" bestFit="1" customWidth="1"/>
    <col min="15391" max="15392" width="10.5703125" style="992"/>
    <col min="15393" max="15393" width="11.140625" style="992" customWidth="1"/>
    <col min="15394" max="15623" width="10.5703125" style="992"/>
    <col min="15624" max="15631" width="0" style="992" hidden="1" customWidth="1"/>
    <col min="15632" max="15632" width="3.7109375" style="992" customWidth="1"/>
    <col min="15633" max="15633" width="3.85546875" style="992" customWidth="1"/>
    <col min="15634" max="15634" width="3.7109375" style="992" customWidth="1"/>
    <col min="15635" max="15635" width="12.7109375" style="992" customWidth="1"/>
    <col min="15636" max="15636" width="52.7109375" style="992" customWidth="1"/>
    <col min="15637" max="15640" width="0" style="992" hidden="1" customWidth="1"/>
    <col min="15641" max="15641" width="12.28515625" style="992" customWidth="1"/>
    <col min="15642" max="15642" width="6.42578125" style="992" customWidth="1"/>
    <col min="15643" max="15643" width="12.28515625" style="992" customWidth="1"/>
    <col min="15644" max="15644" width="0" style="992" hidden="1" customWidth="1"/>
    <col min="15645" max="15645" width="3.7109375" style="992" customWidth="1"/>
    <col min="15646" max="15646" width="11.140625" style="992" bestFit="1" customWidth="1"/>
    <col min="15647" max="15648" width="10.5703125" style="992"/>
    <col min="15649" max="15649" width="11.140625" style="992" customWidth="1"/>
    <col min="15650" max="15879" width="10.5703125" style="992"/>
    <col min="15880" max="15887" width="0" style="992" hidden="1" customWidth="1"/>
    <col min="15888" max="15888" width="3.7109375" style="992" customWidth="1"/>
    <col min="15889" max="15889" width="3.85546875" style="992" customWidth="1"/>
    <col min="15890" max="15890" width="3.7109375" style="992" customWidth="1"/>
    <col min="15891" max="15891" width="12.7109375" style="992" customWidth="1"/>
    <col min="15892" max="15892" width="52.7109375" style="992" customWidth="1"/>
    <col min="15893" max="15896" width="0" style="992" hidden="1" customWidth="1"/>
    <col min="15897" max="15897" width="12.28515625" style="992" customWidth="1"/>
    <col min="15898" max="15898" width="6.42578125" style="992" customWidth="1"/>
    <col min="15899" max="15899" width="12.28515625" style="992" customWidth="1"/>
    <col min="15900" max="15900" width="0" style="992" hidden="1" customWidth="1"/>
    <col min="15901" max="15901" width="3.7109375" style="992" customWidth="1"/>
    <col min="15902" max="15902" width="11.140625" style="992" bestFit="1" customWidth="1"/>
    <col min="15903" max="15904" width="10.5703125" style="992"/>
    <col min="15905" max="15905" width="11.140625" style="992" customWidth="1"/>
    <col min="15906" max="16135" width="10.5703125" style="992"/>
    <col min="16136" max="16143" width="0" style="992" hidden="1" customWidth="1"/>
    <col min="16144" max="16144" width="3.7109375" style="992" customWidth="1"/>
    <col min="16145" max="16145" width="3.85546875" style="992" customWidth="1"/>
    <col min="16146" max="16146" width="3.7109375" style="992" customWidth="1"/>
    <col min="16147" max="16147" width="12.7109375" style="992" customWidth="1"/>
    <col min="16148" max="16148" width="52.7109375" style="992" customWidth="1"/>
    <col min="16149" max="16152" width="0" style="992" hidden="1" customWidth="1"/>
    <col min="16153" max="16153" width="12.28515625" style="992" customWidth="1"/>
    <col min="16154" max="16154" width="6.42578125" style="992" customWidth="1"/>
    <col min="16155" max="16155" width="12.28515625" style="992" customWidth="1"/>
    <col min="16156" max="16156" width="0" style="992" hidden="1" customWidth="1"/>
    <col min="16157" max="16157" width="3.7109375" style="992" customWidth="1"/>
    <col min="16158" max="16158" width="11.140625" style="992" bestFit="1" customWidth="1"/>
    <col min="16159" max="16160" width="10.5703125" style="992"/>
    <col min="16161" max="16161" width="11.140625" style="992" customWidth="1"/>
    <col min="16162" max="16384" width="10.5703125" style="992"/>
  </cols>
  <sheetData>
    <row r="1" spans="1:41" hidden="1">
      <c r="Q1" s="770"/>
      <c r="R1" s="770"/>
      <c r="X1" s="770"/>
      <c r="Y1" s="770"/>
    </row>
    <row r="2" spans="1:41" hidden="1">
      <c r="U2" s="770"/>
      <c r="AB2" s="770"/>
    </row>
    <row r="3" spans="1:41" hidden="1"/>
    <row r="4" spans="1:41" ht="3" customHeight="1">
      <c r="J4" s="997"/>
      <c r="K4" s="997"/>
      <c r="L4" s="993"/>
      <c r="M4" s="993"/>
      <c r="N4" s="993"/>
      <c r="O4" s="1000"/>
      <c r="P4" s="1000"/>
      <c r="Q4" s="1000"/>
      <c r="R4" s="1000"/>
      <c r="S4" s="1000"/>
      <c r="T4" s="1000"/>
      <c r="U4" s="1000"/>
      <c r="V4" s="1000"/>
      <c r="W4" s="1000"/>
      <c r="X4" s="1000"/>
      <c r="Y4" s="1000"/>
      <c r="Z4" s="1000"/>
      <c r="AA4" s="1000"/>
      <c r="AB4" s="1000"/>
    </row>
    <row r="5" spans="1:41" ht="22.5" customHeight="1">
      <c r="J5" s="997"/>
      <c r="K5" s="997"/>
      <c r="L5" s="1235" t="s">
        <v>631</v>
      </c>
      <c r="M5" s="1235"/>
      <c r="N5" s="1235"/>
      <c r="O5" s="1235"/>
      <c r="P5" s="1235"/>
      <c r="Q5" s="1235"/>
      <c r="R5" s="1235"/>
      <c r="S5" s="1235"/>
      <c r="T5" s="1235"/>
      <c r="U5" s="666"/>
      <c r="V5" s="666"/>
      <c r="W5" s="666"/>
      <c r="X5" s="666"/>
      <c r="Y5" s="666"/>
      <c r="Z5" s="666"/>
      <c r="AA5" s="666"/>
      <c r="AB5" s="666"/>
    </row>
    <row r="6" spans="1:41" ht="3" customHeight="1">
      <c r="J6" s="997"/>
      <c r="K6" s="997"/>
      <c r="L6" s="993"/>
      <c r="M6" s="993"/>
      <c r="N6" s="993"/>
      <c r="O6" s="757"/>
      <c r="P6" s="757"/>
      <c r="Q6" s="757"/>
      <c r="R6" s="757"/>
      <c r="S6" s="757"/>
      <c r="T6" s="757"/>
      <c r="U6" s="757"/>
      <c r="V6" s="757"/>
      <c r="W6" s="757"/>
      <c r="X6" s="757"/>
      <c r="Y6" s="757"/>
      <c r="Z6" s="757"/>
      <c r="AA6" s="757"/>
      <c r="AB6" s="757"/>
      <c r="AC6" s="1000"/>
    </row>
    <row r="7" spans="1:41" s="1009" customFormat="1" ht="22.5">
      <c r="A7" s="1015"/>
      <c r="B7" s="1015"/>
      <c r="C7" s="1015"/>
      <c r="D7" s="1015"/>
      <c r="E7" s="1015"/>
      <c r="F7" s="1015"/>
      <c r="G7" s="1015"/>
      <c r="H7" s="1015"/>
      <c r="L7" s="501"/>
      <c r="M7" s="619" t="s">
        <v>502</v>
      </c>
      <c r="N7" s="668"/>
      <c r="O7" s="1212" t="str">
        <f>IF(NameOrPr_ch="",IF(NameOrPr="","",NameOrPr),NameOrPr_ch)</f>
        <v>Департамент ценового и тарифного регулирования</v>
      </c>
      <c r="P7" s="1212"/>
      <c r="Q7" s="1212"/>
      <c r="R7" s="1212"/>
      <c r="S7" s="1212"/>
      <c r="T7" s="1212"/>
      <c r="U7" s="769"/>
      <c r="V7"/>
      <c r="W7"/>
      <c r="X7"/>
      <c r="Y7"/>
      <c r="Z7"/>
      <c r="AA7"/>
      <c r="AB7"/>
      <c r="AC7" s="769"/>
      <c r="AD7" s="521"/>
      <c r="AE7" s="1015"/>
      <c r="AF7" s="1015"/>
      <c r="AG7" s="1015"/>
      <c r="AH7" s="1015"/>
      <c r="AI7" s="1015"/>
      <c r="AJ7" s="1015"/>
      <c r="AK7" s="1015"/>
      <c r="AL7" s="1015"/>
      <c r="AM7" s="1015"/>
      <c r="AN7" s="1015"/>
      <c r="AO7" s="1015"/>
    </row>
    <row r="8" spans="1:41" s="1009" customFormat="1" ht="18.75">
      <c r="A8" s="1015"/>
      <c r="B8" s="1015"/>
      <c r="C8" s="1015"/>
      <c r="D8" s="1015"/>
      <c r="E8" s="1015"/>
      <c r="F8" s="1015"/>
      <c r="G8" s="1015"/>
      <c r="H8" s="1015"/>
      <c r="L8" s="501"/>
      <c r="M8" s="619" t="s">
        <v>596</v>
      </c>
      <c r="N8" s="668"/>
      <c r="O8" s="1212" t="str">
        <f>IF(datePr_ch="",IF(datePr="","",datePr),datePr_ch)</f>
        <v>12.11.2020</v>
      </c>
      <c r="P8" s="1212"/>
      <c r="Q8" s="1212"/>
      <c r="R8" s="1212"/>
      <c r="S8" s="1212"/>
      <c r="T8" s="1212"/>
      <c r="U8" s="769"/>
      <c r="V8"/>
      <c r="W8"/>
      <c r="X8"/>
      <c r="Y8"/>
      <c r="Z8"/>
      <c r="AA8"/>
      <c r="AB8"/>
      <c r="AC8" s="769"/>
      <c r="AD8" s="521"/>
      <c r="AE8" s="1015"/>
      <c r="AF8" s="1015"/>
      <c r="AG8" s="1015"/>
      <c r="AH8" s="1015"/>
      <c r="AI8" s="1015"/>
      <c r="AJ8" s="1015"/>
      <c r="AK8" s="1015"/>
      <c r="AL8" s="1015"/>
      <c r="AM8" s="1015"/>
      <c r="AN8" s="1015"/>
      <c r="AO8" s="1015"/>
    </row>
    <row r="9" spans="1:41" s="1009" customFormat="1" ht="18.75">
      <c r="A9" s="1015"/>
      <c r="B9" s="1015"/>
      <c r="C9" s="1015"/>
      <c r="D9" s="1015"/>
      <c r="E9" s="1015"/>
      <c r="F9" s="1015"/>
      <c r="G9" s="1015"/>
      <c r="H9" s="1015"/>
      <c r="L9" s="763"/>
      <c r="M9" s="619" t="s">
        <v>595</v>
      </c>
      <c r="N9" s="668"/>
      <c r="O9" s="1212" t="str">
        <f>IF(numberPr_ch="",IF(numberPr="","",numberPr),numberPr_ch)</f>
        <v>429</v>
      </c>
      <c r="P9" s="1212"/>
      <c r="Q9" s="1212"/>
      <c r="R9" s="1212"/>
      <c r="S9" s="1212"/>
      <c r="T9" s="1212"/>
      <c r="U9" s="769"/>
      <c r="V9"/>
      <c r="W9"/>
      <c r="X9"/>
      <c r="Y9"/>
      <c r="Z9"/>
      <c r="AA9"/>
      <c r="AB9"/>
      <c r="AC9" s="769"/>
      <c r="AD9" s="521"/>
      <c r="AE9" s="1015"/>
      <c r="AF9" s="1015"/>
      <c r="AG9" s="1015"/>
      <c r="AH9" s="1015"/>
      <c r="AI9" s="1015"/>
      <c r="AJ9" s="1015"/>
      <c r="AK9" s="1015"/>
      <c r="AL9" s="1015"/>
      <c r="AM9" s="1015"/>
      <c r="AN9" s="1015"/>
      <c r="AO9" s="1015"/>
    </row>
    <row r="10" spans="1:41" s="1009" customFormat="1" ht="18.75">
      <c r="A10" s="1015"/>
      <c r="B10" s="1015"/>
      <c r="C10" s="1015"/>
      <c r="D10" s="1015"/>
      <c r="E10" s="1015"/>
      <c r="F10" s="1015"/>
      <c r="G10" s="1015"/>
      <c r="H10" s="1015"/>
      <c r="L10" s="763"/>
      <c r="M10" s="619" t="s">
        <v>501</v>
      </c>
      <c r="N10" s="668"/>
      <c r="O10" s="1212" t="str">
        <f>IF(IstPub_ch="",IF(IstPub="","",IstPub),IstPub_ch)</f>
        <v>Сайт Правительства Самарской области</v>
      </c>
      <c r="P10" s="1212"/>
      <c r="Q10" s="1212"/>
      <c r="R10" s="1212"/>
      <c r="S10" s="1212"/>
      <c r="T10" s="1212"/>
      <c r="U10" s="769"/>
      <c r="V10"/>
      <c r="W10"/>
      <c r="X10"/>
      <c r="Y10"/>
      <c r="Z10"/>
      <c r="AA10"/>
      <c r="AB10"/>
      <c r="AC10" s="769"/>
      <c r="AD10" s="521"/>
      <c r="AE10" s="1015"/>
      <c r="AF10" s="1015"/>
      <c r="AG10" s="1015"/>
      <c r="AH10" s="1015"/>
      <c r="AI10" s="1015"/>
      <c r="AJ10" s="1015"/>
      <c r="AK10" s="1015"/>
      <c r="AL10" s="1015"/>
      <c r="AM10" s="1015"/>
      <c r="AN10" s="1015"/>
      <c r="AO10" s="1015"/>
    </row>
    <row r="11" spans="1:41" s="1009" customFormat="1" ht="11.25" hidden="1">
      <c r="A11" s="1015"/>
      <c r="B11" s="1015"/>
      <c r="C11" s="1015"/>
      <c r="D11" s="1015"/>
      <c r="E11" s="1015"/>
      <c r="F11" s="1015"/>
      <c r="G11" s="1015"/>
      <c r="H11" s="1015"/>
      <c r="L11" s="1236"/>
      <c r="M11" s="1236"/>
      <c r="N11" s="1026"/>
      <c r="O11" s="769"/>
      <c r="P11" s="769"/>
      <c r="Q11" s="769"/>
      <c r="R11" s="769"/>
      <c r="S11" s="769"/>
      <c r="T11" s="769"/>
      <c r="U11" s="1013" t="s">
        <v>373</v>
      </c>
      <c r="V11" s="769"/>
      <c r="W11" s="769"/>
      <c r="X11" s="769"/>
      <c r="Y11" s="769"/>
      <c r="Z11" s="769"/>
      <c r="AA11" s="769"/>
      <c r="AB11" s="1013" t="s">
        <v>373</v>
      </c>
      <c r="AE11" s="1015"/>
      <c r="AF11" s="1015"/>
      <c r="AG11" s="1015"/>
      <c r="AH11" s="1015"/>
      <c r="AI11" s="1015"/>
      <c r="AJ11" s="1015"/>
      <c r="AK11" s="1015"/>
      <c r="AL11" s="1015"/>
      <c r="AM11" s="1015"/>
      <c r="AN11" s="1015"/>
      <c r="AO11" s="1015"/>
    </row>
    <row r="12" spans="1:41">
      <c r="J12" s="997"/>
      <c r="K12" s="997"/>
      <c r="L12" s="993"/>
      <c r="M12" s="993"/>
      <c r="N12" s="504"/>
      <c r="O12" s="1213"/>
      <c r="P12" s="1213"/>
      <c r="Q12" s="1213"/>
      <c r="R12" s="1213"/>
      <c r="S12" s="1213"/>
      <c r="T12" s="1213"/>
      <c r="U12" s="1213"/>
      <c r="V12" s="1213" t="s">
        <v>2133</v>
      </c>
      <c r="W12" s="1213"/>
      <c r="X12" s="1213"/>
      <c r="Y12" s="1213"/>
      <c r="Z12" s="1213"/>
      <c r="AA12" s="1213"/>
      <c r="AB12" s="1213"/>
    </row>
    <row r="13" spans="1:41">
      <c r="J13" s="997"/>
      <c r="K13" s="997"/>
      <c r="L13" s="1153" t="s">
        <v>454</v>
      </c>
      <c r="M13" s="1153"/>
      <c r="N13" s="1153"/>
      <c r="O13" s="1153"/>
      <c r="P13" s="1153"/>
      <c r="Q13" s="1153"/>
      <c r="R13" s="1153"/>
      <c r="S13" s="1153"/>
      <c r="T13" s="1153"/>
      <c r="U13" s="1153"/>
      <c r="V13" s="1153"/>
      <c r="W13" s="1153"/>
      <c r="X13" s="1153"/>
      <c r="Y13" s="1153"/>
      <c r="Z13" s="1153"/>
      <c r="AA13" s="1153"/>
      <c r="AB13" s="1153"/>
      <c r="AC13" s="1153"/>
      <c r="AD13" s="1153" t="s">
        <v>455</v>
      </c>
    </row>
    <row r="14" spans="1:41" ht="14.25" customHeight="1">
      <c r="J14" s="997"/>
      <c r="K14" s="997"/>
      <c r="L14" s="1219" t="s">
        <v>92</v>
      </c>
      <c r="M14" s="1219" t="s">
        <v>639</v>
      </c>
      <c r="N14" s="663"/>
      <c r="O14" s="1220" t="s">
        <v>641</v>
      </c>
      <c r="P14" s="1221"/>
      <c r="Q14" s="1221"/>
      <c r="R14" s="1221"/>
      <c r="S14" s="1221"/>
      <c r="T14" s="1222"/>
      <c r="U14" s="1230" t="s">
        <v>341</v>
      </c>
      <c r="V14" s="1220" t="s">
        <v>641</v>
      </c>
      <c r="W14" s="1221"/>
      <c r="X14" s="1221"/>
      <c r="Y14" s="1221"/>
      <c r="Z14" s="1221"/>
      <c r="AA14" s="1222"/>
      <c r="AB14" s="1230" t="s">
        <v>341</v>
      </c>
      <c r="AC14" s="1216" t="s">
        <v>275</v>
      </c>
      <c r="AD14" s="1153"/>
    </row>
    <row r="15" spans="1:41" ht="14.25" customHeight="1">
      <c r="J15" s="997"/>
      <c r="K15" s="997"/>
      <c r="L15" s="1219"/>
      <c r="M15" s="1219"/>
      <c r="N15" s="664"/>
      <c r="O15" s="1225" t="s">
        <v>605</v>
      </c>
      <c r="P15" s="1223" t="s">
        <v>271</v>
      </c>
      <c r="Q15" s="1224"/>
      <c r="R15" s="1227" t="s">
        <v>654</v>
      </c>
      <c r="S15" s="1228"/>
      <c r="T15" s="1229"/>
      <c r="U15" s="1231"/>
      <c r="V15" s="1225" t="s">
        <v>605</v>
      </c>
      <c r="W15" s="1223" t="s">
        <v>271</v>
      </c>
      <c r="X15" s="1224"/>
      <c r="Y15" s="1227" t="s">
        <v>654</v>
      </c>
      <c r="Z15" s="1228"/>
      <c r="AA15" s="1229"/>
      <c r="AB15" s="1231"/>
      <c r="AC15" s="1217"/>
      <c r="AD15" s="1153"/>
    </row>
    <row r="16" spans="1:41" ht="33.75" customHeight="1">
      <c r="J16" s="997"/>
      <c r="K16" s="997"/>
      <c r="L16" s="1219"/>
      <c r="M16" s="1219"/>
      <c r="N16" s="665"/>
      <c r="O16" s="1226"/>
      <c r="P16" s="758" t="s">
        <v>606</v>
      </c>
      <c r="Q16" s="758" t="s">
        <v>6</v>
      </c>
      <c r="R16" s="1030" t="s">
        <v>274</v>
      </c>
      <c r="S16" s="1214" t="s">
        <v>273</v>
      </c>
      <c r="T16" s="1215"/>
      <c r="U16" s="1232"/>
      <c r="V16" s="1226"/>
      <c r="W16" s="758" t="s">
        <v>606</v>
      </c>
      <c r="X16" s="758" t="s">
        <v>6</v>
      </c>
      <c r="Y16" s="1112" t="s">
        <v>274</v>
      </c>
      <c r="Z16" s="1214" t="s">
        <v>273</v>
      </c>
      <c r="AA16" s="1215"/>
      <c r="AB16" s="1232"/>
      <c r="AC16" s="1218"/>
      <c r="AD16" s="1153"/>
    </row>
    <row r="17" spans="1:43">
      <c r="J17" s="997"/>
      <c r="K17" s="571">
        <v>1</v>
      </c>
      <c r="L17" s="649" t="s">
        <v>93</v>
      </c>
      <c r="M17" s="649" t="s">
        <v>49</v>
      </c>
      <c r="N17" s="651" t="str">
        <f ca="1">OFFSET(N17,0,-1)</f>
        <v>2</v>
      </c>
      <c r="O17" s="1027">
        <f ca="1">OFFSET(O17,0,-1)+1</f>
        <v>3</v>
      </c>
      <c r="P17" s="1027">
        <f ca="1">OFFSET(P17,0,-1)+1</f>
        <v>4</v>
      </c>
      <c r="Q17" s="1027">
        <f ca="1">OFFSET(Q17,0,-1)+1</f>
        <v>5</v>
      </c>
      <c r="R17" s="1027">
        <f ca="1">OFFSET(R17,0,-1)+1</f>
        <v>6</v>
      </c>
      <c r="S17" s="1237">
        <f ca="1">OFFSET(S17,0,-1)+1</f>
        <v>7</v>
      </c>
      <c r="T17" s="1237"/>
      <c r="U17" s="1027">
        <f ca="1">OFFSET(U17,0,-2)+1</f>
        <v>8</v>
      </c>
      <c r="V17" s="1108">
        <f ca="1">OFFSET(V17,0,-1)+1</f>
        <v>9</v>
      </c>
      <c r="W17" s="1108">
        <f ca="1">OFFSET(W17,0,-1)+1</f>
        <v>10</v>
      </c>
      <c r="X17" s="1108">
        <f ca="1">OFFSET(X17,0,-1)+1</f>
        <v>11</v>
      </c>
      <c r="Y17" s="1108">
        <f ca="1">OFFSET(Y17,0,-1)+1</f>
        <v>12</v>
      </c>
      <c r="Z17" s="1237">
        <f ca="1">OFFSET(Z17,0,-1)+1</f>
        <v>13</v>
      </c>
      <c r="AA17" s="1237"/>
      <c r="AB17" s="1108">
        <f ca="1">OFFSET(AB17,0,-2)+1</f>
        <v>14</v>
      </c>
      <c r="AC17" s="651">
        <f ca="1">OFFSET(AC17,0,-1)</f>
        <v>14</v>
      </c>
      <c r="AD17" s="1027">
        <f ca="1">OFFSET(AD17,0,-1)+1</f>
        <v>15</v>
      </c>
    </row>
    <row r="18" spans="1:43" ht="22.5">
      <c r="A18" s="1238">
        <v>1</v>
      </c>
      <c r="B18" s="1017"/>
      <c r="C18" s="1017"/>
      <c r="D18" s="1017"/>
      <c r="E18" s="983"/>
      <c r="F18" s="1028"/>
      <c r="G18" s="1028"/>
      <c r="H18" s="1028"/>
      <c r="I18" s="985"/>
      <c r="J18" s="981"/>
      <c r="K18" s="965"/>
      <c r="L18" s="1032">
        <f>mergeValue(A18)</f>
        <v>1</v>
      </c>
      <c r="M18" s="643" t="s">
        <v>20</v>
      </c>
      <c r="N18" s="648"/>
      <c r="O18" s="1239" t="str">
        <f>IF('Перечень тарифов'!J21="","","" &amp; 'Перечень тарифов'!J21 &amp; "")</f>
        <v>Предельный уровень цены на тепловую энергию (мощность)</v>
      </c>
      <c r="P18" s="1239"/>
      <c r="Q18" s="1239"/>
      <c r="R18" s="1239"/>
      <c r="S18" s="1239"/>
      <c r="T18" s="1239"/>
      <c r="U18" s="1239"/>
      <c r="V18" s="1239"/>
      <c r="W18" s="1239"/>
      <c r="X18" s="1239"/>
      <c r="Y18" s="1239"/>
      <c r="Z18" s="1239"/>
      <c r="AA18" s="1239"/>
      <c r="AB18" s="1239"/>
      <c r="AC18" s="1239"/>
      <c r="AD18" s="632" t="s">
        <v>476</v>
      </c>
      <c r="AF18" s="831"/>
      <c r="AG18" s="831" t="str">
        <f t="shared" ref="AG18:AG64" si="0">IF(M18="","",M18 )</f>
        <v>Наименование тарифа</v>
      </c>
      <c r="AH18" s="831"/>
      <c r="AI18" s="831"/>
      <c r="AJ18" s="831"/>
      <c r="AP18" s="1010"/>
      <c r="AQ18" s="1010"/>
    </row>
    <row r="19" spans="1:43" hidden="1">
      <c r="A19" s="1238"/>
      <c r="B19" s="1238">
        <v>1</v>
      </c>
      <c r="C19" s="1017"/>
      <c r="D19" s="1017"/>
      <c r="E19" s="1028"/>
      <c r="F19" s="1028"/>
      <c r="G19" s="1028"/>
      <c r="H19" s="1028"/>
      <c r="I19" s="1023"/>
      <c r="J19" s="956"/>
      <c r="K19" s="959"/>
      <c r="L19" s="1032" t="str">
        <f>mergeValue(A19) &amp;"."&amp; mergeValue(B19)</f>
        <v>1.1</v>
      </c>
      <c r="M19" s="694"/>
      <c r="N19" s="648"/>
      <c r="O19" s="1239"/>
      <c r="P19" s="1239"/>
      <c r="Q19" s="1239"/>
      <c r="R19" s="1239"/>
      <c r="S19" s="1239"/>
      <c r="T19" s="1239"/>
      <c r="U19" s="1239"/>
      <c r="V19" s="1239"/>
      <c r="W19" s="1239"/>
      <c r="X19" s="1239"/>
      <c r="Y19" s="1239"/>
      <c r="Z19" s="1239"/>
      <c r="AA19" s="1239"/>
      <c r="AB19" s="1239"/>
      <c r="AC19" s="1239"/>
      <c r="AD19" s="632"/>
      <c r="AF19" s="831"/>
      <c r="AG19" s="831" t="str">
        <f t="shared" si="0"/>
        <v/>
      </c>
      <c r="AH19" s="831"/>
      <c r="AI19" s="831"/>
      <c r="AJ19" s="831"/>
      <c r="AP19" s="1010"/>
      <c r="AQ19" s="1010"/>
    </row>
    <row r="20" spans="1:43" ht="22.5">
      <c r="A20" s="1238"/>
      <c r="B20" s="1238"/>
      <c r="C20" s="1238">
        <v>1</v>
      </c>
      <c r="D20" s="1017"/>
      <c r="E20" s="1028"/>
      <c r="F20" s="1028"/>
      <c r="G20" s="1028"/>
      <c r="H20" s="1028"/>
      <c r="I20" s="964"/>
      <c r="J20" s="956"/>
      <c r="K20" s="959"/>
      <c r="L20" s="1032" t="str">
        <f>mergeValue(A20) &amp;"."&amp; mergeValue(B20)&amp;"."&amp; mergeValue(C20)</f>
        <v>1.1.1</v>
      </c>
      <c r="M20" s="695" t="s">
        <v>7</v>
      </c>
      <c r="N20" s="648"/>
      <c r="O20" s="1239" t="str">
        <f>IF('Перечень тарифов'!R21="","","" &amp; 'Перечень тарифов'!R21 &amp; "")</f>
        <v>6, 7, 8, 9,10, 11, 12, 13, 14, 15, 16, 17, 18, 19, 20, 21, 22, 23, 24, 25, 26, 27, 28, 29, 30, 34, 35, 37, 38, 40, 41, 42, 43, 44, 45, 46, 47, 48, 49, 50, 51, 52, 53, 54, 55, 56, 57, 58, 59, 60, 61, 62, 69, 70, 71, 76, 83, 102</v>
      </c>
      <c r="P20" s="1239"/>
      <c r="Q20" s="1239"/>
      <c r="R20" s="1239"/>
      <c r="S20" s="1239"/>
      <c r="T20" s="1239"/>
      <c r="U20" s="1239"/>
      <c r="V20" s="1239"/>
      <c r="W20" s="1239"/>
      <c r="X20" s="1239"/>
      <c r="Y20" s="1239"/>
      <c r="Z20" s="1239"/>
      <c r="AA20" s="1239"/>
      <c r="AB20" s="1239"/>
      <c r="AC20" s="1239"/>
      <c r="AD20" s="632" t="s">
        <v>633</v>
      </c>
      <c r="AF20" s="831"/>
      <c r="AG20" s="831" t="str">
        <f t="shared" si="0"/>
        <v xml:space="preserve">Наименование системы теплоснабжения </v>
      </c>
      <c r="AH20" s="831"/>
      <c r="AI20" s="831"/>
      <c r="AJ20" s="831"/>
      <c r="AP20" s="1010"/>
      <c r="AQ20" s="1010"/>
    </row>
    <row r="21" spans="1:43" hidden="1">
      <c r="A21" s="1238"/>
      <c r="B21" s="1238"/>
      <c r="C21" s="1238"/>
      <c r="D21" s="1238">
        <v>1</v>
      </c>
      <c r="E21" s="1028"/>
      <c r="F21" s="1028"/>
      <c r="G21" s="1028"/>
      <c r="H21" s="1028"/>
      <c r="I21" s="964"/>
      <c r="J21" s="956"/>
      <c r="K21" s="959"/>
      <c r="L21" s="1032" t="str">
        <f>mergeValue(A21) &amp;"."&amp; mergeValue(B21)&amp;"."&amp; mergeValue(C21)&amp;"."&amp; mergeValue(D21)</f>
        <v>1.1.1.1</v>
      </c>
      <c r="M21" s="696"/>
      <c r="N21" s="648"/>
      <c r="O21" s="1239"/>
      <c r="P21" s="1239"/>
      <c r="Q21" s="1239"/>
      <c r="R21" s="1239"/>
      <c r="S21" s="1239"/>
      <c r="T21" s="1239"/>
      <c r="U21" s="1239"/>
      <c r="V21" s="1239"/>
      <c r="W21" s="1239"/>
      <c r="X21" s="1239"/>
      <c r="Y21" s="1239"/>
      <c r="Z21" s="1239"/>
      <c r="AA21" s="1239"/>
      <c r="AB21" s="1239"/>
      <c r="AC21" s="1239"/>
      <c r="AD21" s="632"/>
      <c r="AF21" s="831"/>
      <c r="AG21" s="831" t="str">
        <f t="shared" si="0"/>
        <v/>
      </c>
      <c r="AH21" s="831"/>
      <c r="AI21" s="831"/>
      <c r="AJ21" s="831"/>
      <c r="AP21" s="1010"/>
      <c r="AQ21" s="1010"/>
    </row>
    <row r="22" spans="1:43" ht="22.5" customHeight="1">
      <c r="A22" s="1238"/>
      <c r="B22" s="1238"/>
      <c r="C22" s="1238"/>
      <c r="D22" s="1238"/>
      <c r="E22" s="1238">
        <v>1</v>
      </c>
      <c r="F22" s="1028"/>
      <c r="G22" s="1028"/>
      <c r="H22" s="1017">
        <v>1</v>
      </c>
      <c r="I22" s="1238">
        <v>1</v>
      </c>
      <c r="J22" s="1028"/>
      <c r="K22" s="967"/>
      <c r="L22" s="1032" t="str">
        <f>mergeValue(A22) &amp;"."&amp; mergeValue(B22)&amp;"."&amp; mergeValue(C22)&amp;"."&amp; mergeValue(D22)&amp;"."&amp; mergeValue(E22)</f>
        <v>1.1.1.1.1</v>
      </c>
      <c r="M22" s="556" t="s">
        <v>9</v>
      </c>
      <c r="N22" s="648"/>
      <c r="O22" s="1241" t="s">
        <v>3</v>
      </c>
      <c r="P22" s="1242"/>
      <c r="Q22" s="1242"/>
      <c r="R22" s="1242"/>
      <c r="S22" s="1242"/>
      <c r="T22" s="1242"/>
      <c r="U22" s="1242"/>
      <c r="V22" s="1242"/>
      <c r="W22" s="1242"/>
      <c r="X22" s="1242"/>
      <c r="Y22" s="1242"/>
      <c r="Z22" s="1242"/>
      <c r="AA22" s="1242"/>
      <c r="AB22" s="1242"/>
      <c r="AC22" s="1243"/>
      <c r="AD22" s="632" t="s">
        <v>638</v>
      </c>
      <c r="AF22" s="831"/>
      <c r="AG22" s="831" t="str">
        <f t="shared" si="0"/>
        <v>Схема подключения теплопотребляющей установки к коллектору источника тепловой энергии</v>
      </c>
      <c r="AH22" s="831"/>
      <c r="AI22" s="831"/>
      <c r="AJ22" s="831"/>
      <c r="AP22" s="1010"/>
      <c r="AQ22" s="1010"/>
    </row>
    <row r="23" spans="1:43" ht="30.75" customHeight="1">
      <c r="A23" s="1238"/>
      <c r="B23" s="1238"/>
      <c r="C23" s="1238"/>
      <c r="D23" s="1238"/>
      <c r="E23" s="1238"/>
      <c r="F23" s="1238">
        <v>1</v>
      </c>
      <c r="G23" s="1017"/>
      <c r="H23" s="1017"/>
      <c r="I23" s="1238"/>
      <c r="J23" s="1238">
        <v>1</v>
      </c>
      <c r="K23" s="968"/>
      <c r="L23" s="1032" t="str">
        <f>mergeValue(A23) &amp;"."&amp; mergeValue(B23)&amp;"."&amp; mergeValue(C23)&amp;"."&amp; mergeValue(D23)&amp;"."&amp; mergeValue(E23)&amp;"."&amp; mergeValue(F23)</f>
        <v>1.1.1.1.1.1</v>
      </c>
      <c r="M23" s="557" t="s">
        <v>10</v>
      </c>
      <c r="N23" s="648"/>
      <c r="O23" s="1241" t="s">
        <v>3</v>
      </c>
      <c r="P23" s="1242"/>
      <c r="Q23" s="1242"/>
      <c r="R23" s="1242"/>
      <c r="S23" s="1242"/>
      <c r="T23" s="1242"/>
      <c r="U23" s="1242"/>
      <c r="V23" s="1242"/>
      <c r="W23" s="1242"/>
      <c r="X23" s="1242"/>
      <c r="Y23" s="1242"/>
      <c r="Z23" s="1242"/>
      <c r="AA23" s="1242"/>
      <c r="AB23" s="1242"/>
      <c r="AC23" s="1243"/>
      <c r="AD23" s="632" t="s">
        <v>636</v>
      </c>
      <c r="AF23" s="831"/>
      <c r="AG23" s="831" t="str">
        <f t="shared" si="0"/>
        <v>Группа потребителей</v>
      </c>
      <c r="AH23" s="831"/>
      <c r="AI23" s="831"/>
      <c r="AJ23" s="831"/>
      <c r="AP23" s="1010"/>
      <c r="AQ23" s="1010"/>
    </row>
    <row r="24" spans="1:43" ht="17.100000000000001" customHeight="1">
      <c r="A24" s="1238"/>
      <c r="B24" s="1238"/>
      <c r="C24" s="1238"/>
      <c r="D24" s="1238"/>
      <c r="E24" s="1238"/>
      <c r="F24" s="1238"/>
      <c r="G24" s="1017">
        <v>1</v>
      </c>
      <c r="H24" s="1017"/>
      <c r="I24" s="1238"/>
      <c r="J24" s="1238"/>
      <c r="K24" s="968">
        <v>1</v>
      </c>
      <c r="L24" s="1032" t="str">
        <f>mergeValue(A24) &amp;"."&amp; mergeValue(B24)&amp;"."&amp; mergeValue(C24)&amp;"."&amp; mergeValue(D24)&amp;"."&amp; mergeValue(E24)&amp;"."&amp; mergeValue(F24)&amp;"."&amp; mergeValue(G24)</f>
        <v>1.1.1.1.1.1.1</v>
      </c>
      <c r="M24" s="1071" t="s">
        <v>642</v>
      </c>
      <c r="N24" s="648"/>
      <c r="O24" s="685">
        <v>1776</v>
      </c>
      <c r="P24" s="765"/>
      <c r="Q24" s="1096"/>
      <c r="R24" s="1233" t="s">
        <v>1470</v>
      </c>
      <c r="S24" s="1234" t="s">
        <v>84</v>
      </c>
      <c r="T24" s="1233" t="s">
        <v>2138</v>
      </c>
      <c r="U24" s="1234" t="s">
        <v>84</v>
      </c>
      <c r="V24" s="685">
        <v>1776</v>
      </c>
      <c r="W24" s="765"/>
      <c r="X24" s="1096"/>
      <c r="Y24" s="1233" t="s">
        <v>2139</v>
      </c>
      <c r="Z24" s="1234" t="s">
        <v>84</v>
      </c>
      <c r="AA24" s="1233" t="s">
        <v>1471</v>
      </c>
      <c r="AB24" s="1234" t="s">
        <v>85</v>
      </c>
      <c r="AC24" s="765"/>
      <c r="AD24" s="1209" t="s">
        <v>655</v>
      </c>
      <c r="AE24" s="1010" t="str">
        <f>strCheckDate(O25:AC25)</f>
        <v/>
      </c>
      <c r="AF24" s="831"/>
      <c r="AG24" s="831" t="str">
        <f t="shared" si="0"/>
        <v>вода</v>
      </c>
      <c r="AH24" s="831"/>
      <c r="AI24" s="831"/>
      <c r="AJ24" s="831"/>
      <c r="AP24" s="1010"/>
      <c r="AQ24" s="1010"/>
    </row>
    <row r="25" spans="1:43" ht="11.25" hidden="1" customHeight="1">
      <c r="A25" s="1238"/>
      <c r="B25" s="1238"/>
      <c r="C25" s="1238"/>
      <c r="D25" s="1238"/>
      <c r="E25" s="1238"/>
      <c r="F25" s="1238"/>
      <c r="G25" s="1017"/>
      <c r="H25" s="1017"/>
      <c r="I25" s="1238"/>
      <c r="J25" s="1238"/>
      <c r="K25" s="968"/>
      <c r="L25" s="802"/>
      <c r="M25" s="648"/>
      <c r="N25" s="648"/>
      <c r="O25" s="765"/>
      <c r="P25" s="765"/>
      <c r="Q25" s="771" t="str">
        <f>R24 &amp; "-" &amp; T24</f>
        <v>01.01.2021-30.06.2021</v>
      </c>
      <c r="R25" s="1233"/>
      <c r="S25" s="1234"/>
      <c r="T25" s="1233"/>
      <c r="U25" s="1234"/>
      <c r="V25" s="765"/>
      <c r="W25" s="765"/>
      <c r="X25" s="771" t="str">
        <f>Y24 &amp; "-" &amp; AA24</f>
        <v>01.07.2021-31.12.2021</v>
      </c>
      <c r="Y25" s="1233"/>
      <c r="Z25" s="1234"/>
      <c r="AA25" s="1233"/>
      <c r="AB25" s="1234"/>
      <c r="AC25" s="765"/>
      <c r="AD25" s="1210"/>
      <c r="AF25" s="831"/>
      <c r="AG25" s="831" t="str">
        <f t="shared" si="0"/>
        <v/>
      </c>
      <c r="AH25" s="831"/>
      <c r="AI25" s="831"/>
      <c r="AJ25" s="831"/>
      <c r="AP25" s="1010"/>
      <c r="AQ25" s="1010"/>
    </row>
    <row r="26" spans="1:43" ht="15" customHeight="1">
      <c r="A26" s="1238"/>
      <c r="B26" s="1238"/>
      <c r="C26" s="1238"/>
      <c r="D26" s="1238"/>
      <c r="E26" s="1238"/>
      <c r="F26" s="1238"/>
      <c r="G26" s="1028"/>
      <c r="H26" s="1017"/>
      <c r="I26" s="1238"/>
      <c r="J26" s="1238"/>
      <c r="K26" s="967"/>
      <c r="L26" s="690"/>
      <c r="M26" s="559" t="s">
        <v>25</v>
      </c>
      <c r="N26" s="1008"/>
      <c r="O26" s="1008"/>
      <c r="P26" s="1008"/>
      <c r="Q26" s="1008"/>
      <c r="R26" s="1008"/>
      <c r="S26" s="1008"/>
      <c r="T26" s="1008"/>
      <c r="U26" s="1008"/>
      <c r="V26" s="1008"/>
      <c r="W26" s="1008"/>
      <c r="X26" s="1008"/>
      <c r="Y26" s="1008"/>
      <c r="Z26" s="1008"/>
      <c r="AA26" s="1008"/>
      <c r="AB26" s="1008"/>
      <c r="AC26" s="764"/>
      <c r="AD26" s="1211"/>
      <c r="AF26" s="831"/>
      <c r="AG26" s="831" t="str">
        <f t="shared" si="0"/>
        <v>Добавить вид теплоносителя (параметры теплоносителя)</v>
      </c>
      <c r="AH26" s="831"/>
      <c r="AI26" s="831"/>
      <c r="AJ26" s="831"/>
      <c r="AP26" s="1010"/>
      <c r="AQ26" s="1010"/>
    </row>
    <row r="27" spans="1:43" ht="15" customHeight="1">
      <c r="A27" s="1238"/>
      <c r="B27" s="1238"/>
      <c r="C27" s="1238"/>
      <c r="D27" s="1238"/>
      <c r="E27" s="1238"/>
      <c r="F27" s="1028"/>
      <c r="G27" s="1028"/>
      <c r="H27" s="1017"/>
      <c r="I27" s="1238"/>
      <c r="J27" s="1028"/>
      <c r="K27" s="967"/>
      <c r="L27" s="690"/>
      <c r="M27" s="558" t="s">
        <v>11</v>
      </c>
      <c r="N27" s="1008"/>
      <c r="O27" s="1008"/>
      <c r="P27" s="1008"/>
      <c r="Q27" s="1008"/>
      <c r="R27" s="1008"/>
      <c r="S27" s="1008"/>
      <c r="T27" s="1008"/>
      <c r="U27" s="1007"/>
      <c r="V27" s="1008"/>
      <c r="W27" s="1008"/>
      <c r="X27" s="1008"/>
      <c r="Y27" s="1008"/>
      <c r="Z27" s="1008"/>
      <c r="AA27" s="1008"/>
      <c r="AB27" s="1007"/>
      <c r="AC27" s="1008"/>
      <c r="AD27" s="667"/>
      <c r="AF27" s="831"/>
      <c r="AG27" s="831" t="str">
        <f t="shared" si="0"/>
        <v>Добавить группу потребителей</v>
      </c>
      <c r="AH27" s="831"/>
      <c r="AI27" s="831"/>
      <c r="AJ27" s="831"/>
      <c r="AP27" s="1010"/>
      <c r="AQ27" s="1010"/>
    </row>
    <row r="28" spans="1:43" ht="15" customHeight="1">
      <c r="A28" s="1238"/>
      <c r="B28" s="1238"/>
      <c r="C28" s="1238"/>
      <c r="D28" s="1238"/>
      <c r="E28" s="966"/>
      <c r="F28" s="1028"/>
      <c r="G28" s="1028"/>
      <c r="H28" s="1028"/>
      <c r="I28" s="981"/>
      <c r="J28" s="996"/>
      <c r="K28" s="965"/>
      <c r="L28" s="690"/>
      <c r="M28" s="1003" t="s">
        <v>12</v>
      </c>
      <c r="N28" s="1008"/>
      <c r="O28" s="1008"/>
      <c r="P28" s="1008"/>
      <c r="Q28" s="1008"/>
      <c r="R28" s="1008"/>
      <c r="S28" s="1008"/>
      <c r="T28" s="1008"/>
      <c r="U28" s="1007"/>
      <c r="V28" s="1008"/>
      <c r="W28" s="1008"/>
      <c r="X28" s="1008"/>
      <c r="Y28" s="1008"/>
      <c r="Z28" s="1008"/>
      <c r="AA28" s="1008"/>
      <c r="AB28" s="1007"/>
      <c r="AC28" s="1008"/>
      <c r="AD28" s="667"/>
      <c r="AF28" s="831"/>
      <c r="AG28" s="831" t="str">
        <f t="shared" si="0"/>
        <v>Добавить схему подключения</v>
      </c>
      <c r="AH28" s="831"/>
      <c r="AI28" s="831"/>
      <c r="AJ28" s="831"/>
      <c r="AP28" s="1010"/>
      <c r="AQ28" s="1010"/>
    </row>
    <row r="29" spans="1:43" s="1063" customFormat="1" ht="22.5">
      <c r="A29" s="1238"/>
      <c r="B29" s="1238"/>
      <c r="C29" s="1238">
        <v>2</v>
      </c>
      <c r="D29" s="1081"/>
      <c r="E29" s="1109"/>
      <c r="F29" s="1109"/>
      <c r="G29" s="1109"/>
      <c r="H29" s="1109"/>
      <c r="I29" s="964"/>
      <c r="J29" s="956"/>
      <c r="K29" s="959"/>
      <c r="L29" s="1113" t="str">
        <f>mergeValue(A29) &amp;"."&amp; mergeValue(B29)&amp;"."&amp; mergeValue(C29)</f>
        <v>1.1.2</v>
      </c>
      <c r="M29" s="695" t="s">
        <v>7</v>
      </c>
      <c r="N29" s="648"/>
      <c r="O29" s="1244" t="str">
        <f>IF('Перечень тарифов'!R23="","","" &amp; 'Перечень тарифов'!R23 &amp; "")</f>
        <v>31</v>
      </c>
      <c r="P29" s="1245"/>
      <c r="Q29" s="1245"/>
      <c r="R29" s="1245"/>
      <c r="S29" s="1245"/>
      <c r="T29" s="1245"/>
      <c r="U29" s="1245"/>
      <c r="V29" s="1245"/>
      <c r="W29" s="1245"/>
      <c r="X29" s="1245"/>
      <c r="Y29" s="1245"/>
      <c r="Z29" s="1245"/>
      <c r="AA29" s="1245"/>
      <c r="AB29" s="1245"/>
      <c r="AC29" s="1246"/>
      <c r="AD29" s="632" t="s">
        <v>633</v>
      </c>
      <c r="AE29" s="1010"/>
      <c r="AF29" s="831"/>
      <c r="AG29" s="831" t="str">
        <f t="shared" si="0"/>
        <v xml:space="preserve">Наименование системы теплоснабжения </v>
      </c>
      <c r="AH29" s="831"/>
      <c r="AI29" s="831"/>
      <c r="AJ29" s="831"/>
      <c r="AK29" s="1010"/>
      <c r="AL29" s="1010"/>
      <c r="AM29" s="1010"/>
      <c r="AN29" s="1010"/>
      <c r="AO29" s="1010"/>
      <c r="AP29" s="1010"/>
      <c r="AQ29" s="1010"/>
    </row>
    <row r="30" spans="1:43" s="1063" customFormat="1" hidden="1">
      <c r="A30" s="1238"/>
      <c r="B30" s="1238"/>
      <c r="C30" s="1238"/>
      <c r="D30" s="1238">
        <v>1</v>
      </c>
      <c r="E30" s="1109"/>
      <c r="F30" s="1109"/>
      <c r="G30" s="1109"/>
      <c r="H30" s="1109"/>
      <c r="I30" s="964"/>
      <c r="J30" s="956"/>
      <c r="K30" s="959"/>
      <c r="L30" s="1113" t="str">
        <f>mergeValue(A30) &amp;"."&amp; mergeValue(B30)&amp;"."&amp; mergeValue(C30)&amp;"."&amp; mergeValue(D30)</f>
        <v>1.1.2.1</v>
      </c>
      <c r="M30" s="696"/>
      <c r="N30" s="648"/>
      <c r="O30" s="1244"/>
      <c r="P30" s="1245"/>
      <c r="Q30" s="1245"/>
      <c r="R30" s="1245"/>
      <c r="S30" s="1245"/>
      <c r="T30" s="1245"/>
      <c r="U30" s="1245"/>
      <c r="V30" s="1245"/>
      <c r="W30" s="1245"/>
      <c r="X30" s="1245"/>
      <c r="Y30" s="1245"/>
      <c r="Z30" s="1245"/>
      <c r="AA30" s="1245"/>
      <c r="AB30" s="1245"/>
      <c r="AC30" s="1246"/>
      <c r="AD30" s="632"/>
      <c r="AE30" s="1010"/>
      <c r="AF30" s="831"/>
      <c r="AG30" s="831" t="str">
        <f t="shared" si="0"/>
        <v/>
      </c>
      <c r="AH30" s="831"/>
      <c r="AI30" s="831"/>
      <c r="AJ30" s="831"/>
      <c r="AK30" s="1010"/>
      <c r="AL30" s="1010"/>
      <c r="AM30" s="1010"/>
      <c r="AN30" s="1010"/>
      <c r="AO30" s="1010"/>
      <c r="AP30" s="1010"/>
      <c r="AQ30" s="1010"/>
    </row>
    <row r="31" spans="1:43" s="1063" customFormat="1" ht="29.25" customHeight="1">
      <c r="A31" s="1238"/>
      <c r="B31" s="1238"/>
      <c r="C31" s="1238"/>
      <c r="D31" s="1238"/>
      <c r="E31" s="1238">
        <v>1</v>
      </c>
      <c r="F31" s="1109"/>
      <c r="G31" s="1109"/>
      <c r="H31" s="1081">
        <v>1</v>
      </c>
      <c r="I31" s="1238">
        <v>1</v>
      </c>
      <c r="J31" s="1109"/>
      <c r="K31" s="967"/>
      <c r="L31" s="1113" t="str">
        <f>mergeValue(A31) &amp;"."&amp; mergeValue(B31)&amp;"."&amp; mergeValue(C31)&amp;"."&amp; mergeValue(D31)&amp;"."&amp; mergeValue(E31)</f>
        <v>1.1.2.1.1</v>
      </c>
      <c r="M31" s="556" t="s">
        <v>9</v>
      </c>
      <c r="N31" s="648"/>
      <c r="O31" s="1241" t="s">
        <v>3</v>
      </c>
      <c r="P31" s="1242"/>
      <c r="Q31" s="1242"/>
      <c r="R31" s="1242"/>
      <c r="S31" s="1242"/>
      <c r="T31" s="1242"/>
      <c r="U31" s="1242"/>
      <c r="V31" s="1242"/>
      <c r="W31" s="1242"/>
      <c r="X31" s="1242"/>
      <c r="Y31" s="1242"/>
      <c r="Z31" s="1242"/>
      <c r="AA31" s="1242"/>
      <c r="AB31" s="1242"/>
      <c r="AC31" s="1243"/>
      <c r="AD31" s="632" t="s">
        <v>638</v>
      </c>
      <c r="AE31" s="1010"/>
      <c r="AF31" s="831"/>
      <c r="AG31" s="831" t="str">
        <f t="shared" si="0"/>
        <v>Схема подключения теплопотребляющей установки к коллектору источника тепловой энергии</v>
      </c>
      <c r="AH31" s="831"/>
      <c r="AI31" s="831"/>
      <c r="AJ31" s="831"/>
      <c r="AK31" s="1010"/>
      <c r="AL31" s="1010"/>
      <c r="AM31" s="1010"/>
      <c r="AN31" s="1010"/>
      <c r="AO31" s="1010"/>
      <c r="AP31" s="1010"/>
      <c r="AQ31" s="1010"/>
    </row>
    <row r="32" spans="1:43" s="1063" customFormat="1" ht="26.25" customHeight="1">
      <c r="A32" s="1238"/>
      <c r="B32" s="1238"/>
      <c r="C32" s="1238"/>
      <c r="D32" s="1238"/>
      <c r="E32" s="1238"/>
      <c r="F32" s="1238">
        <v>1</v>
      </c>
      <c r="G32" s="1081"/>
      <c r="H32" s="1081"/>
      <c r="I32" s="1238"/>
      <c r="J32" s="1238">
        <v>1</v>
      </c>
      <c r="K32" s="968"/>
      <c r="L32" s="1113" t="str">
        <f>mergeValue(A32) &amp;"."&amp; mergeValue(B32)&amp;"."&amp; mergeValue(C32)&amp;"."&amp; mergeValue(D32)&amp;"."&amp; mergeValue(E32)&amp;"."&amp; mergeValue(F32)</f>
        <v>1.1.2.1.1.1</v>
      </c>
      <c r="M32" s="557" t="s">
        <v>10</v>
      </c>
      <c r="N32" s="648"/>
      <c r="O32" s="1241" t="s">
        <v>3</v>
      </c>
      <c r="P32" s="1242"/>
      <c r="Q32" s="1242"/>
      <c r="R32" s="1242"/>
      <c r="S32" s="1242"/>
      <c r="T32" s="1242"/>
      <c r="U32" s="1242"/>
      <c r="V32" s="1242"/>
      <c r="W32" s="1242"/>
      <c r="X32" s="1242"/>
      <c r="Y32" s="1242"/>
      <c r="Z32" s="1242"/>
      <c r="AA32" s="1242"/>
      <c r="AB32" s="1242"/>
      <c r="AC32" s="1243"/>
      <c r="AD32" s="632" t="s">
        <v>636</v>
      </c>
      <c r="AE32" s="1010"/>
      <c r="AF32" s="831"/>
      <c r="AG32" s="831" t="str">
        <f t="shared" si="0"/>
        <v>Группа потребителей</v>
      </c>
      <c r="AH32" s="831"/>
      <c r="AI32" s="831"/>
      <c r="AJ32" s="831"/>
      <c r="AK32" s="1010"/>
      <c r="AL32" s="1010"/>
      <c r="AM32" s="1010"/>
      <c r="AN32" s="1010"/>
      <c r="AO32" s="1010"/>
      <c r="AP32" s="1010"/>
      <c r="AQ32" s="1010"/>
    </row>
    <row r="33" spans="1:43" s="1063" customFormat="1" ht="17.100000000000001" customHeight="1">
      <c r="A33" s="1238"/>
      <c r="B33" s="1238"/>
      <c r="C33" s="1238"/>
      <c r="D33" s="1238"/>
      <c r="E33" s="1238"/>
      <c r="F33" s="1238"/>
      <c r="G33" s="1081">
        <v>1</v>
      </c>
      <c r="H33" s="1081"/>
      <c r="I33" s="1238"/>
      <c r="J33" s="1238"/>
      <c r="K33" s="968">
        <v>1</v>
      </c>
      <c r="L33" s="1113" t="str">
        <f>mergeValue(A33) &amp;"."&amp; mergeValue(B33)&amp;"."&amp; mergeValue(C33)&amp;"."&amp; mergeValue(D33)&amp;"."&amp; mergeValue(E33)&amp;"."&amp; mergeValue(F33)&amp;"."&amp; mergeValue(G33)</f>
        <v>1.1.2.1.1.1.1</v>
      </c>
      <c r="M33" s="1071" t="s">
        <v>642</v>
      </c>
      <c r="N33" s="648"/>
      <c r="O33" s="685">
        <v>2042.58</v>
      </c>
      <c r="P33" s="765"/>
      <c r="Q33" s="1096"/>
      <c r="R33" s="1233" t="s">
        <v>1470</v>
      </c>
      <c r="S33" s="1234" t="s">
        <v>84</v>
      </c>
      <c r="T33" s="1233" t="s">
        <v>2138</v>
      </c>
      <c r="U33" s="1234" t="s">
        <v>84</v>
      </c>
      <c r="V33" s="685">
        <v>2326.38</v>
      </c>
      <c r="W33" s="765"/>
      <c r="X33" s="1096"/>
      <c r="Y33" s="1233" t="s">
        <v>2139</v>
      </c>
      <c r="Z33" s="1234" t="s">
        <v>84</v>
      </c>
      <c r="AA33" s="1233" t="s">
        <v>1471</v>
      </c>
      <c r="AB33" s="1234" t="s">
        <v>85</v>
      </c>
      <c r="AC33" s="765"/>
      <c r="AD33" s="1209" t="s">
        <v>655</v>
      </c>
      <c r="AE33" s="1010" t="str">
        <f>strCheckDate(O34:AC34)</f>
        <v/>
      </c>
      <c r="AF33" s="831"/>
      <c r="AG33" s="831" t="str">
        <f t="shared" si="0"/>
        <v>вода</v>
      </c>
      <c r="AH33" s="831"/>
      <c r="AI33" s="831"/>
      <c r="AJ33" s="831"/>
      <c r="AK33" s="1010"/>
      <c r="AL33" s="1010"/>
      <c r="AM33" s="1010"/>
      <c r="AN33" s="1010"/>
      <c r="AO33" s="1010"/>
      <c r="AP33" s="1010"/>
      <c r="AQ33" s="1010"/>
    </row>
    <row r="34" spans="1:43" s="1063" customFormat="1" ht="11.25" hidden="1" customHeight="1">
      <c r="A34" s="1238"/>
      <c r="B34" s="1238"/>
      <c r="C34" s="1238"/>
      <c r="D34" s="1238"/>
      <c r="E34" s="1238"/>
      <c r="F34" s="1238"/>
      <c r="G34" s="1081"/>
      <c r="H34" s="1081"/>
      <c r="I34" s="1238"/>
      <c r="J34" s="1238"/>
      <c r="K34" s="968"/>
      <c r="L34" s="802"/>
      <c r="M34" s="648"/>
      <c r="N34" s="648"/>
      <c r="O34" s="765"/>
      <c r="P34" s="765"/>
      <c r="Q34" s="771" t="str">
        <f>R33 &amp; "-" &amp; T33</f>
        <v>01.01.2021-30.06.2021</v>
      </c>
      <c r="R34" s="1233"/>
      <c r="S34" s="1234"/>
      <c r="T34" s="1233"/>
      <c r="U34" s="1234"/>
      <c r="V34" s="765"/>
      <c r="W34" s="765"/>
      <c r="X34" s="771" t="str">
        <f>Y33 &amp; "-" &amp; AA33</f>
        <v>01.07.2021-31.12.2021</v>
      </c>
      <c r="Y34" s="1233"/>
      <c r="Z34" s="1234"/>
      <c r="AA34" s="1233"/>
      <c r="AB34" s="1234"/>
      <c r="AC34" s="765"/>
      <c r="AD34" s="1210"/>
      <c r="AE34" s="1010"/>
      <c r="AF34" s="831"/>
      <c r="AG34" s="831" t="str">
        <f t="shared" si="0"/>
        <v/>
      </c>
      <c r="AH34" s="831"/>
      <c r="AI34" s="831"/>
      <c r="AJ34" s="831"/>
      <c r="AK34" s="1010"/>
      <c r="AL34" s="1010"/>
      <c r="AM34" s="1010"/>
      <c r="AN34" s="1010"/>
      <c r="AO34" s="1010"/>
      <c r="AP34" s="1010"/>
      <c r="AQ34" s="1010"/>
    </row>
    <row r="35" spans="1:43" s="1063" customFormat="1" ht="15" customHeight="1">
      <c r="A35" s="1238"/>
      <c r="B35" s="1238"/>
      <c r="C35" s="1238"/>
      <c r="D35" s="1238"/>
      <c r="E35" s="1238"/>
      <c r="F35" s="1238"/>
      <c r="G35" s="1109"/>
      <c r="H35" s="1081"/>
      <c r="I35" s="1238"/>
      <c r="J35" s="1238"/>
      <c r="K35" s="967"/>
      <c r="L35" s="690"/>
      <c r="M35" s="559" t="s">
        <v>25</v>
      </c>
      <c r="N35" s="1008"/>
      <c r="O35" s="1008"/>
      <c r="P35" s="1008"/>
      <c r="Q35" s="1008"/>
      <c r="R35" s="1008"/>
      <c r="S35" s="1008"/>
      <c r="T35" s="1008"/>
      <c r="U35" s="1008"/>
      <c r="V35" s="1008"/>
      <c r="W35" s="1008"/>
      <c r="X35" s="1008"/>
      <c r="Y35" s="1008"/>
      <c r="Z35" s="1008"/>
      <c r="AA35" s="1008"/>
      <c r="AB35" s="1008"/>
      <c r="AC35" s="764"/>
      <c r="AD35" s="1211"/>
      <c r="AE35" s="1010"/>
      <c r="AF35" s="831"/>
      <c r="AG35" s="831" t="str">
        <f t="shared" si="0"/>
        <v>Добавить вид теплоносителя (параметры теплоносителя)</v>
      </c>
      <c r="AH35" s="831"/>
      <c r="AI35" s="831"/>
      <c r="AJ35" s="831"/>
      <c r="AK35" s="1010"/>
      <c r="AL35" s="1010"/>
      <c r="AM35" s="1010"/>
      <c r="AN35" s="1010"/>
      <c r="AO35" s="1010"/>
      <c r="AP35" s="1010"/>
      <c r="AQ35" s="1010"/>
    </row>
    <row r="36" spans="1:43" s="1063" customFormat="1" ht="15" customHeight="1">
      <c r="A36" s="1238"/>
      <c r="B36" s="1238"/>
      <c r="C36" s="1238"/>
      <c r="D36" s="1238"/>
      <c r="E36" s="1238"/>
      <c r="F36" s="1109"/>
      <c r="G36" s="1109"/>
      <c r="H36" s="1081"/>
      <c r="I36" s="1238"/>
      <c r="J36" s="1109"/>
      <c r="K36" s="967"/>
      <c r="L36" s="690"/>
      <c r="M36" s="558" t="s">
        <v>11</v>
      </c>
      <c r="N36" s="1008"/>
      <c r="O36" s="1008"/>
      <c r="P36" s="1008"/>
      <c r="Q36" s="1008"/>
      <c r="R36" s="1008"/>
      <c r="S36" s="1008"/>
      <c r="T36" s="1008"/>
      <c r="U36" s="1007"/>
      <c r="V36" s="1008"/>
      <c r="W36" s="1008"/>
      <c r="X36" s="1008"/>
      <c r="Y36" s="1008"/>
      <c r="Z36" s="1008"/>
      <c r="AA36" s="1008"/>
      <c r="AB36" s="1007"/>
      <c r="AC36" s="1008"/>
      <c r="AD36" s="667"/>
      <c r="AE36" s="1010"/>
      <c r="AF36" s="831"/>
      <c r="AG36" s="831" t="str">
        <f t="shared" si="0"/>
        <v>Добавить группу потребителей</v>
      </c>
      <c r="AH36" s="831"/>
      <c r="AI36" s="831"/>
      <c r="AJ36" s="831"/>
      <c r="AK36" s="1010"/>
      <c r="AL36" s="1010"/>
      <c r="AM36" s="1010"/>
      <c r="AN36" s="1010"/>
      <c r="AO36" s="1010"/>
      <c r="AP36" s="1010"/>
      <c r="AQ36" s="1010"/>
    </row>
    <row r="37" spans="1:43" s="1063" customFormat="1" ht="15" customHeight="1">
      <c r="A37" s="1238"/>
      <c r="B37" s="1238"/>
      <c r="C37" s="1238"/>
      <c r="D37" s="1238"/>
      <c r="E37" s="1084" t="s">
        <v>253</v>
      </c>
      <c r="F37" s="1109"/>
      <c r="G37" s="1109"/>
      <c r="H37" s="1109"/>
      <c r="I37" s="981"/>
      <c r="J37" s="1066"/>
      <c r="K37" s="965"/>
      <c r="L37" s="690"/>
      <c r="M37" s="1003" t="s">
        <v>12</v>
      </c>
      <c r="N37" s="1008"/>
      <c r="O37" s="1008"/>
      <c r="P37" s="1008"/>
      <c r="Q37" s="1008"/>
      <c r="R37" s="1008"/>
      <c r="S37" s="1008"/>
      <c r="T37" s="1008"/>
      <c r="U37" s="1007"/>
      <c r="V37" s="1008"/>
      <c r="W37" s="1008"/>
      <c r="X37" s="1008"/>
      <c r="Y37" s="1008"/>
      <c r="Z37" s="1008"/>
      <c r="AA37" s="1008"/>
      <c r="AB37" s="1007"/>
      <c r="AC37" s="1008"/>
      <c r="AD37" s="667"/>
      <c r="AE37" s="1010"/>
      <c r="AF37" s="831"/>
      <c r="AG37" s="831" t="str">
        <f t="shared" si="0"/>
        <v>Добавить схему подключения</v>
      </c>
      <c r="AH37" s="831"/>
      <c r="AI37" s="831"/>
      <c r="AJ37" s="831"/>
      <c r="AK37" s="1010"/>
      <c r="AL37" s="1010"/>
      <c r="AM37" s="1010"/>
      <c r="AN37" s="1010"/>
      <c r="AO37" s="1010"/>
      <c r="AP37" s="1010"/>
      <c r="AQ37" s="1010"/>
    </row>
    <row r="38" spans="1:43" s="1063" customFormat="1" ht="22.5">
      <c r="A38" s="1238"/>
      <c r="B38" s="1238"/>
      <c r="C38" s="1238">
        <v>3</v>
      </c>
      <c r="D38" s="1081"/>
      <c r="E38" s="1109"/>
      <c r="F38" s="1109"/>
      <c r="G38" s="1109"/>
      <c r="H38" s="1109"/>
      <c r="I38" s="964"/>
      <c r="J38" s="956"/>
      <c r="K38" s="959"/>
      <c r="L38" s="1113" t="str">
        <f>mergeValue(A38) &amp;"."&amp; mergeValue(B38)&amp;"."&amp; mergeValue(C38)</f>
        <v>1.1.3</v>
      </c>
      <c r="M38" s="695" t="s">
        <v>7</v>
      </c>
      <c r="N38" s="648"/>
      <c r="O38" s="1244" t="str">
        <f>IF('Перечень тарифов'!R25="","","" &amp; 'Перечень тарифов'!R25 &amp; "")</f>
        <v>32</v>
      </c>
      <c r="P38" s="1245"/>
      <c r="Q38" s="1245"/>
      <c r="R38" s="1245"/>
      <c r="S38" s="1245"/>
      <c r="T38" s="1245"/>
      <c r="U38" s="1245"/>
      <c r="V38" s="1245"/>
      <c r="W38" s="1245"/>
      <c r="X38" s="1245"/>
      <c r="Y38" s="1245"/>
      <c r="Z38" s="1245"/>
      <c r="AA38" s="1245"/>
      <c r="AB38" s="1245"/>
      <c r="AC38" s="1246"/>
      <c r="AD38" s="632" t="s">
        <v>633</v>
      </c>
      <c r="AE38" s="1010"/>
      <c r="AF38" s="831"/>
      <c r="AG38" s="831" t="str">
        <f t="shared" si="0"/>
        <v xml:space="preserve">Наименование системы теплоснабжения </v>
      </c>
      <c r="AH38" s="831"/>
      <c r="AI38" s="831"/>
      <c r="AJ38" s="831"/>
      <c r="AK38" s="1010"/>
      <c r="AL38" s="1010"/>
      <c r="AM38" s="1010"/>
      <c r="AN38" s="1010"/>
      <c r="AO38" s="1010"/>
      <c r="AP38" s="1010"/>
      <c r="AQ38" s="1010"/>
    </row>
    <row r="39" spans="1:43" s="1063" customFormat="1" hidden="1">
      <c r="A39" s="1238"/>
      <c r="B39" s="1238"/>
      <c r="C39" s="1238"/>
      <c r="D39" s="1238">
        <v>1</v>
      </c>
      <c r="E39" s="1109"/>
      <c r="F39" s="1109"/>
      <c r="G39" s="1109"/>
      <c r="H39" s="1109"/>
      <c r="I39" s="964"/>
      <c r="J39" s="956"/>
      <c r="K39" s="959"/>
      <c r="L39" s="1113" t="str">
        <f>mergeValue(A39) &amp;"."&amp; mergeValue(B39)&amp;"."&amp; mergeValue(C39)&amp;"."&amp; mergeValue(D39)</f>
        <v>1.1.3.1</v>
      </c>
      <c r="M39" s="696"/>
      <c r="N39" s="648"/>
      <c r="O39" s="1244"/>
      <c r="P39" s="1245"/>
      <c r="Q39" s="1245"/>
      <c r="R39" s="1245"/>
      <c r="S39" s="1245"/>
      <c r="T39" s="1245"/>
      <c r="U39" s="1245"/>
      <c r="V39" s="1245"/>
      <c r="W39" s="1245"/>
      <c r="X39" s="1245"/>
      <c r="Y39" s="1245"/>
      <c r="Z39" s="1245"/>
      <c r="AA39" s="1245"/>
      <c r="AB39" s="1245"/>
      <c r="AC39" s="1246"/>
      <c r="AD39" s="632"/>
      <c r="AE39" s="1010"/>
      <c r="AF39" s="831"/>
      <c r="AG39" s="831" t="str">
        <f t="shared" si="0"/>
        <v/>
      </c>
      <c r="AH39" s="831"/>
      <c r="AI39" s="831"/>
      <c r="AJ39" s="831"/>
      <c r="AK39" s="1010"/>
      <c r="AL39" s="1010"/>
      <c r="AM39" s="1010"/>
      <c r="AN39" s="1010"/>
      <c r="AO39" s="1010"/>
      <c r="AP39" s="1010"/>
      <c r="AQ39" s="1010"/>
    </row>
    <row r="40" spans="1:43" s="1063" customFormat="1" ht="19.5" customHeight="1">
      <c r="A40" s="1238"/>
      <c r="B40" s="1238"/>
      <c r="C40" s="1238"/>
      <c r="D40" s="1238"/>
      <c r="E40" s="1238">
        <v>1</v>
      </c>
      <c r="F40" s="1109"/>
      <c r="G40" s="1109"/>
      <c r="H40" s="1081">
        <v>1</v>
      </c>
      <c r="I40" s="1238">
        <v>1</v>
      </c>
      <c r="J40" s="1109"/>
      <c r="K40" s="967"/>
      <c r="L40" s="1113" t="str">
        <f>mergeValue(A40) &amp;"."&amp; mergeValue(B40)&amp;"."&amp; mergeValue(C40)&amp;"."&amp; mergeValue(D40)&amp;"."&amp; mergeValue(E40)</f>
        <v>1.1.3.1.1</v>
      </c>
      <c r="M40" s="556" t="s">
        <v>9</v>
      </c>
      <c r="N40" s="648"/>
      <c r="O40" s="1241" t="s">
        <v>3</v>
      </c>
      <c r="P40" s="1242"/>
      <c r="Q40" s="1242"/>
      <c r="R40" s="1242"/>
      <c r="S40" s="1242"/>
      <c r="T40" s="1242"/>
      <c r="U40" s="1242"/>
      <c r="V40" s="1242"/>
      <c r="W40" s="1242"/>
      <c r="X40" s="1242"/>
      <c r="Y40" s="1242"/>
      <c r="Z40" s="1242"/>
      <c r="AA40" s="1242"/>
      <c r="AB40" s="1242"/>
      <c r="AC40" s="1243"/>
      <c r="AD40" s="632" t="s">
        <v>638</v>
      </c>
      <c r="AE40" s="1010"/>
      <c r="AF40" s="831"/>
      <c r="AG40" s="831" t="str">
        <f t="shared" si="0"/>
        <v>Схема подключения теплопотребляющей установки к коллектору источника тепловой энергии</v>
      </c>
      <c r="AH40" s="831"/>
      <c r="AI40" s="831"/>
      <c r="AJ40" s="831"/>
      <c r="AK40" s="1010"/>
      <c r="AL40" s="1010"/>
      <c r="AM40" s="1010"/>
      <c r="AN40" s="1010"/>
      <c r="AO40" s="1010"/>
      <c r="AP40" s="1010"/>
      <c r="AQ40" s="1010"/>
    </row>
    <row r="41" spans="1:43" s="1063" customFormat="1" ht="20.25" customHeight="1">
      <c r="A41" s="1238"/>
      <c r="B41" s="1238"/>
      <c r="C41" s="1238"/>
      <c r="D41" s="1238"/>
      <c r="E41" s="1238"/>
      <c r="F41" s="1238">
        <v>1</v>
      </c>
      <c r="G41" s="1081"/>
      <c r="H41" s="1081"/>
      <c r="I41" s="1238"/>
      <c r="J41" s="1238">
        <v>1</v>
      </c>
      <c r="K41" s="968"/>
      <c r="L41" s="1113" t="str">
        <f>mergeValue(A41) &amp;"."&amp; mergeValue(B41)&amp;"."&amp; mergeValue(C41)&amp;"."&amp; mergeValue(D41)&amp;"."&amp; mergeValue(E41)&amp;"."&amp; mergeValue(F41)</f>
        <v>1.1.3.1.1.1</v>
      </c>
      <c r="M41" s="557" t="s">
        <v>10</v>
      </c>
      <c r="N41" s="648"/>
      <c r="O41" s="1241" t="s">
        <v>3</v>
      </c>
      <c r="P41" s="1242"/>
      <c r="Q41" s="1242"/>
      <c r="R41" s="1242"/>
      <c r="S41" s="1242"/>
      <c r="T41" s="1242"/>
      <c r="U41" s="1242"/>
      <c r="V41" s="1242"/>
      <c r="W41" s="1242"/>
      <c r="X41" s="1242"/>
      <c r="Y41" s="1242"/>
      <c r="Z41" s="1242"/>
      <c r="AA41" s="1242"/>
      <c r="AB41" s="1242"/>
      <c r="AC41" s="1243"/>
      <c r="AD41" s="632" t="s">
        <v>636</v>
      </c>
      <c r="AE41" s="1010"/>
      <c r="AF41" s="831"/>
      <c r="AG41" s="831" t="str">
        <f t="shared" si="0"/>
        <v>Группа потребителей</v>
      </c>
      <c r="AH41" s="831"/>
      <c r="AI41" s="831"/>
      <c r="AJ41" s="831"/>
      <c r="AK41" s="1010"/>
      <c r="AL41" s="1010"/>
      <c r="AM41" s="1010"/>
      <c r="AN41" s="1010"/>
      <c r="AO41" s="1010"/>
      <c r="AP41" s="1010"/>
      <c r="AQ41" s="1010"/>
    </row>
    <row r="42" spans="1:43" s="1063" customFormat="1" ht="17.100000000000001" customHeight="1">
      <c r="A42" s="1238"/>
      <c r="B42" s="1238"/>
      <c r="C42" s="1238"/>
      <c r="D42" s="1238"/>
      <c r="E42" s="1238"/>
      <c r="F42" s="1238"/>
      <c r="G42" s="1081">
        <v>1</v>
      </c>
      <c r="H42" s="1081"/>
      <c r="I42" s="1238"/>
      <c r="J42" s="1238"/>
      <c r="K42" s="968">
        <v>1</v>
      </c>
      <c r="L42" s="1113" t="str">
        <f>mergeValue(A42) &amp;"."&amp; mergeValue(B42)&amp;"."&amp; mergeValue(C42)&amp;"."&amp; mergeValue(D42)&amp;"."&amp; mergeValue(E42)&amp;"."&amp; mergeValue(F42)&amp;"."&amp; mergeValue(G42)</f>
        <v>1.1.3.1.1.1.1</v>
      </c>
      <c r="M42" s="1071" t="s">
        <v>642</v>
      </c>
      <c r="N42" s="648"/>
      <c r="O42" s="685">
        <v>2087.6</v>
      </c>
      <c r="P42" s="765"/>
      <c r="Q42" s="1096"/>
      <c r="R42" s="1233" t="s">
        <v>1470</v>
      </c>
      <c r="S42" s="1234" t="s">
        <v>84</v>
      </c>
      <c r="T42" s="1233" t="s">
        <v>2138</v>
      </c>
      <c r="U42" s="1234" t="s">
        <v>84</v>
      </c>
      <c r="V42" s="685">
        <v>2191.6999999999998</v>
      </c>
      <c r="W42" s="765"/>
      <c r="X42" s="1096"/>
      <c r="Y42" s="1233" t="s">
        <v>2139</v>
      </c>
      <c r="Z42" s="1234" t="s">
        <v>84</v>
      </c>
      <c r="AA42" s="1233" t="s">
        <v>1471</v>
      </c>
      <c r="AB42" s="1234" t="s">
        <v>85</v>
      </c>
      <c r="AC42" s="765"/>
      <c r="AD42" s="1209" t="s">
        <v>655</v>
      </c>
      <c r="AE42" s="1010" t="str">
        <f>strCheckDate(O43:AC43)</f>
        <v/>
      </c>
      <c r="AF42" s="831"/>
      <c r="AG42" s="831" t="str">
        <f t="shared" si="0"/>
        <v>вода</v>
      </c>
      <c r="AH42" s="831"/>
      <c r="AI42" s="831"/>
      <c r="AJ42" s="831"/>
      <c r="AK42" s="1010"/>
      <c r="AL42" s="1010"/>
      <c r="AM42" s="1010"/>
      <c r="AN42" s="1010"/>
      <c r="AO42" s="1010"/>
      <c r="AP42" s="1010"/>
      <c r="AQ42" s="1010"/>
    </row>
    <row r="43" spans="1:43" s="1063" customFormat="1" ht="11.25" hidden="1" customHeight="1">
      <c r="A43" s="1238"/>
      <c r="B43" s="1238"/>
      <c r="C43" s="1238"/>
      <c r="D43" s="1238"/>
      <c r="E43" s="1238"/>
      <c r="F43" s="1238"/>
      <c r="G43" s="1081"/>
      <c r="H43" s="1081"/>
      <c r="I43" s="1238"/>
      <c r="J43" s="1238"/>
      <c r="K43" s="968"/>
      <c r="L43" s="802"/>
      <c r="M43" s="648"/>
      <c r="N43" s="648"/>
      <c r="O43" s="765"/>
      <c r="P43" s="765"/>
      <c r="Q43" s="771" t="str">
        <f>R42 &amp; "-" &amp; T42</f>
        <v>01.01.2021-30.06.2021</v>
      </c>
      <c r="R43" s="1233"/>
      <c r="S43" s="1234"/>
      <c r="T43" s="1233"/>
      <c r="U43" s="1234"/>
      <c r="V43" s="765"/>
      <c r="W43" s="765"/>
      <c r="X43" s="771" t="str">
        <f>Y42 &amp; "-" &amp; AA42</f>
        <v>01.07.2021-31.12.2021</v>
      </c>
      <c r="Y43" s="1233"/>
      <c r="Z43" s="1234"/>
      <c r="AA43" s="1233"/>
      <c r="AB43" s="1234"/>
      <c r="AC43" s="765"/>
      <c r="AD43" s="1210"/>
      <c r="AE43" s="1010"/>
      <c r="AF43" s="831"/>
      <c r="AG43" s="831" t="str">
        <f t="shared" si="0"/>
        <v/>
      </c>
      <c r="AH43" s="831"/>
      <c r="AI43" s="831"/>
      <c r="AJ43" s="831"/>
      <c r="AK43" s="1010"/>
      <c r="AL43" s="1010"/>
      <c r="AM43" s="1010"/>
      <c r="AN43" s="1010"/>
      <c r="AO43" s="1010"/>
      <c r="AP43" s="1010"/>
      <c r="AQ43" s="1010"/>
    </row>
    <row r="44" spans="1:43" s="1063" customFormat="1" ht="15" customHeight="1">
      <c r="A44" s="1238"/>
      <c r="B44" s="1238"/>
      <c r="C44" s="1238"/>
      <c r="D44" s="1238"/>
      <c r="E44" s="1238"/>
      <c r="F44" s="1238"/>
      <c r="G44" s="1109"/>
      <c r="H44" s="1081"/>
      <c r="I44" s="1238"/>
      <c r="J44" s="1238"/>
      <c r="K44" s="967"/>
      <c r="L44" s="690"/>
      <c r="M44" s="559" t="s">
        <v>25</v>
      </c>
      <c r="N44" s="1008"/>
      <c r="O44" s="1008"/>
      <c r="P44" s="1008"/>
      <c r="Q44" s="1008"/>
      <c r="R44" s="1008"/>
      <c r="S44" s="1008"/>
      <c r="T44" s="1008"/>
      <c r="U44" s="1008"/>
      <c r="V44" s="1008"/>
      <c r="W44" s="1008"/>
      <c r="X44" s="1008"/>
      <c r="Y44" s="1008"/>
      <c r="Z44" s="1008"/>
      <c r="AA44" s="1008"/>
      <c r="AB44" s="1008"/>
      <c r="AC44" s="764"/>
      <c r="AD44" s="1211"/>
      <c r="AE44" s="1010"/>
      <c r="AF44" s="831"/>
      <c r="AG44" s="831" t="str">
        <f t="shared" si="0"/>
        <v>Добавить вид теплоносителя (параметры теплоносителя)</v>
      </c>
      <c r="AH44" s="831"/>
      <c r="AI44" s="831"/>
      <c r="AJ44" s="831"/>
      <c r="AK44" s="1010"/>
      <c r="AL44" s="1010"/>
      <c r="AM44" s="1010"/>
      <c r="AN44" s="1010"/>
      <c r="AO44" s="1010"/>
      <c r="AP44" s="1010"/>
      <c r="AQ44" s="1010"/>
    </row>
    <row r="45" spans="1:43" s="1063" customFormat="1" ht="15" customHeight="1">
      <c r="A45" s="1238"/>
      <c r="B45" s="1238"/>
      <c r="C45" s="1238"/>
      <c r="D45" s="1238"/>
      <c r="E45" s="1238"/>
      <c r="F45" s="1109"/>
      <c r="G45" s="1109"/>
      <c r="H45" s="1081"/>
      <c r="I45" s="1238"/>
      <c r="J45" s="1109"/>
      <c r="K45" s="967"/>
      <c r="L45" s="690"/>
      <c r="M45" s="558" t="s">
        <v>11</v>
      </c>
      <c r="N45" s="1008"/>
      <c r="O45" s="1008"/>
      <c r="P45" s="1008"/>
      <c r="Q45" s="1008"/>
      <c r="R45" s="1008"/>
      <c r="S45" s="1008"/>
      <c r="T45" s="1008"/>
      <c r="U45" s="1007"/>
      <c r="V45" s="1008"/>
      <c r="W45" s="1008"/>
      <c r="X45" s="1008"/>
      <c r="Y45" s="1008"/>
      <c r="Z45" s="1008"/>
      <c r="AA45" s="1008"/>
      <c r="AB45" s="1007"/>
      <c r="AC45" s="1008"/>
      <c r="AD45" s="667"/>
      <c r="AE45" s="1010"/>
      <c r="AF45" s="831"/>
      <c r="AG45" s="831" t="str">
        <f t="shared" si="0"/>
        <v>Добавить группу потребителей</v>
      </c>
      <c r="AH45" s="831"/>
      <c r="AI45" s="831"/>
      <c r="AJ45" s="831"/>
      <c r="AK45" s="1010"/>
      <c r="AL45" s="1010"/>
      <c r="AM45" s="1010"/>
      <c r="AN45" s="1010"/>
      <c r="AO45" s="1010"/>
      <c r="AP45" s="1010"/>
      <c r="AQ45" s="1010"/>
    </row>
    <row r="46" spans="1:43" s="1063" customFormat="1" ht="15" customHeight="1">
      <c r="A46" s="1238"/>
      <c r="B46" s="1238"/>
      <c r="C46" s="1238"/>
      <c r="D46" s="1238"/>
      <c r="E46" s="1084" t="s">
        <v>253</v>
      </c>
      <c r="F46" s="1109"/>
      <c r="G46" s="1109"/>
      <c r="H46" s="1109"/>
      <c r="I46" s="981"/>
      <c r="J46" s="1066"/>
      <c r="K46" s="965"/>
      <c r="L46" s="690"/>
      <c r="M46" s="1003" t="s">
        <v>12</v>
      </c>
      <c r="N46" s="1008"/>
      <c r="O46" s="1008"/>
      <c r="P46" s="1008"/>
      <c r="Q46" s="1008"/>
      <c r="R46" s="1008"/>
      <c r="S46" s="1008"/>
      <c r="T46" s="1008"/>
      <c r="U46" s="1007"/>
      <c r="V46" s="1008"/>
      <c r="W46" s="1008"/>
      <c r="X46" s="1008"/>
      <c r="Y46" s="1008"/>
      <c r="Z46" s="1008"/>
      <c r="AA46" s="1008"/>
      <c r="AB46" s="1007"/>
      <c r="AC46" s="1008"/>
      <c r="AD46" s="667"/>
      <c r="AE46" s="1010"/>
      <c r="AF46" s="831"/>
      <c r="AG46" s="831" t="str">
        <f t="shared" si="0"/>
        <v>Добавить схему подключения</v>
      </c>
      <c r="AH46" s="831"/>
      <c r="AI46" s="831"/>
      <c r="AJ46" s="831"/>
      <c r="AK46" s="1010"/>
      <c r="AL46" s="1010"/>
      <c r="AM46" s="1010"/>
      <c r="AN46" s="1010"/>
      <c r="AO46" s="1010"/>
      <c r="AP46" s="1010"/>
      <c r="AQ46" s="1010"/>
    </row>
    <row r="47" spans="1:43" s="1063" customFormat="1" ht="22.5">
      <c r="A47" s="1238"/>
      <c r="B47" s="1238"/>
      <c r="C47" s="1238">
        <v>4</v>
      </c>
      <c r="D47" s="1081"/>
      <c r="E47" s="1109"/>
      <c r="F47" s="1109"/>
      <c r="G47" s="1109"/>
      <c r="H47" s="1109"/>
      <c r="I47" s="964"/>
      <c r="J47" s="956"/>
      <c r="K47" s="959"/>
      <c r="L47" s="1113" t="str">
        <f>mergeValue(A47) &amp;"."&amp; mergeValue(B47)&amp;"."&amp; mergeValue(C47)</f>
        <v>1.1.4</v>
      </c>
      <c r="M47" s="695" t="s">
        <v>7</v>
      </c>
      <c r="N47" s="648"/>
      <c r="O47" s="1244" t="str">
        <f>IF('Перечень тарифов'!R27="","","" &amp; 'Перечень тарифов'!R27 &amp; "")</f>
        <v>33</v>
      </c>
      <c r="P47" s="1245"/>
      <c r="Q47" s="1245"/>
      <c r="R47" s="1245"/>
      <c r="S47" s="1245"/>
      <c r="T47" s="1245"/>
      <c r="U47" s="1245"/>
      <c r="V47" s="1245"/>
      <c r="W47" s="1245"/>
      <c r="X47" s="1245"/>
      <c r="Y47" s="1245"/>
      <c r="Z47" s="1245"/>
      <c r="AA47" s="1245"/>
      <c r="AB47" s="1245"/>
      <c r="AC47" s="1246"/>
      <c r="AD47" s="632" t="s">
        <v>633</v>
      </c>
      <c r="AE47" s="1010"/>
      <c r="AF47" s="831"/>
      <c r="AG47" s="831" t="str">
        <f t="shared" si="0"/>
        <v xml:space="preserve">Наименование системы теплоснабжения </v>
      </c>
      <c r="AH47" s="831"/>
      <c r="AI47" s="831"/>
      <c r="AJ47" s="831"/>
      <c r="AK47" s="1010"/>
      <c r="AL47" s="1010"/>
      <c r="AM47" s="1010"/>
      <c r="AN47" s="1010"/>
      <c r="AO47" s="1010"/>
      <c r="AP47" s="1010"/>
      <c r="AQ47" s="1010"/>
    </row>
    <row r="48" spans="1:43" s="1063" customFormat="1" hidden="1">
      <c r="A48" s="1238"/>
      <c r="B48" s="1238"/>
      <c r="C48" s="1238"/>
      <c r="D48" s="1238">
        <v>1</v>
      </c>
      <c r="E48" s="1109"/>
      <c r="F48" s="1109"/>
      <c r="G48" s="1109"/>
      <c r="H48" s="1109"/>
      <c r="I48" s="964"/>
      <c r="J48" s="956"/>
      <c r="K48" s="959"/>
      <c r="L48" s="1113" t="str">
        <f>mergeValue(A48) &amp;"."&amp; mergeValue(B48)&amp;"."&amp; mergeValue(C48)&amp;"."&amp; mergeValue(D48)</f>
        <v>1.1.4.1</v>
      </c>
      <c r="M48" s="696"/>
      <c r="N48" s="648"/>
      <c r="O48" s="1244"/>
      <c r="P48" s="1245"/>
      <c r="Q48" s="1245"/>
      <c r="R48" s="1245"/>
      <c r="S48" s="1245"/>
      <c r="T48" s="1245"/>
      <c r="U48" s="1245"/>
      <c r="V48" s="1245"/>
      <c r="W48" s="1245"/>
      <c r="X48" s="1245"/>
      <c r="Y48" s="1245"/>
      <c r="Z48" s="1245"/>
      <c r="AA48" s="1245"/>
      <c r="AB48" s="1245"/>
      <c r="AC48" s="1246"/>
      <c r="AD48" s="632"/>
      <c r="AE48" s="1010"/>
      <c r="AF48" s="831"/>
      <c r="AG48" s="831" t="str">
        <f t="shared" si="0"/>
        <v/>
      </c>
      <c r="AH48" s="831"/>
      <c r="AI48" s="831"/>
      <c r="AJ48" s="831"/>
      <c r="AK48" s="1010"/>
      <c r="AL48" s="1010"/>
      <c r="AM48" s="1010"/>
      <c r="AN48" s="1010"/>
      <c r="AO48" s="1010"/>
      <c r="AP48" s="1010"/>
      <c r="AQ48" s="1010"/>
    </row>
    <row r="49" spans="1:43" s="1063" customFormat="1" ht="24.75" customHeight="1">
      <c r="A49" s="1238"/>
      <c r="B49" s="1238"/>
      <c r="C49" s="1238"/>
      <c r="D49" s="1238"/>
      <c r="E49" s="1238">
        <v>1</v>
      </c>
      <c r="F49" s="1109"/>
      <c r="G49" s="1109"/>
      <c r="H49" s="1081">
        <v>1</v>
      </c>
      <c r="I49" s="1238">
        <v>1</v>
      </c>
      <c r="J49" s="1109"/>
      <c r="K49" s="967"/>
      <c r="L49" s="1113" t="str">
        <f>mergeValue(A49) &amp;"."&amp; mergeValue(B49)&amp;"."&amp; mergeValue(C49)&amp;"."&amp; mergeValue(D49)&amp;"."&amp; mergeValue(E49)</f>
        <v>1.1.4.1.1</v>
      </c>
      <c r="M49" s="556" t="s">
        <v>9</v>
      </c>
      <c r="N49" s="648"/>
      <c r="O49" s="1241" t="s">
        <v>3</v>
      </c>
      <c r="P49" s="1242"/>
      <c r="Q49" s="1242"/>
      <c r="R49" s="1242"/>
      <c r="S49" s="1242"/>
      <c r="T49" s="1242"/>
      <c r="U49" s="1242"/>
      <c r="V49" s="1242"/>
      <c r="W49" s="1242"/>
      <c r="X49" s="1242"/>
      <c r="Y49" s="1242"/>
      <c r="Z49" s="1242"/>
      <c r="AA49" s="1242"/>
      <c r="AB49" s="1242"/>
      <c r="AC49" s="1243"/>
      <c r="AD49" s="632" t="s">
        <v>638</v>
      </c>
      <c r="AE49" s="1010"/>
      <c r="AF49" s="831"/>
      <c r="AG49" s="831" t="str">
        <f t="shared" si="0"/>
        <v>Схема подключения теплопотребляющей установки к коллектору источника тепловой энергии</v>
      </c>
      <c r="AH49" s="831"/>
      <c r="AI49" s="831"/>
      <c r="AJ49" s="831"/>
      <c r="AK49" s="1010"/>
      <c r="AL49" s="1010"/>
      <c r="AM49" s="1010"/>
      <c r="AN49" s="1010"/>
      <c r="AO49" s="1010"/>
      <c r="AP49" s="1010"/>
      <c r="AQ49" s="1010"/>
    </row>
    <row r="50" spans="1:43" s="1063" customFormat="1" ht="23.25" customHeight="1">
      <c r="A50" s="1238"/>
      <c r="B50" s="1238"/>
      <c r="C50" s="1238"/>
      <c r="D50" s="1238"/>
      <c r="E50" s="1238"/>
      <c r="F50" s="1238">
        <v>1</v>
      </c>
      <c r="G50" s="1081"/>
      <c r="H50" s="1081"/>
      <c r="I50" s="1238"/>
      <c r="J50" s="1238">
        <v>1</v>
      </c>
      <c r="K50" s="968"/>
      <c r="L50" s="1113" t="str">
        <f>mergeValue(A50) &amp;"."&amp; mergeValue(B50)&amp;"."&amp; mergeValue(C50)&amp;"."&amp; mergeValue(D50)&amp;"."&amp; mergeValue(E50)&amp;"."&amp; mergeValue(F50)</f>
        <v>1.1.4.1.1.1</v>
      </c>
      <c r="M50" s="557" t="s">
        <v>10</v>
      </c>
      <c r="N50" s="648"/>
      <c r="O50" s="1241" t="s">
        <v>3</v>
      </c>
      <c r="P50" s="1242"/>
      <c r="Q50" s="1242"/>
      <c r="R50" s="1242"/>
      <c r="S50" s="1242"/>
      <c r="T50" s="1242"/>
      <c r="U50" s="1242"/>
      <c r="V50" s="1242"/>
      <c r="W50" s="1242"/>
      <c r="X50" s="1242"/>
      <c r="Y50" s="1242"/>
      <c r="Z50" s="1242"/>
      <c r="AA50" s="1242"/>
      <c r="AB50" s="1242"/>
      <c r="AC50" s="1243"/>
      <c r="AD50" s="632" t="s">
        <v>636</v>
      </c>
      <c r="AE50" s="1010"/>
      <c r="AF50" s="831"/>
      <c r="AG50" s="831" t="str">
        <f t="shared" si="0"/>
        <v>Группа потребителей</v>
      </c>
      <c r="AH50" s="831"/>
      <c r="AI50" s="831"/>
      <c r="AJ50" s="831"/>
      <c r="AK50" s="1010"/>
      <c r="AL50" s="1010"/>
      <c r="AM50" s="1010"/>
      <c r="AN50" s="1010"/>
      <c r="AO50" s="1010"/>
      <c r="AP50" s="1010"/>
      <c r="AQ50" s="1010"/>
    </row>
    <row r="51" spans="1:43" s="1063" customFormat="1" ht="17.100000000000001" customHeight="1">
      <c r="A51" s="1238"/>
      <c r="B51" s="1238"/>
      <c r="C51" s="1238"/>
      <c r="D51" s="1238"/>
      <c r="E51" s="1238"/>
      <c r="F51" s="1238"/>
      <c r="G51" s="1081">
        <v>1</v>
      </c>
      <c r="H51" s="1081"/>
      <c r="I51" s="1238"/>
      <c r="J51" s="1238"/>
      <c r="K51" s="968">
        <v>1</v>
      </c>
      <c r="L51" s="1113" t="str">
        <f>mergeValue(A51) &amp;"."&amp; mergeValue(B51)&amp;"."&amp; mergeValue(C51)&amp;"."&amp; mergeValue(D51)&amp;"."&amp; mergeValue(E51)&amp;"."&amp; mergeValue(F51)&amp;"."&amp; mergeValue(G51)</f>
        <v>1.1.4.1.1.1.1</v>
      </c>
      <c r="M51" s="1071" t="s">
        <v>642</v>
      </c>
      <c r="N51" s="648"/>
      <c r="O51" s="685">
        <v>2086.2199999999998</v>
      </c>
      <c r="P51" s="765"/>
      <c r="Q51" s="1096"/>
      <c r="R51" s="1233" t="s">
        <v>1470</v>
      </c>
      <c r="S51" s="1234" t="s">
        <v>84</v>
      </c>
      <c r="T51" s="1233" t="s">
        <v>2138</v>
      </c>
      <c r="U51" s="1234" t="s">
        <v>84</v>
      </c>
      <c r="V51" s="685">
        <v>2188.48</v>
      </c>
      <c r="W51" s="765"/>
      <c r="X51" s="1096"/>
      <c r="Y51" s="1233" t="s">
        <v>2139</v>
      </c>
      <c r="Z51" s="1234" t="s">
        <v>84</v>
      </c>
      <c r="AA51" s="1233" t="s">
        <v>1471</v>
      </c>
      <c r="AB51" s="1234" t="s">
        <v>85</v>
      </c>
      <c r="AC51" s="765"/>
      <c r="AD51" s="1209" t="s">
        <v>655</v>
      </c>
      <c r="AE51" s="1010" t="str">
        <f>strCheckDate(O52:AC52)</f>
        <v/>
      </c>
      <c r="AF51" s="831"/>
      <c r="AG51" s="831" t="str">
        <f t="shared" si="0"/>
        <v>вода</v>
      </c>
      <c r="AH51" s="831"/>
      <c r="AI51" s="831"/>
      <c r="AJ51" s="831"/>
      <c r="AK51" s="1010"/>
      <c r="AL51" s="1010"/>
      <c r="AM51" s="1010"/>
      <c r="AN51" s="1010"/>
      <c r="AO51" s="1010"/>
      <c r="AP51" s="1010"/>
      <c r="AQ51" s="1010"/>
    </row>
    <row r="52" spans="1:43" s="1063" customFormat="1" ht="11.25" hidden="1" customHeight="1">
      <c r="A52" s="1238"/>
      <c r="B52" s="1238"/>
      <c r="C52" s="1238"/>
      <c r="D52" s="1238"/>
      <c r="E52" s="1238"/>
      <c r="F52" s="1238"/>
      <c r="G52" s="1081"/>
      <c r="H52" s="1081"/>
      <c r="I52" s="1238"/>
      <c r="J52" s="1238"/>
      <c r="K52" s="968"/>
      <c r="L52" s="802"/>
      <c r="M52" s="648"/>
      <c r="N52" s="648"/>
      <c r="O52" s="765"/>
      <c r="P52" s="765"/>
      <c r="Q52" s="771" t="str">
        <f>R51 &amp; "-" &amp; T51</f>
        <v>01.01.2021-30.06.2021</v>
      </c>
      <c r="R52" s="1233"/>
      <c r="S52" s="1234"/>
      <c r="T52" s="1233"/>
      <c r="U52" s="1234"/>
      <c r="V52" s="765"/>
      <c r="W52" s="765"/>
      <c r="X52" s="771" t="str">
        <f>Y51 &amp; "-" &amp; AA51</f>
        <v>01.07.2021-31.12.2021</v>
      </c>
      <c r="Y52" s="1233"/>
      <c r="Z52" s="1234"/>
      <c r="AA52" s="1233"/>
      <c r="AB52" s="1234"/>
      <c r="AC52" s="765"/>
      <c r="AD52" s="1210"/>
      <c r="AE52" s="1010"/>
      <c r="AF52" s="831"/>
      <c r="AG52" s="831" t="str">
        <f t="shared" si="0"/>
        <v/>
      </c>
      <c r="AH52" s="831"/>
      <c r="AI52" s="831"/>
      <c r="AJ52" s="831"/>
      <c r="AK52" s="1010"/>
      <c r="AL52" s="1010"/>
      <c r="AM52" s="1010"/>
      <c r="AN52" s="1010"/>
      <c r="AO52" s="1010"/>
      <c r="AP52" s="1010"/>
      <c r="AQ52" s="1010"/>
    </row>
    <row r="53" spans="1:43" s="1063" customFormat="1" ht="15" customHeight="1">
      <c r="A53" s="1238"/>
      <c r="B53" s="1238"/>
      <c r="C53" s="1238"/>
      <c r="D53" s="1238"/>
      <c r="E53" s="1238"/>
      <c r="F53" s="1238"/>
      <c r="G53" s="1109"/>
      <c r="H53" s="1081"/>
      <c r="I53" s="1238"/>
      <c r="J53" s="1238"/>
      <c r="K53" s="967"/>
      <c r="L53" s="690"/>
      <c r="M53" s="559" t="s">
        <v>25</v>
      </c>
      <c r="N53" s="1008"/>
      <c r="O53" s="1008"/>
      <c r="P53" s="1008"/>
      <c r="Q53" s="1008"/>
      <c r="R53" s="1008"/>
      <c r="S53" s="1008"/>
      <c r="T53" s="1008"/>
      <c r="U53" s="1008"/>
      <c r="V53" s="1008"/>
      <c r="W53" s="1008"/>
      <c r="X53" s="1008"/>
      <c r="Y53" s="1008"/>
      <c r="Z53" s="1008"/>
      <c r="AA53" s="1008"/>
      <c r="AB53" s="1008"/>
      <c r="AC53" s="764"/>
      <c r="AD53" s="1211"/>
      <c r="AE53" s="1010"/>
      <c r="AF53" s="831"/>
      <c r="AG53" s="831" t="str">
        <f t="shared" si="0"/>
        <v>Добавить вид теплоносителя (параметры теплоносителя)</v>
      </c>
      <c r="AH53" s="831"/>
      <c r="AI53" s="831"/>
      <c r="AJ53" s="831"/>
      <c r="AK53" s="1010"/>
      <c r="AL53" s="1010"/>
      <c r="AM53" s="1010"/>
      <c r="AN53" s="1010"/>
      <c r="AO53" s="1010"/>
      <c r="AP53" s="1010"/>
      <c r="AQ53" s="1010"/>
    </row>
    <row r="54" spans="1:43" s="1063" customFormat="1" ht="15" customHeight="1">
      <c r="A54" s="1238"/>
      <c r="B54" s="1238"/>
      <c r="C54" s="1238"/>
      <c r="D54" s="1238"/>
      <c r="E54" s="1238"/>
      <c r="F54" s="1109"/>
      <c r="G54" s="1109"/>
      <c r="H54" s="1081"/>
      <c r="I54" s="1238"/>
      <c r="J54" s="1109"/>
      <c r="K54" s="967"/>
      <c r="L54" s="690"/>
      <c r="M54" s="558" t="s">
        <v>11</v>
      </c>
      <c r="N54" s="1008"/>
      <c r="O54" s="1008"/>
      <c r="P54" s="1008"/>
      <c r="Q54" s="1008"/>
      <c r="R54" s="1008"/>
      <c r="S54" s="1008"/>
      <c r="T54" s="1008"/>
      <c r="U54" s="1007"/>
      <c r="V54" s="1008"/>
      <c r="W54" s="1008"/>
      <c r="X54" s="1008"/>
      <c r="Y54" s="1008"/>
      <c r="Z54" s="1008"/>
      <c r="AA54" s="1008"/>
      <c r="AB54" s="1007"/>
      <c r="AC54" s="1008"/>
      <c r="AD54" s="667"/>
      <c r="AE54" s="1010"/>
      <c r="AF54" s="831"/>
      <c r="AG54" s="831" t="str">
        <f t="shared" si="0"/>
        <v>Добавить группу потребителей</v>
      </c>
      <c r="AH54" s="831"/>
      <c r="AI54" s="831"/>
      <c r="AJ54" s="831"/>
      <c r="AK54" s="1010"/>
      <c r="AL54" s="1010"/>
      <c r="AM54" s="1010"/>
      <c r="AN54" s="1010"/>
      <c r="AO54" s="1010"/>
      <c r="AP54" s="1010"/>
      <c r="AQ54" s="1010"/>
    </row>
    <row r="55" spans="1:43" s="1063" customFormat="1" ht="15" customHeight="1">
      <c r="A55" s="1238"/>
      <c r="B55" s="1238"/>
      <c r="C55" s="1238"/>
      <c r="D55" s="1238"/>
      <c r="E55" s="1084" t="s">
        <v>253</v>
      </c>
      <c r="F55" s="1109"/>
      <c r="G55" s="1109"/>
      <c r="H55" s="1109"/>
      <c r="I55" s="981"/>
      <c r="J55" s="1066"/>
      <c r="K55" s="965"/>
      <c r="L55" s="690"/>
      <c r="M55" s="1003" t="s">
        <v>12</v>
      </c>
      <c r="N55" s="1008"/>
      <c r="O55" s="1008"/>
      <c r="P55" s="1008"/>
      <c r="Q55" s="1008"/>
      <c r="R55" s="1008"/>
      <c r="S55" s="1008"/>
      <c r="T55" s="1008"/>
      <c r="U55" s="1007"/>
      <c r="V55" s="1008"/>
      <c r="W55" s="1008"/>
      <c r="X55" s="1008"/>
      <c r="Y55" s="1008"/>
      <c r="Z55" s="1008"/>
      <c r="AA55" s="1008"/>
      <c r="AB55" s="1007"/>
      <c r="AC55" s="1008"/>
      <c r="AD55" s="667"/>
      <c r="AE55" s="1010"/>
      <c r="AF55" s="831"/>
      <c r="AG55" s="831" t="str">
        <f t="shared" si="0"/>
        <v>Добавить схему подключения</v>
      </c>
      <c r="AH55" s="831"/>
      <c r="AI55" s="831"/>
      <c r="AJ55" s="831"/>
      <c r="AK55" s="1010"/>
      <c r="AL55" s="1010"/>
      <c r="AM55" s="1010"/>
      <c r="AN55" s="1010"/>
      <c r="AO55" s="1010"/>
      <c r="AP55" s="1010"/>
      <c r="AQ55" s="1010"/>
    </row>
    <row r="56" spans="1:43" s="1063" customFormat="1" ht="22.5">
      <c r="A56" s="1238"/>
      <c r="B56" s="1238"/>
      <c r="C56" s="1238">
        <v>5</v>
      </c>
      <c r="D56" s="1081"/>
      <c r="E56" s="1109"/>
      <c r="F56" s="1109"/>
      <c r="G56" s="1109"/>
      <c r="H56" s="1109"/>
      <c r="I56" s="964"/>
      <c r="J56" s="956"/>
      <c r="K56" s="959"/>
      <c r="L56" s="1113" t="str">
        <f>mergeValue(A56) &amp;"."&amp; mergeValue(B56)&amp;"."&amp; mergeValue(C56)</f>
        <v>1.1.5</v>
      </c>
      <c r="M56" s="695" t="s">
        <v>7</v>
      </c>
      <c r="N56" s="648"/>
      <c r="O56" s="1244" t="str">
        <f>IF('Перечень тарифов'!R29="","","" &amp; 'Перечень тарифов'!R29 &amp; "")</f>
        <v>36</v>
      </c>
      <c r="P56" s="1245"/>
      <c r="Q56" s="1245"/>
      <c r="R56" s="1245"/>
      <c r="S56" s="1245"/>
      <c r="T56" s="1245"/>
      <c r="U56" s="1245"/>
      <c r="V56" s="1245"/>
      <c r="W56" s="1245"/>
      <c r="X56" s="1245"/>
      <c r="Y56" s="1245"/>
      <c r="Z56" s="1245"/>
      <c r="AA56" s="1245"/>
      <c r="AB56" s="1245"/>
      <c r="AC56" s="1246"/>
      <c r="AD56" s="632" t="s">
        <v>633</v>
      </c>
      <c r="AE56" s="1010"/>
      <c r="AF56" s="831"/>
      <c r="AG56" s="831" t="str">
        <f t="shared" si="0"/>
        <v xml:space="preserve">Наименование системы теплоснабжения </v>
      </c>
      <c r="AH56" s="831"/>
      <c r="AI56" s="831"/>
      <c r="AJ56" s="831"/>
      <c r="AK56" s="1010"/>
      <c r="AL56" s="1010"/>
      <c r="AM56" s="1010"/>
      <c r="AN56" s="1010"/>
      <c r="AO56" s="1010"/>
      <c r="AP56" s="1010"/>
      <c r="AQ56" s="1010"/>
    </row>
    <row r="57" spans="1:43" s="1063" customFormat="1" hidden="1">
      <c r="A57" s="1238"/>
      <c r="B57" s="1238"/>
      <c r="C57" s="1238"/>
      <c r="D57" s="1238">
        <v>1</v>
      </c>
      <c r="E57" s="1109"/>
      <c r="F57" s="1109"/>
      <c r="G57" s="1109"/>
      <c r="H57" s="1109"/>
      <c r="I57" s="964"/>
      <c r="J57" s="956"/>
      <c r="K57" s="959"/>
      <c r="L57" s="1113" t="str">
        <f>mergeValue(A57) &amp;"."&amp; mergeValue(B57)&amp;"."&amp; mergeValue(C57)&amp;"."&amp; mergeValue(D57)</f>
        <v>1.1.5.1</v>
      </c>
      <c r="M57" s="696"/>
      <c r="N57" s="648"/>
      <c r="O57" s="1244"/>
      <c r="P57" s="1245"/>
      <c r="Q57" s="1245"/>
      <c r="R57" s="1245"/>
      <c r="S57" s="1245"/>
      <c r="T57" s="1245"/>
      <c r="U57" s="1245"/>
      <c r="V57" s="1245"/>
      <c r="W57" s="1245"/>
      <c r="X57" s="1245"/>
      <c r="Y57" s="1245"/>
      <c r="Z57" s="1245"/>
      <c r="AA57" s="1245"/>
      <c r="AB57" s="1245"/>
      <c r="AC57" s="1246"/>
      <c r="AD57" s="632"/>
      <c r="AE57" s="1010"/>
      <c r="AF57" s="831"/>
      <c r="AG57" s="831" t="str">
        <f t="shared" si="0"/>
        <v/>
      </c>
      <c r="AH57" s="831"/>
      <c r="AI57" s="831"/>
      <c r="AJ57" s="831"/>
      <c r="AK57" s="1010"/>
      <c r="AL57" s="1010"/>
      <c r="AM57" s="1010"/>
      <c r="AN57" s="1010"/>
      <c r="AO57" s="1010"/>
      <c r="AP57" s="1010"/>
      <c r="AQ57" s="1010"/>
    </row>
    <row r="58" spans="1:43" s="1063" customFormat="1" ht="51.75" customHeight="1">
      <c r="A58" s="1238"/>
      <c r="B58" s="1238"/>
      <c r="C58" s="1238"/>
      <c r="D58" s="1238"/>
      <c r="E58" s="1238">
        <v>1</v>
      </c>
      <c r="F58" s="1109"/>
      <c r="G58" s="1109"/>
      <c r="H58" s="1081">
        <v>1</v>
      </c>
      <c r="I58" s="1238">
        <v>1</v>
      </c>
      <c r="J58" s="1109"/>
      <c r="K58" s="967"/>
      <c r="L58" s="1113" t="str">
        <f>mergeValue(A58) &amp;"."&amp; mergeValue(B58)&amp;"."&amp; mergeValue(C58)&amp;"."&amp; mergeValue(D58)&amp;"."&amp; mergeValue(E58)</f>
        <v>1.1.5.1.1</v>
      </c>
      <c r="M58" s="556" t="s">
        <v>9</v>
      </c>
      <c r="N58" s="648"/>
      <c r="O58" s="1241" t="s">
        <v>3</v>
      </c>
      <c r="P58" s="1242"/>
      <c r="Q58" s="1242"/>
      <c r="R58" s="1242"/>
      <c r="S58" s="1242"/>
      <c r="T58" s="1242"/>
      <c r="U58" s="1242"/>
      <c r="V58" s="1242"/>
      <c r="W58" s="1242"/>
      <c r="X58" s="1242"/>
      <c r="Y58" s="1242"/>
      <c r="Z58" s="1242"/>
      <c r="AA58" s="1242"/>
      <c r="AB58" s="1242"/>
      <c r="AC58" s="1243"/>
      <c r="AD58" s="632" t="s">
        <v>638</v>
      </c>
      <c r="AE58" s="1010"/>
      <c r="AF58" s="831"/>
      <c r="AG58" s="831" t="str">
        <f t="shared" si="0"/>
        <v>Схема подключения теплопотребляющей установки к коллектору источника тепловой энергии</v>
      </c>
      <c r="AH58" s="831"/>
      <c r="AI58" s="831"/>
      <c r="AJ58" s="831"/>
      <c r="AK58" s="1010"/>
      <c r="AL58" s="1010"/>
      <c r="AM58" s="1010"/>
      <c r="AN58" s="1010"/>
      <c r="AO58" s="1010"/>
      <c r="AP58" s="1010"/>
      <c r="AQ58" s="1010"/>
    </row>
    <row r="59" spans="1:43" s="1063" customFormat="1" ht="29.25" customHeight="1">
      <c r="A59" s="1238"/>
      <c r="B59" s="1238"/>
      <c r="C59" s="1238"/>
      <c r="D59" s="1238"/>
      <c r="E59" s="1238"/>
      <c r="F59" s="1238">
        <v>1</v>
      </c>
      <c r="G59" s="1081"/>
      <c r="H59" s="1081"/>
      <c r="I59" s="1238"/>
      <c r="J59" s="1238">
        <v>1</v>
      </c>
      <c r="K59" s="968"/>
      <c r="L59" s="1113" t="str">
        <f>mergeValue(A59) &amp;"."&amp; mergeValue(B59)&amp;"."&amp; mergeValue(C59)&amp;"."&amp; mergeValue(D59)&amp;"."&amp; mergeValue(E59)&amp;"."&amp; mergeValue(F59)</f>
        <v>1.1.5.1.1.1</v>
      </c>
      <c r="M59" s="557" t="s">
        <v>10</v>
      </c>
      <c r="N59" s="648"/>
      <c r="O59" s="1241" t="s">
        <v>3</v>
      </c>
      <c r="P59" s="1242"/>
      <c r="Q59" s="1242"/>
      <c r="R59" s="1242"/>
      <c r="S59" s="1242"/>
      <c r="T59" s="1242"/>
      <c r="U59" s="1242"/>
      <c r="V59" s="1242"/>
      <c r="W59" s="1242"/>
      <c r="X59" s="1242"/>
      <c r="Y59" s="1242"/>
      <c r="Z59" s="1242"/>
      <c r="AA59" s="1242"/>
      <c r="AB59" s="1242"/>
      <c r="AC59" s="1243"/>
      <c r="AD59" s="632" t="s">
        <v>636</v>
      </c>
      <c r="AE59" s="1010"/>
      <c r="AF59" s="831"/>
      <c r="AG59" s="831" t="str">
        <f t="shared" si="0"/>
        <v>Группа потребителей</v>
      </c>
      <c r="AH59" s="831"/>
      <c r="AI59" s="831"/>
      <c r="AJ59" s="831"/>
      <c r="AK59" s="1010"/>
      <c r="AL59" s="1010"/>
      <c r="AM59" s="1010"/>
      <c r="AN59" s="1010"/>
      <c r="AO59" s="1010"/>
      <c r="AP59" s="1010"/>
      <c r="AQ59" s="1010"/>
    </row>
    <row r="60" spans="1:43" s="1063" customFormat="1" ht="17.100000000000001" customHeight="1">
      <c r="A60" s="1238"/>
      <c r="B60" s="1238"/>
      <c r="C60" s="1238"/>
      <c r="D60" s="1238"/>
      <c r="E60" s="1238"/>
      <c r="F60" s="1238"/>
      <c r="G60" s="1081">
        <v>1</v>
      </c>
      <c r="H60" s="1081"/>
      <c r="I60" s="1238"/>
      <c r="J60" s="1238"/>
      <c r="K60" s="968">
        <v>1</v>
      </c>
      <c r="L60" s="1113" t="str">
        <f>mergeValue(A60) &amp;"."&amp; mergeValue(B60)&amp;"."&amp; mergeValue(C60)&amp;"."&amp; mergeValue(D60)&amp;"."&amp; mergeValue(E60)&amp;"."&amp; mergeValue(F60)&amp;"."&amp; mergeValue(G60)</f>
        <v>1.1.5.1.1.1.1</v>
      </c>
      <c r="M60" s="1071" t="s">
        <v>642</v>
      </c>
      <c r="N60" s="648"/>
      <c r="O60" s="685">
        <v>2086.17</v>
      </c>
      <c r="P60" s="765"/>
      <c r="Q60" s="1096"/>
      <c r="R60" s="1233" t="s">
        <v>1470</v>
      </c>
      <c r="S60" s="1234" t="s">
        <v>84</v>
      </c>
      <c r="T60" s="1233" t="s">
        <v>2138</v>
      </c>
      <c r="U60" s="1234" t="s">
        <v>84</v>
      </c>
      <c r="V60" s="685">
        <v>2188.36</v>
      </c>
      <c r="W60" s="765"/>
      <c r="X60" s="1096"/>
      <c r="Y60" s="1233" t="s">
        <v>2139</v>
      </c>
      <c r="Z60" s="1234" t="s">
        <v>84</v>
      </c>
      <c r="AA60" s="1233" t="s">
        <v>1471</v>
      </c>
      <c r="AB60" s="1234" t="s">
        <v>85</v>
      </c>
      <c r="AC60" s="765"/>
      <c r="AD60" s="1209" t="s">
        <v>655</v>
      </c>
      <c r="AE60" s="1010" t="str">
        <f>strCheckDate(O61:AC61)</f>
        <v/>
      </c>
      <c r="AF60" s="831"/>
      <c r="AG60" s="831" t="str">
        <f t="shared" si="0"/>
        <v>вода</v>
      </c>
      <c r="AH60" s="831"/>
      <c r="AI60" s="831"/>
      <c r="AJ60" s="831"/>
      <c r="AK60" s="1010"/>
      <c r="AL60" s="1010"/>
      <c r="AM60" s="1010"/>
      <c r="AN60" s="1010"/>
      <c r="AO60" s="1010"/>
      <c r="AP60" s="1010"/>
      <c r="AQ60" s="1010"/>
    </row>
    <row r="61" spans="1:43" s="1063" customFormat="1" ht="11.25" hidden="1" customHeight="1">
      <c r="A61" s="1238"/>
      <c r="B61" s="1238"/>
      <c r="C61" s="1238"/>
      <c r="D61" s="1238"/>
      <c r="E61" s="1238"/>
      <c r="F61" s="1238"/>
      <c r="G61" s="1081"/>
      <c r="H61" s="1081"/>
      <c r="I61" s="1238"/>
      <c r="J61" s="1238"/>
      <c r="K61" s="968"/>
      <c r="L61" s="802"/>
      <c r="M61" s="648"/>
      <c r="N61" s="648"/>
      <c r="O61" s="765"/>
      <c r="P61" s="765"/>
      <c r="Q61" s="771" t="str">
        <f>R60 &amp; "-" &amp; T60</f>
        <v>01.01.2021-30.06.2021</v>
      </c>
      <c r="R61" s="1233"/>
      <c r="S61" s="1234"/>
      <c r="T61" s="1233"/>
      <c r="U61" s="1234"/>
      <c r="V61" s="765"/>
      <c r="W61" s="765"/>
      <c r="X61" s="771" t="str">
        <f>Y60 &amp; "-" &amp; AA60</f>
        <v>01.07.2021-31.12.2021</v>
      </c>
      <c r="Y61" s="1233"/>
      <c r="Z61" s="1234"/>
      <c r="AA61" s="1233"/>
      <c r="AB61" s="1234"/>
      <c r="AC61" s="765"/>
      <c r="AD61" s="1210"/>
      <c r="AE61" s="1010"/>
      <c r="AF61" s="831"/>
      <c r="AG61" s="831" t="str">
        <f t="shared" si="0"/>
        <v/>
      </c>
      <c r="AH61" s="831"/>
      <c r="AI61" s="831"/>
      <c r="AJ61" s="831"/>
      <c r="AK61" s="1010"/>
      <c r="AL61" s="1010"/>
      <c r="AM61" s="1010"/>
      <c r="AN61" s="1010"/>
      <c r="AO61" s="1010"/>
      <c r="AP61" s="1010"/>
      <c r="AQ61" s="1010"/>
    </row>
    <row r="62" spans="1:43" s="1063" customFormat="1" ht="15" customHeight="1">
      <c r="A62" s="1238"/>
      <c r="B62" s="1238"/>
      <c r="C62" s="1238"/>
      <c r="D62" s="1238"/>
      <c r="E62" s="1238"/>
      <c r="F62" s="1238"/>
      <c r="G62" s="1109"/>
      <c r="H62" s="1081"/>
      <c r="I62" s="1238"/>
      <c r="J62" s="1238"/>
      <c r="K62" s="967"/>
      <c r="L62" s="690"/>
      <c r="M62" s="559" t="s">
        <v>25</v>
      </c>
      <c r="N62" s="1008"/>
      <c r="O62" s="1008"/>
      <c r="P62" s="1008"/>
      <c r="Q62" s="1008"/>
      <c r="R62" s="1008"/>
      <c r="S62" s="1008"/>
      <c r="T62" s="1008"/>
      <c r="U62" s="1008"/>
      <c r="V62" s="1008"/>
      <c r="W62" s="1008"/>
      <c r="X62" s="1008"/>
      <c r="Y62" s="1008"/>
      <c r="Z62" s="1008"/>
      <c r="AA62" s="1008"/>
      <c r="AB62" s="1008"/>
      <c r="AC62" s="764"/>
      <c r="AD62" s="1211"/>
      <c r="AE62" s="1010"/>
      <c r="AF62" s="831"/>
      <c r="AG62" s="831" t="str">
        <f t="shared" si="0"/>
        <v>Добавить вид теплоносителя (параметры теплоносителя)</v>
      </c>
      <c r="AH62" s="831"/>
      <c r="AI62" s="831"/>
      <c r="AJ62" s="831"/>
      <c r="AK62" s="1010"/>
      <c r="AL62" s="1010"/>
      <c r="AM62" s="1010"/>
      <c r="AN62" s="1010"/>
      <c r="AO62" s="1010"/>
      <c r="AP62" s="1010"/>
      <c r="AQ62" s="1010"/>
    </row>
    <row r="63" spans="1:43" s="1063" customFormat="1" ht="15" customHeight="1">
      <c r="A63" s="1238"/>
      <c r="B63" s="1238"/>
      <c r="C63" s="1238"/>
      <c r="D63" s="1238"/>
      <c r="E63" s="1238"/>
      <c r="F63" s="1109"/>
      <c r="G63" s="1109"/>
      <c r="H63" s="1081"/>
      <c r="I63" s="1238"/>
      <c r="J63" s="1109"/>
      <c r="K63" s="967"/>
      <c r="L63" s="690"/>
      <c r="M63" s="558" t="s">
        <v>11</v>
      </c>
      <c r="N63" s="1008"/>
      <c r="O63" s="1008"/>
      <c r="P63" s="1008"/>
      <c r="Q63" s="1008"/>
      <c r="R63" s="1008"/>
      <c r="S63" s="1008"/>
      <c r="T63" s="1008"/>
      <c r="U63" s="1007"/>
      <c r="V63" s="1008"/>
      <c r="W63" s="1008"/>
      <c r="X63" s="1008"/>
      <c r="Y63" s="1008"/>
      <c r="Z63" s="1008"/>
      <c r="AA63" s="1008"/>
      <c r="AB63" s="1007"/>
      <c r="AC63" s="1008"/>
      <c r="AD63" s="667"/>
      <c r="AE63" s="1010"/>
      <c r="AF63" s="831"/>
      <c r="AG63" s="831" t="str">
        <f t="shared" si="0"/>
        <v>Добавить группу потребителей</v>
      </c>
      <c r="AH63" s="831"/>
      <c r="AI63" s="831"/>
      <c r="AJ63" s="831"/>
      <c r="AK63" s="1010"/>
      <c r="AL63" s="1010"/>
      <c r="AM63" s="1010"/>
      <c r="AN63" s="1010"/>
      <c r="AO63" s="1010"/>
      <c r="AP63" s="1010"/>
      <c r="AQ63" s="1010"/>
    </row>
    <row r="64" spans="1:43" s="1063" customFormat="1" ht="15" customHeight="1">
      <c r="A64" s="1238"/>
      <c r="B64" s="1238"/>
      <c r="C64" s="1238"/>
      <c r="D64" s="1238"/>
      <c r="E64" s="1084" t="s">
        <v>253</v>
      </c>
      <c r="F64" s="1109"/>
      <c r="G64" s="1109"/>
      <c r="H64" s="1109"/>
      <c r="I64" s="981"/>
      <c r="J64" s="1066"/>
      <c r="K64" s="965"/>
      <c r="L64" s="690"/>
      <c r="M64" s="1003" t="s">
        <v>12</v>
      </c>
      <c r="N64" s="1008"/>
      <c r="O64" s="1008"/>
      <c r="P64" s="1008"/>
      <c r="Q64" s="1008"/>
      <c r="R64" s="1008"/>
      <c r="S64" s="1008"/>
      <c r="T64" s="1008"/>
      <c r="U64" s="1007"/>
      <c r="V64" s="1008"/>
      <c r="W64" s="1008"/>
      <c r="X64" s="1008"/>
      <c r="Y64" s="1008"/>
      <c r="Z64" s="1008"/>
      <c r="AA64" s="1008"/>
      <c r="AB64" s="1007"/>
      <c r="AC64" s="1008"/>
      <c r="AD64" s="667"/>
      <c r="AE64" s="1010"/>
      <c r="AF64" s="831"/>
      <c r="AG64" s="831" t="str">
        <f t="shared" si="0"/>
        <v>Добавить схему подключения</v>
      </c>
      <c r="AH64" s="831"/>
      <c r="AI64" s="831"/>
      <c r="AJ64" s="831"/>
      <c r="AK64" s="1010"/>
      <c r="AL64" s="1010"/>
      <c r="AM64" s="1010"/>
      <c r="AN64" s="1010"/>
      <c r="AO64" s="1010"/>
      <c r="AP64" s="1010"/>
      <c r="AQ64" s="1010"/>
    </row>
    <row r="65" spans="1:41" ht="11.25">
      <c r="A65" s="992"/>
      <c r="B65" s="992"/>
      <c r="C65" s="992"/>
      <c r="D65" s="992"/>
      <c r="E65" s="992"/>
      <c r="F65" s="992"/>
      <c r="G65" s="992"/>
      <c r="H65" s="992"/>
      <c r="I65" s="992"/>
      <c r="J65" s="992"/>
      <c r="K65" s="992"/>
      <c r="AE65" s="992"/>
      <c r="AF65" s="992"/>
      <c r="AG65" s="992"/>
      <c r="AH65" s="992"/>
      <c r="AI65" s="992"/>
      <c r="AJ65" s="992"/>
      <c r="AK65" s="992"/>
      <c r="AL65" s="992"/>
      <c r="AM65" s="992"/>
      <c r="AN65" s="992"/>
      <c r="AO65" s="992"/>
    </row>
    <row r="66" spans="1:41" ht="90" customHeight="1">
      <c r="L66" s="1">
        <v>1</v>
      </c>
      <c r="M66" s="1202" t="s">
        <v>632</v>
      </c>
      <c r="N66" s="1202"/>
      <c r="O66" s="1202"/>
      <c r="P66" s="1202"/>
      <c r="Q66" s="1202"/>
      <c r="R66" s="1202"/>
      <c r="S66" s="1202"/>
      <c r="T66" s="1202"/>
      <c r="U66" s="1202"/>
      <c r="V66" s="1202"/>
      <c r="W66" s="1202"/>
      <c r="X66" s="1202"/>
      <c r="Y66" s="1202"/>
      <c r="Z66" s="1202"/>
      <c r="AA66" s="1202"/>
      <c r="AB66" s="1202"/>
      <c r="AC66" s="1202"/>
      <c r="AD66" s="1202"/>
    </row>
  </sheetData>
  <sheetProtection algorithmName="SHA-512" hashValue="3T8ngc3wViw/o2uFzKaVlyLPUSFX4IiNFIHwy/L5U1MD5fltHHsN3zHlmg4IxwaVxHMBxMkUZX35CDHDpb+RsA==" saltValue="KoMMfuSedL+SzS9hDG8x/A==" spinCount="100000" sheet="1" objects="1" scenarios="1" formatColumns="0" formatRows="0"/>
  <dataConsolidate leftLabels="1"/>
  <mergeCells count="127">
    <mergeCell ref="L11:M11"/>
    <mergeCell ref="L5:T5"/>
    <mergeCell ref="O7:T7"/>
    <mergeCell ref="O8:T8"/>
    <mergeCell ref="O9:T9"/>
    <mergeCell ref="O10:T10"/>
    <mergeCell ref="O12:U12"/>
    <mergeCell ref="L13:AC13"/>
    <mergeCell ref="AD13:AD16"/>
    <mergeCell ref="L14:L16"/>
    <mergeCell ref="M14:M16"/>
    <mergeCell ref="O14:T14"/>
    <mergeCell ref="U14:U16"/>
    <mergeCell ref="AC14:AC16"/>
    <mergeCell ref="O15:O16"/>
    <mergeCell ref="P15:Q15"/>
    <mergeCell ref="R15:T15"/>
    <mergeCell ref="S16:T16"/>
    <mergeCell ref="S17:T17"/>
    <mergeCell ref="A18:A64"/>
    <mergeCell ref="O18:AC18"/>
    <mergeCell ref="B19:B64"/>
    <mergeCell ref="O19:AC19"/>
    <mergeCell ref="C20:C28"/>
    <mergeCell ref="O20:AC20"/>
    <mergeCell ref="D21:D28"/>
    <mergeCell ref="U24:U25"/>
    <mergeCell ref="C29:C37"/>
    <mergeCell ref="D30:D37"/>
    <mergeCell ref="O31:AC31"/>
    <mergeCell ref="F32:F35"/>
    <mergeCell ref="J32:J35"/>
    <mergeCell ref="O32:AC32"/>
    <mergeCell ref="R33:R34"/>
    <mergeCell ref="M66:AD66"/>
    <mergeCell ref="O21:AC21"/>
    <mergeCell ref="E22:E27"/>
    <mergeCell ref="I22:I27"/>
    <mergeCell ref="O22:AC22"/>
    <mergeCell ref="F23:F26"/>
    <mergeCell ref="J23:J26"/>
    <mergeCell ref="O23:AC23"/>
    <mergeCell ref="R24:R25"/>
    <mergeCell ref="S24:S25"/>
    <mergeCell ref="T24:T25"/>
    <mergeCell ref="O29:AC29"/>
    <mergeCell ref="O30:AC30"/>
    <mergeCell ref="E31:E36"/>
    <mergeCell ref="I31:I36"/>
    <mergeCell ref="S33:S34"/>
    <mergeCell ref="T33:T34"/>
    <mergeCell ref="U33:U34"/>
    <mergeCell ref="AD33:AD35"/>
    <mergeCell ref="C38:C46"/>
    <mergeCell ref="O38:AC38"/>
    <mergeCell ref="D39:D46"/>
    <mergeCell ref="O39:AC39"/>
    <mergeCell ref="E40:E45"/>
    <mergeCell ref="I40:I45"/>
    <mergeCell ref="O40:AC40"/>
    <mergeCell ref="F41:F44"/>
    <mergeCell ref="J41:J44"/>
    <mergeCell ref="O41:AC41"/>
    <mergeCell ref="R42:R43"/>
    <mergeCell ref="S42:S43"/>
    <mergeCell ref="T42:T43"/>
    <mergeCell ref="U42:U43"/>
    <mergeCell ref="AD42:AD44"/>
    <mergeCell ref="C47:C55"/>
    <mergeCell ref="O47:AC47"/>
    <mergeCell ref="D48:D55"/>
    <mergeCell ref="O48:AC48"/>
    <mergeCell ref="E49:E54"/>
    <mergeCell ref="I49:I54"/>
    <mergeCell ref="O49:AC49"/>
    <mergeCell ref="F50:F53"/>
    <mergeCell ref="J50:J53"/>
    <mergeCell ref="O50:AC50"/>
    <mergeCell ref="R51:R52"/>
    <mergeCell ref="S51:S52"/>
    <mergeCell ref="T51:T52"/>
    <mergeCell ref="U51:U52"/>
    <mergeCell ref="AD51:AD53"/>
    <mergeCell ref="C56:C64"/>
    <mergeCell ref="O56:AC56"/>
    <mergeCell ref="D57:D64"/>
    <mergeCell ref="O57:AC57"/>
    <mergeCell ref="E58:E63"/>
    <mergeCell ref="I58:I63"/>
    <mergeCell ref="O58:AC58"/>
    <mergeCell ref="F59:F62"/>
    <mergeCell ref="J59:J62"/>
    <mergeCell ref="O59:AC59"/>
    <mergeCell ref="R60:R61"/>
    <mergeCell ref="S60:S61"/>
    <mergeCell ref="T60:T61"/>
    <mergeCell ref="U60:U61"/>
    <mergeCell ref="AB24:AB25"/>
    <mergeCell ref="Y33:Y34"/>
    <mergeCell ref="Z33:Z34"/>
    <mergeCell ref="AA33:AA34"/>
    <mergeCell ref="AB33:AB34"/>
    <mergeCell ref="AD60:AD62"/>
    <mergeCell ref="V12:AB12"/>
    <mergeCell ref="V14:AA14"/>
    <mergeCell ref="AB14:AB16"/>
    <mergeCell ref="V15:V16"/>
    <mergeCell ref="W15:X15"/>
    <mergeCell ref="Y15:AA15"/>
    <mergeCell ref="Z16:AA16"/>
    <mergeCell ref="Z17:AA17"/>
    <mergeCell ref="Y24:Y25"/>
    <mergeCell ref="Z24:Z25"/>
    <mergeCell ref="AA24:AA25"/>
    <mergeCell ref="AD24:AD26"/>
    <mergeCell ref="Y60:Y61"/>
    <mergeCell ref="Z60:Z61"/>
    <mergeCell ref="AA60:AA61"/>
    <mergeCell ref="AB60:AB61"/>
    <mergeCell ref="Y42:Y43"/>
    <mergeCell ref="Z42:Z43"/>
    <mergeCell ref="AA42:AA43"/>
    <mergeCell ref="AB42:AB43"/>
    <mergeCell ref="Y51:Y52"/>
    <mergeCell ref="Z51:Z52"/>
    <mergeCell ref="AA51:AA52"/>
    <mergeCell ref="AB51:AB52"/>
  </mergeCells>
  <dataValidations count="11">
    <dataValidation allowBlank="1" sqref="WWA983098:WWL983104 JO65594:JZ65600 TK65594:TV65600 ADG65594:ADR65600 ANC65594:ANN65600 AWY65594:AXJ65600 BGU65594:BHF65600 BQQ65594:BRB65600 CAM65594:CAX65600 CKI65594:CKT65600 CUE65594:CUP65600 DEA65594:DEL65600 DNW65594:DOH65600 DXS65594:DYD65600 EHO65594:EHZ65600 ERK65594:ERV65600 FBG65594:FBR65600 FLC65594:FLN65600 FUY65594:FVJ65600 GEU65594:GFF65600 GOQ65594:GPB65600 GYM65594:GYX65600 HII65594:HIT65600 HSE65594:HSP65600 ICA65594:ICL65600 ILW65594:IMH65600 IVS65594:IWD65600 JFO65594:JFZ65600 JPK65594:JPV65600 JZG65594:JZR65600 KJC65594:KJN65600 KSY65594:KTJ65600 LCU65594:LDF65600 LMQ65594:LNB65600 LWM65594:LWX65600 MGI65594:MGT65600 MQE65594:MQP65600 NAA65594:NAL65600 NJW65594:NKH65600 NTS65594:NUD65600 ODO65594:ODZ65600 ONK65594:ONV65600 OXG65594:OXR65600 PHC65594:PHN65600 PQY65594:PRJ65600 QAU65594:QBF65600 QKQ65594:QLB65600 QUM65594:QUX65600 REI65594:RET65600 ROE65594:ROP65600 RYA65594:RYL65600 SHW65594:SIH65600 SRS65594:SSD65600 TBO65594:TBZ65600 TLK65594:TLV65600 TVG65594:TVR65600 UFC65594:UFN65600 UOY65594:UPJ65600 UYU65594:UZF65600 VIQ65594:VJB65600 VSM65594:VSX65600 WCI65594:WCT65600 WME65594:WMP65600 WWA65594:WWL65600 JO131130:JZ131136 TK131130:TV131136 ADG131130:ADR131136 ANC131130:ANN131136 AWY131130:AXJ131136 BGU131130:BHF131136 BQQ131130:BRB131136 CAM131130:CAX131136 CKI131130:CKT131136 CUE131130:CUP131136 DEA131130:DEL131136 DNW131130:DOH131136 DXS131130:DYD131136 EHO131130:EHZ131136 ERK131130:ERV131136 FBG131130:FBR131136 FLC131130:FLN131136 FUY131130:FVJ131136 GEU131130:GFF131136 GOQ131130:GPB131136 GYM131130:GYX131136 HII131130:HIT131136 HSE131130:HSP131136 ICA131130:ICL131136 ILW131130:IMH131136 IVS131130:IWD131136 JFO131130:JFZ131136 JPK131130:JPV131136 JZG131130:JZR131136 KJC131130:KJN131136 KSY131130:KTJ131136 LCU131130:LDF131136 LMQ131130:LNB131136 LWM131130:LWX131136 MGI131130:MGT131136 MQE131130:MQP131136 NAA131130:NAL131136 NJW131130:NKH131136 NTS131130:NUD131136 ODO131130:ODZ131136 ONK131130:ONV131136 OXG131130:OXR131136 PHC131130:PHN131136 PQY131130:PRJ131136 QAU131130:QBF131136 QKQ131130:QLB131136 QUM131130:QUX131136 REI131130:RET131136 ROE131130:ROP131136 RYA131130:RYL131136 SHW131130:SIH131136 SRS131130:SSD131136 TBO131130:TBZ131136 TLK131130:TLV131136 TVG131130:TVR131136 UFC131130:UFN131136 UOY131130:UPJ131136 UYU131130:UZF131136 VIQ131130:VJB131136 VSM131130:VSX131136 WCI131130:WCT131136 WME131130:WMP131136 WWA131130:WWL131136 JO196666:JZ196672 TK196666:TV196672 ADG196666:ADR196672 ANC196666:ANN196672 AWY196666:AXJ196672 BGU196666:BHF196672 BQQ196666:BRB196672 CAM196666:CAX196672 CKI196666:CKT196672 CUE196666:CUP196672 DEA196666:DEL196672 DNW196666:DOH196672 DXS196666:DYD196672 EHO196666:EHZ196672 ERK196666:ERV196672 FBG196666:FBR196672 FLC196666:FLN196672 FUY196666:FVJ196672 GEU196666:GFF196672 GOQ196666:GPB196672 GYM196666:GYX196672 HII196666:HIT196672 HSE196666:HSP196672 ICA196666:ICL196672 ILW196666:IMH196672 IVS196666:IWD196672 JFO196666:JFZ196672 JPK196666:JPV196672 JZG196666:JZR196672 KJC196666:KJN196672 KSY196666:KTJ196672 LCU196666:LDF196672 LMQ196666:LNB196672 LWM196666:LWX196672 MGI196666:MGT196672 MQE196666:MQP196672 NAA196666:NAL196672 NJW196666:NKH196672 NTS196666:NUD196672 ODO196666:ODZ196672 ONK196666:ONV196672 OXG196666:OXR196672 PHC196666:PHN196672 PQY196666:PRJ196672 QAU196666:QBF196672 QKQ196666:QLB196672 QUM196666:QUX196672 REI196666:RET196672 ROE196666:ROP196672 RYA196666:RYL196672 SHW196666:SIH196672 SRS196666:SSD196672 TBO196666:TBZ196672 TLK196666:TLV196672 TVG196666:TVR196672 UFC196666:UFN196672 UOY196666:UPJ196672 UYU196666:UZF196672 VIQ196666:VJB196672 VSM196666:VSX196672 WCI196666:WCT196672 WME196666:WMP196672 WWA196666:WWL196672 JO262202:JZ262208 TK262202:TV262208 ADG262202:ADR262208 ANC262202:ANN262208 AWY262202:AXJ262208 BGU262202:BHF262208 BQQ262202:BRB262208 CAM262202:CAX262208 CKI262202:CKT262208 CUE262202:CUP262208 DEA262202:DEL262208 DNW262202:DOH262208 DXS262202:DYD262208 EHO262202:EHZ262208 ERK262202:ERV262208 FBG262202:FBR262208 FLC262202:FLN262208 FUY262202:FVJ262208 GEU262202:GFF262208 GOQ262202:GPB262208 GYM262202:GYX262208 HII262202:HIT262208 HSE262202:HSP262208 ICA262202:ICL262208 ILW262202:IMH262208 IVS262202:IWD262208 JFO262202:JFZ262208 JPK262202:JPV262208 JZG262202:JZR262208 KJC262202:KJN262208 KSY262202:KTJ262208 LCU262202:LDF262208 LMQ262202:LNB262208 LWM262202:LWX262208 MGI262202:MGT262208 MQE262202:MQP262208 NAA262202:NAL262208 NJW262202:NKH262208 NTS262202:NUD262208 ODO262202:ODZ262208 ONK262202:ONV262208 OXG262202:OXR262208 PHC262202:PHN262208 PQY262202:PRJ262208 QAU262202:QBF262208 QKQ262202:QLB262208 QUM262202:QUX262208 REI262202:RET262208 ROE262202:ROP262208 RYA262202:RYL262208 SHW262202:SIH262208 SRS262202:SSD262208 TBO262202:TBZ262208 TLK262202:TLV262208 TVG262202:TVR262208 UFC262202:UFN262208 UOY262202:UPJ262208 UYU262202:UZF262208 VIQ262202:VJB262208 VSM262202:VSX262208 WCI262202:WCT262208 WME262202:WMP262208 WWA262202:WWL262208 JO327738:JZ327744 TK327738:TV327744 ADG327738:ADR327744 ANC327738:ANN327744 AWY327738:AXJ327744 BGU327738:BHF327744 BQQ327738:BRB327744 CAM327738:CAX327744 CKI327738:CKT327744 CUE327738:CUP327744 DEA327738:DEL327744 DNW327738:DOH327744 DXS327738:DYD327744 EHO327738:EHZ327744 ERK327738:ERV327744 FBG327738:FBR327744 FLC327738:FLN327744 FUY327738:FVJ327744 GEU327738:GFF327744 GOQ327738:GPB327744 GYM327738:GYX327744 HII327738:HIT327744 HSE327738:HSP327744 ICA327738:ICL327744 ILW327738:IMH327744 IVS327738:IWD327744 JFO327738:JFZ327744 JPK327738:JPV327744 JZG327738:JZR327744 KJC327738:KJN327744 KSY327738:KTJ327744 LCU327738:LDF327744 LMQ327738:LNB327744 LWM327738:LWX327744 MGI327738:MGT327744 MQE327738:MQP327744 NAA327738:NAL327744 NJW327738:NKH327744 NTS327738:NUD327744 ODO327738:ODZ327744 ONK327738:ONV327744 OXG327738:OXR327744 PHC327738:PHN327744 PQY327738:PRJ327744 QAU327738:QBF327744 QKQ327738:QLB327744 QUM327738:QUX327744 REI327738:RET327744 ROE327738:ROP327744 RYA327738:RYL327744 SHW327738:SIH327744 SRS327738:SSD327744 TBO327738:TBZ327744 TLK327738:TLV327744 TVG327738:TVR327744 UFC327738:UFN327744 UOY327738:UPJ327744 UYU327738:UZF327744 VIQ327738:VJB327744 VSM327738:VSX327744 WCI327738:WCT327744 WME327738:WMP327744 WWA327738:WWL327744 JO393274:JZ393280 TK393274:TV393280 ADG393274:ADR393280 ANC393274:ANN393280 AWY393274:AXJ393280 BGU393274:BHF393280 BQQ393274:BRB393280 CAM393274:CAX393280 CKI393274:CKT393280 CUE393274:CUP393280 DEA393274:DEL393280 DNW393274:DOH393280 DXS393274:DYD393280 EHO393274:EHZ393280 ERK393274:ERV393280 FBG393274:FBR393280 FLC393274:FLN393280 FUY393274:FVJ393280 GEU393274:GFF393280 GOQ393274:GPB393280 GYM393274:GYX393280 HII393274:HIT393280 HSE393274:HSP393280 ICA393274:ICL393280 ILW393274:IMH393280 IVS393274:IWD393280 JFO393274:JFZ393280 JPK393274:JPV393280 JZG393274:JZR393280 KJC393274:KJN393280 KSY393274:KTJ393280 LCU393274:LDF393280 LMQ393274:LNB393280 LWM393274:LWX393280 MGI393274:MGT393280 MQE393274:MQP393280 NAA393274:NAL393280 NJW393274:NKH393280 NTS393274:NUD393280 ODO393274:ODZ393280 ONK393274:ONV393280 OXG393274:OXR393280 PHC393274:PHN393280 PQY393274:PRJ393280 QAU393274:QBF393280 QKQ393274:QLB393280 QUM393274:QUX393280 REI393274:RET393280 ROE393274:ROP393280 RYA393274:RYL393280 SHW393274:SIH393280 SRS393274:SSD393280 TBO393274:TBZ393280 TLK393274:TLV393280 TVG393274:TVR393280 UFC393274:UFN393280 UOY393274:UPJ393280 UYU393274:UZF393280 VIQ393274:VJB393280 VSM393274:VSX393280 WCI393274:WCT393280 WME393274:WMP393280 WWA393274:WWL393280 JO458810:JZ458816 TK458810:TV458816 ADG458810:ADR458816 ANC458810:ANN458816 AWY458810:AXJ458816 BGU458810:BHF458816 BQQ458810:BRB458816 CAM458810:CAX458816 CKI458810:CKT458816 CUE458810:CUP458816 DEA458810:DEL458816 DNW458810:DOH458816 DXS458810:DYD458816 EHO458810:EHZ458816 ERK458810:ERV458816 FBG458810:FBR458816 FLC458810:FLN458816 FUY458810:FVJ458816 GEU458810:GFF458816 GOQ458810:GPB458816 GYM458810:GYX458816 HII458810:HIT458816 HSE458810:HSP458816 ICA458810:ICL458816 ILW458810:IMH458816 IVS458810:IWD458816 JFO458810:JFZ458816 JPK458810:JPV458816 JZG458810:JZR458816 KJC458810:KJN458816 KSY458810:KTJ458816 LCU458810:LDF458816 LMQ458810:LNB458816 LWM458810:LWX458816 MGI458810:MGT458816 MQE458810:MQP458816 NAA458810:NAL458816 NJW458810:NKH458816 NTS458810:NUD458816 ODO458810:ODZ458816 ONK458810:ONV458816 OXG458810:OXR458816 PHC458810:PHN458816 PQY458810:PRJ458816 QAU458810:QBF458816 QKQ458810:QLB458816 QUM458810:QUX458816 REI458810:RET458816 ROE458810:ROP458816 RYA458810:RYL458816 SHW458810:SIH458816 SRS458810:SSD458816 TBO458810:TBZ458816 TLK458810:TLV458816 TVG458810:TVR458816 UFC458810:UFN458816 UOY458810:UPJ458816 UYU458810:UZF458816 VIQ458810:VJB458816 VSM458810:VSX458816 WCI458810:WCT458816 WME458810:WMP458816 WWA458810:WWL458816 JO524346:JZ524352 TK524346:TV524352 ADG524346:ADR524352 ANC524346:ANN524352 AWY524346:AXJ524352 BGU524346:BHF524352 BQQ524346:BRB524352 CAM524346:CAX524352 CKI524346:CKT524352 CUE524346:CUP524352 DEA524346:DEL524352 DNW524346:DOH524352 DXS524346:DYD524352 EHO524346:EHZ524352 ERK524346:ERV524352 FBG524346:FBR524352 FLC524346:FLN524352 FUY524346:FVJ524352 GEU524346:GFF524352 GOQ524346:GPB524352 GYM524346:GYX524352 HII524346:HIT524352 HSE524346:HSP524352 ICA524346:ICL524352 ILW524346:IMH524352 IVS524346:IWD524352 JFO524346:JFZ524352 JPK524346:JPV524352 JZG524346:JZR524352 KJC524346:KJN524352 KSY524346:KTJ524352 LCU524346:LDF524352 LMQ524346:LNB524352 LWM524346:LWX524352 MGI524346:MGT524352 MQE524346:MQP524352 NAA524346:NAL524352 NJW524346:NKH524352 NTS524346:NUD524352 ODO524346:ODZ524352 ONK524346:ONV524352 OXG524346:OXR524352 PHC524346:PHN524352 PQY524346:PRJ524352 QAU524346:QBF524352 QKQ524346:QLB524352 QUM524346:QUX524352 REI524346:RET524352 ROE524346:ROP524352 RYA524346:RYL524352 SHW524346:SIH524352 SRS524346:SSD524352 TBO524346:TBZ524352 TLK524346:TLV524352 TVG524346:TVR524352 UFC524346:UFN524352 UOY524346:UPJ524352 UYU524346:UZF524352 VIQ524346:VJB524352 VSM524346:VSX524352 WCI524346:WCT524352 WME524346:WMP524352 WWA524346:WWL524352 JO589882:JZ589888 TK589882:TV589888 ADG589882:ADR589888 ANC589882:ANN589888 AWY589882:AXJ589888 BGU589882:BHF589888 BQQ589882:BRB589888 CAM589882:CAX589888 CKI589882:CKT589888 CUE589882:CUP589888 DEA589882:DEL589888 DNW589882:DOH589888 DXS589882:DYD589888 EHO589882:EHZ589888 ERK589882:ERV589888 FBG589882:FBR589888 FLC589882:FLN589888 FUY589882:FVJ589888 GEU589882:GFF589888 GOQ589882:GPB589888 GYM589882:GYX589888 HII589882:HIT589888 HSE589882:HSP589888 ICA589882:ICL589888 ILW589882:IMH589888 IVS589882:IWD589888 JFO589882:JFZ589888 JPK589882:JPV589888 JZG589882:JZR589888 KJC589882:KJN589888 KSY589882:KTJ589888 LCU589882:LDF589888 LMQ589882:LNB589888 LWM589882:LWX589888 MGI589882:MGT589888 MQE589882:MQP589888 NAA589882:NAL589888 NJW589882:NKH589888 NTS589882:NUD589888 ODO589882:ODZ589888 ONK589882:ONV589888 OXG589882:OXR589888 PHC589882:PHN589888 PQY589882:PRJ589888 QAU589882:QBF589888 QKQ589882:QLB589888 QUM589882:QUX589888 REI589882:RET589888 ROE589882:ROP589888 RYA589882:RYL589888 SHW589882:SIH589888 SRS589882:SSD589888 TBO589882:TBZ589888 TLK589882:TLV589888 TVG589882:TVR589888 UFC589882:UFN589888 UOY589882:UPJ589888 UYU589882:UZF589888 VIQ589882:VJB589888 VSM589882:VSX589888 WCI589882:WCT589888 WME589882:WMP589888 WWA589882:WWL589888 JO655418:JZ655424 TK655418:TV655424 ADG655418:ADR655424 ANC655418:ANN655424 AWY655418:AXJ655424 BGU655418:BHF655424 BQQ655418:BRB655424 CAM655418:CAX655424 CKI655418:CKT655424 CUE655418:CUP655424 DEA655418:DEL655424 DNW655418:DOH655424 DXS655418:DYD655424 EHO655418:EHZ655424 ERK655418:ERV655424 FBG655418:FBR655424 FLC655418:FLN655424 FUY655418:FVJ655424 GEU655418:GFF655424 GOQ655418:GPB655424 GYM655418:GYX655424 HII655418:HIT655424 HSE655418:HSP655424 ICA655418:ICL655424 ILW655418:IMH655424 IVS655418:IWD655424 JFO655418:JFZ655424 JPK655418:JPV655424 JZG655418:JZR655424 KJC655418:KJN655424 KSY655418:KTJ655424 LCU655418:LDF655424 LMQ655418:LNB655424 LWM655418:LWX655424 MGI655418:MGT655424 MQE655418:MQP655424 NAA655418:NAL655424 NJW655418:NKH655424 NTS655418:NUD655424 ODO655418:ODZ655424 ONK655418:ONV655424 OXG655418:OXR655424 PHC655418:PHN655424 PQY655418:PRJ655424 QAU655418:QBF655424 QKQ655418:QLB655424 QUM655418:QUX655424 REI655418:RET655424 ROE655418:ROP655424 RYA655418:RYL655424 SHW655418:SIH655424 SRS655418:SSD655424 TBO655418:TBZ655424 TLK655418:TLV655424 TVG655418:TVR655424 UFC655418:UFN655424 UOY655418:UPJ655424 UYU655418:UZF655424 VIQ655418:VJB655424 VSM655418:VSX655424 WCI655418:WCT655424 WME655418:WMP655424 WWA655418:WWL655424 JO720954:JZ720960 TK720954:TV720960 ADG720954:ADR720960 ANC720954:ANN720960 AWY720954:AXJ720960 BGU720954:BHF720960 BQQ720954:BRB720960 CAM720954:CAX720960 CKI720954:CKT720960 CUE720954:CUP720960 DEA720954:DEL720960 DNW720954:DOH720960 DXS720954:DYD720960 EHO720954:EHZ720960 ERK720954:ERV720960 FBG720954:FBR720960 FLC720954:FLN720960 FUY720954:FVJ720960 GEU720954:GFF720960 GOQ720954:GPB720960 GYM720954:GYX720960 HII720954:HIT720960 HSE720954:HSP720960 ICA720954:ICL720960 ILW720954:IMH720960 IVS720954:IWD720960 JFO720954:JFZ720960 JPK720954:JPV720960 JZG720954:JZR720960 KJC720954:KJN720960 KSY720954:KTJ720960 LCU720954:LDF720960 LMQ720954:LNB720960 LWM720954:LWX720960 MGI720954:MGT720960 MQE720954:MQP720960 NAA720954:NAL720960 NJW720954:NKH720960 NTS720954:NUD720960 ODO720954:ODZ720960 ONK720954:ONV720960 OXG720954:OXR720960 PHC720954:PHN720960 PQY720954:PRJ720960 QAU720954:QBF720960 QKQ720954:QLB720960 QUM720954:QUX720960 REI720954:RET720960 ROE720954:ROP720960 RYA720954:RYL720960 SHW720954:SIH720960 SRS720954:SSD720960 TBO720954:TBZ720960 TLK720954:TLV720960 TVG720954:TVR720960 UFC720954:UFN720960 UOY720954:UPJ720960 UYU720954:UZF720960 VIQ720954:VJB720960 VSM720954:VSX720960 WCI720954:WCT720960 WME720954:WMP720960 WWA720954:WWL720960 JO786490:JZ786496 TK786490:TV786496 ADG786490:ADR786496 ANC786490:ANN786496 AWY786490:AXJ786496 BGU786490:BHF786496 BQQ786490:BRB786496 CAM786490:CAX786496 CKI786490:CKT786496 CUE786490:CUP786496 DEA786490:DEL786496 DNW786490:DOH786496 DXS786490:DYD786496 EHO786490:EHZ786496 ERK786490:ERV786496 FBG786490:FBR786496 FLC786490:FLN786496 FUY786490:FVJ786496 GEU786490:GFF786496 GOQ786490:GPB786496 GYM786490:GYX786496 HII786490:HIT786496 HSE786490:HSP786496 ICA786490:ICL786496 ILW786490:IMH786496 IVS786490:IWD786496 JFO786490:JFZ786496 JPK786490:JPV786496 JZG786490:JZR786496 KJC786490:KJN786496 KSY786490:KTJ786496 LCU786490:LDF786496 LMQ786490:LNB786496 LWM786490:LWX786496 MGI786490:MGT786496 MQE786490:MQP786496 NAA786490:NAL786496 NJW786490:NKH786496 NTS786490:NUD786496 ODO786490:ODZ786496 ONK786490:ONV786496 OXG786490:OXR786496 PHC786490:PHN786496 PQY786490:PRJ786496 QAU786490:QBF786496 QKQ786490:QLB786496 QUM786490:QUX786496 REI786490:RET786496 ROE786490:ROP786496 RYA786490:RYL786496 SHW786490:SIH786496 SRS786490:SSD786496 TBO786490:TBZ786496 TLK786490:TLV786496 TVG786490:TVR786496 UFC786490:UFN786496 UOY786490:UPJ786496 UYU786490:UZF786496 VIQ786490:VJB786496 VSM786490:VSX786496 WCI786490:WCT786496 WME786490:WMP786496 WWA786490:WWL786496 JO852026:JZ852032 TK852026:TV852032 ADG852026:ADR852032 ANC852026:ANN852032 AWY852026:AXJ852032 BGU852026:BHF852032 BQQ852026:BRB852032 CAM852026:CAX852032 CKI852026:CKT852032 CUE852026:CUP852032 DEA852026:DEL852032 DNW852026:DOH852032 DXS852026:DYD852032 EHO852026:EHZ852032 ERK852026:ERV852032 FBG852026:FBR852032 FLC852026:FLN852032 FUY852026:FVJ852032 GEU852026:GFF852032 GOQ852026:GPB852032 GYM852026:GYX852032 HII852026:HIT852032 HSE852026:HSP852032 ICA852026:ICL852032 ILW852026:IMH852032 IVS852026:IWD852032 JFO852026:JFZ852032 JPK852026:JPV852032 JZG852026:JZR852032 KJC852026:KJN852032 KSY852026:KTJ852032 LCU852026:LDF852032 LMQ852026:LNB852032 LWM852026:LWX852032 MGI852026:MGT852032 MQE852026:MQP852032 NAA852026:NAL852032 NJW852026:NKH852032 NTS852026:NUD852032 ODO852026:ODZ852032 ONK852026:ONV852032 OXG852026:OXR852032 PHC852026:PHN852032 PQY852026:PRJ852032 QAU852026:QBF852032 QKQ852026:QLB852032 QUM852026:QUX852032 REI852026:RET852032 ROE852026:ROP852032 RYA852026:RYL852032 SHW852026:SIH852032 SRS852026:SSD852032 TBO852026:TBZ852032 TLK852026:TLV852032 TVG852026:TVR852032 UFC852026:UFN852032 UOY852026:UPJ852032 UYU852026:UZF852032 VIQ852026:VJB852032 VSM852026:VSX852032 WCI852026:WCT852032 WME852026:WMP852032 WWA852026:WWL852032 JO917562:JZ917568 TK917562:TV917568 ADG917562:ADR917568 ANC917562:ANN917568 AWY917562:AXJ917568 BGU917562:BHF917568 BQQ917562:BRB917568 CAM917562:CAX917568 CKI917562:CKT917568 CUE917562:CUP917568 DEA917562:DEL917568 DNW917562:DOH917568 DXS917562:DYD917568 EHO917562:EHZ917568 ERK917562:ERV917568 FBG917562:FBR917568 FLC917562:FLN917568 FUY917562:FVJ917568 GEU917562:GFF917568 GOQ917562:GPB917568 GYM917562:GYX917568 HII917562:HIT917568 HSE917562:HSP917568 ICA917562:ICL917568 ILW917562:IMH917568 IVS917562:IWD917568 JFO917562:JFZ917568 JPK917562:JPV917568 JZG917562:JZR917568 KJC917562:KJN917568 KSY917562:KTJ917568 LCU917562:LDF917568 LMQ917562:LNB917568 LWM917562:LWX917568 MGI917562:MGT917568 MQE917562:MQP917568 NAA917562:NAL917568 NJW917562:NKH917568 NTS917562:NUD917568 ODO917562:ODZ917568 ONK917562:ONV917568 OXG917562:OXR917568 PHC917562:PHN917568 PQY917562:PRJ917568 QAU917562:QBF917568 QKQ917562:QLB917568 QUM917562:QUX917568 REI917562:RET917568 ROE917562:ROP917568 RYA917562:RYL917568 SHW917562:SIH917568 SRS917562:SSD917568 TBO917562:TBZ917568 TLK917562:TLV917568 TVG917562:TVR917568 UFC917562:UFN917568 UOY917562:UPJ917568 UYU917562:UZF917568 VIQ917562:VJB917568 VSM917562:VSX917568 WCI917562:WCT917568 WME917562:WMP917568 WWA917562:WWL917568 JO983098:JZ983104 TK983098:TV983104 ADG983098:ADR983104 ANC983098:ANN983104 AWY983098:AXJ983104 BGU983098:BHF983104 BQQ983098:BRB983104 CAM983098:CAX983104 CKI983098:CKT983104 CUE983098:CUP983104 DEA983098:DEL983104 DNW983098:DOH983104 DXS983098:DYD983104 EHO983098:EHZ983104 ERK983098:ERV983104 FBG983098:FBR983104 FLC983098:FLN983104 FUY983098:FVJ983104 GEU983098:GFF983104 GOQ983098:GPB983104 GYM983098:GYX983104 HII983098:HIT983104 HSE983098:HSP983104 ICA983098:ICL983104 ILW983098:IMH983104 IVS983098:IWD983104 JFO983098:JFZ983104 JPK983098:JPV983104 JZG983098:JZR983104 KJC983098:KJN983104 KSY983098:KTJ983104 LCU983098:LDF983104 LMQ983098:LNB983104 LWM983098:LWX983104 MGI983098:MGT983104 MQE983098:MQP983104 NAA983098:NAL983104 NJW983098:NKH983104 NTS983098:NUD983104 ODO983098:ODZ983104 ONK983098:ONV983104 OXG983098:OXR983104 PHC983098:PHN983104 PQY983098:PRJ983104 QAU983098:QBF983104 QKQ983098:QLB983104 QUM983098:QUX983104 REI983098:RET983104 ROE983098:ROP983104 RYA983098:RYL983104 SHW983098:SIH983104 SRS983098:SSD983104 TBO983098:TBZ983104 TLK983098:TLV983104 TVG983098:TVR983104 UFC983098:UFN983104 UOY983098:UPJ983104 UYU983098:UZF983104 VIQ983098:VJB983104 VSM983098:VSX983104 WCI983098:WCT983104 WME983098:WMP983104 WWA62:WWL64 V26:AC26 V63:AD64 WME62:WMP64 WCI62:WCT64 VSM62:VSX64 VIQ62:VJB64 UYU62:UZF64 UOY62:UPJ64 UFC62:UFN64 TVG62:TVR64 TLK62:TLV64 TBO62:TBZ64 SRS62:SSD64 SHW62:SIH64 RYA62:RYL64 ROE62:ROP64 REI62:RET64 QUM62:QUX64 QKQ62:QLB64 QAU62:QBF64 PQY62:PRJ64 PHC62:PHN64 OXG62:OXR64 ONK62:ONV64 ODO62:ODZ64 NTS62:NUD64 NJW62:NKH64 NAA62:NAL64 MQE62:MQP64 MGI62:MGT64 LWM62:LWX64 LMQ62:LNB64 LCU62:LDF64 KSY62:KTJ64 KJC62:KJN64 JZG62:JZR64 JPK62:JPV64 JFO62:JFZ64 IVS62:IWD64 ILW62:IMH64 ICA62:ICL64 HSE62:HSP64 HII62:HIT64 GYM62:GYX64 GOQ62:GPB64 GEU62:GFF64 FUY62:FVJ64 FLC62:FLN64 FBG62:FBR64 ERK62:ERV64 EHO62:EHZ64 DXS62:DYD64 DNW62:DOH64 DEA62:DEL64 CUE62:CUP64 CKI62:CKT64 CAM62:CAX64 BQQ62:BRB64 BGU62:BHF64 AWY62:AXJ64 ANC62:ANN64 V27:AD28 ADG62:ADR64 TK62:TV64 ANC26:ANN28 AWY26:AXJ28 BGU26:BHF28 BQQ26:BRB28 CAM26:CAX28 CKI26:CKT28 CUE26:CUP28 DEA26:DEL28 DNW26:DOH28 DXS26:DYD28 EHO26:EHZ28 ERK26:ERV28 FBG26:FBR28 FLC26:FLN28 FUY26:FVJ28 GEU26:GFF28 GOQ26:GPB28 GYM26:GYX28 HII26:HIT28 HSE26:HSP28 ICA26:ICL28 ILW26:IMH28 IVS26:IWD28 JFO26:JFZ28 JPK26:JPV28 JZG26:JZR28 KJC26:KJN28 KSY26:KTJ28 LCU26:LDF28 LMQ26:LNB28 LWM26:LWX28 MGI26:MGT28 MQE26:MQP28 NAA26:NAL28 NJW26:NKH28 NTS26:NUD28 ODO26:ODZ28 ONK26:ONV28 OXG26:OXR28 PHC26:PHN28 PQY26:PRJ28 QAU26:QBF28 QKQ26:QLB28 QUM26:QUX28 REI26:RET28 ROE26:ROP28 RYA26:RYL28 SHW26:SIH28 SRS26:SSD28 TBO26:TBZ28 TLK26:TLV28 TVG26:TVR28 UFC26:UFN28 UOY26:UPJ28 UYU26:UZF28 VIQ26:VJB28 VSM26:VSX28 WCI26:WCT28 WME26:WMP28 WWA26:WWL28 JO26:JZ28 TK26:TV28 ADG26:ADR28 V35:AC35 V36:AD37 V44:AC44 ANC35:ANN37 AWY35:AXJ37 BGU35:BHF37 BQQ35:BRB37 CAM35:CAX37 CKI35:CKT37 CUE35:CUP37 DEA35:DEL37 DNW35:DOH37 DXS35:DYD37 EHO35:EHZ37 ERK35:ERV37 FBG35:FBR37 FLC35:FLN37 FUY35:FVJ37 GEU35:GFF37 GOQ35:GPB37 GYM35:GYX37 HII35:HIT37 HSE35:HSP37 ICA35:ICL37 ILW35:IMH37 IVS35:IWD37 JFO35:JFZ37 JPK35:JPV37 JZG35:JZR37 KJC35:KJN37 KSY35:KTJ37 LCU35:LDF37 LMQ35:LNB37 LWM35:LWX37 MGI35:MGT37 MQE35:MQP37 NAA35:NAL37 NJW35:NKH37 NTS35:NUD37 ODO35:ODZ37 ONK35:ONV37 OXG35:OXR37 PHC35:PHN37 PQY35:PRJ37 QAU35:QBF37 QKQ35:QLB37 QUM35:QUX37 REI35:RET37 ROE35:ROP37 RYA35:RYL37 SHW35:SIH37 SRS35:SSD37 TBO35:TBZ37 TLK35:TLV37 TVG35:TVR37 UFC35:UFN37 UOY35:UPJ37 UYU35:UZF37 VIQ35:VJB37 VSM35:VSX37 WCI35:WCT37 WME35:WMP37 WWA35:WWL37 JO35:JZ37 TK35:TV37 ADG35:ADR37 V45:AD46 ADG44:ADR46 V53:AC53 ANC44:ANN46 AWY44:AXJ46 BGU44:BHF46 BQQ44:BRB46 CAM44:CAX46 CKI44:CKT46 CUE44:CUP46 DEA44:DEL46 DNW44:DOH46 DXS44:DYD46 EHO44:EHZ46 ERK44:ERV46 FBG44:FBR46 FLC44:FLN46 FUY44:FVJ46 GEU44:GFF46 GOQ44:GPB46 GYM44:GYX46 HII44:HIT46 HSE44:HSP46 ICA44:ICL46 ILW44:IMH46 IVS44:IWD46 JFO44:JFZ46 JPK44:JPV46 JZG44:JZR46 KJC44:KJN46 KSY44:KTJ46 LCU44:LDF46 LMQ44:LNB46 LWM44:LWX46 MGI44:MGT46 MQE44:MQP46 NAA44:NAL46 NJW44:NKH46 NTS44:NUD46 ODO44:ODZ46 ONK44:ONV46 OXG44:OXR46 PHC44:PHN46 PQY44:PRJ46 QAU44:QBF46 QKQ44:QLB46 QUM44:QUX46 REI44:RET46 ROE44:ROP46 RYA44:RYL46 SHW44:SIH46 SRS44:SSD46 TBO44:TBZ46 TLK44:TLV46 TVG44:TVR46 UFC44:UFN46 UOY44:UPJ46 UYU44:UZF46 VIQ44:VJB46 VSM44:VSX46 WCI44:WCT46 WME44:WMP46 WWA44:WWL46 JO44:JZ46 TK44:TV46 V54:AD55 TK53:TV55 ADG53:ADR55 V62:AC62 ANC53:ANN55 AWY53:AXJ55 BGU53:BHF55 BQQ53:BRB55 CAM53:CAX55 CKI53:CKT55 CUE53:CUP55 DEA53:DEL55 DNW53:DOH55 DXS53:DYD55 EHO53:EHZ55 ERK53:ERV55 FBG53:FBR55 FLC53:FLN55 FUY53:FVJ55 GEU53:GFF55 GOQ53:GPB55 GYM53:GYX55 HII53:HIT55 HSE53:HSP55 ICA53:ICL55 ILW53:IMH55 IVS53:IWD55 JFO53:JFZ55 JPK53:JPV55 JZG53:JZR55 KJC53:KJN55 KSY53:KTJ55 LCU53:LDF55 LMQ53:LNB55 LWM53:LWX55 MGI53:MGT55 MQE53:MQP55 NAA53:NAL55 NJW53:NKH55 NTS53:NUD55 ODO53:ODZ55 ONK53:ONV55 OXG53:OXR55 PHC53:PHN55 PQY53:PRJ55 QAU53:QBF55 QKQ53:QLB55 QUM53:QUX55 REI53:RET55 ROE53:ROP55 RYA53:RYL55 SHW53:SIH55 SRS53:SSD55 TBO53:TBZ55 TLK53:TLV55 TVG53:TVR55 UFC53:UFN55 UOY53:UPJ55 UYU53:UZF55 VIQ53:VJB55 VSM53:VSX55 WCI53:WCT55 WME53:WMP55 WWA53:WWL55 JO53:JZ55 JO62:JZ64 L53:U55 L44:U46 L35:U37 L62:U64 L26:U28 L65594:AD65600 L983098:AD983104 L917562:AD917568 L852026:AD852032 L786490:AD786496 L720954:AD720960 L655418:AD655424 L589882:AD589888 L524346:AD524352 L458810:AD458816 L393274:AD393280 L327738:AD327744 L262202:AD262208 L196666:AD196672 L131130:AD131136" xr:uid="{00000000-0002-0000-0C00-000000000000}"/>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93 JT65593 TP65593 ADL65593 ANH65593 AXD65593 BGZ65593 BQV65593 CAR65593 CKN65593 CUJ65593 DEF65593 DOB65593 DXX65593 EHT65593 ERP65593 FBL65593 FLH65593 FVD65593 GEZ65593 GOV65593 GYR65593 HIN65593 HSJ65593 ICF65593 IMB65593 IVX65593 JFT65593 JPP65593 JZL65593 KJH65593 KTD65593 LCZ65593 LMV65593 LWR65593 MGN65593 MQJ65593 NAF65593 NKB65593 NTX65593 ODT65593 ONP65593 OXL65593 PHH65593 PRD65593 QAZ65593 QKV65593 QUR65593 REN65593 ROJ65593 RYF65593 SIB65593 SRX65593 TBT65593 TLP65593 TVL65593 UFH65593 UPD65593 UYZ65593 VIV65593 VSR65593 WCN65593 WMJ65593 WWF65593 Q131129 JT131129 TP131129 ADL131129 ANH131129 AXD131129 BGZ131129 BQV131129 CAR131129 CKN131129 CUJ131129 DEF131129 DOB131129 DXX131129 EHT131129 ERP131129 FBL131129 FLH131129 FVD131129 GEZ131129 GOV131129 GYR131129 HIN131129 HSJ131129 ICF131129 IMB131129 IVX131129 JFT131129 JPP131129 JZL131129 KJH131129 KTD131129 LCZ131129 LMV131129 LWR131129 MGN131129 MQJ131129 NAF131129 NKB131129 NTX131129 ODT131129 ONP131129 OXL131129 PHH131129 PRD131129 QAZ131129 QKV131129 QUR131129 REN131129 ROJ131129 RYF131129 SIB131129 SRX131129 TBT131129 TLP131129 TVL131129 UFH131129 UPD131129 UYZ131129 VIV131129 VSR131129 WCN131129 WMJ131129 WWF131129 Q196665 JT196665 TP196665 ADL196665 ANH196665 AXD196665 BGZ196665 BQV196665 CAR196665 CKN196665 CUJ196665 DEF196665 DOB196665 DXX196665 EHT196665 ERP196665 FBL196665 FLH196665 FVD196665 GEZ196665 GOV196665 GYR196665 HIN196665 HSJ196665 ICF196665 IMB196665 IVX196665 JFT196665 JPP196665 JZL196665 KJH196665 KTD196665 LCZ196665 LMV196665 LWR196665 MGN196665 MQJ196665 NAF196665 NKB196665 NTX196665 ODT196665 ONP196665 OXL196665 PHH196665 PRD196665 QAZ196665 QKV196665 QUR196665 REN196665 ROJ196665 RYF196665 SIB196665 SRX196665 TBT196665 TLP196665 TVL196665 UFH196665 UPD196665 UYZ196665 VIV196665 VSR196665 WCN196665 WMJ196665 WWF196665 Q262201 JT262201 TP262201 ADL262201 ANH262201 AXD262201 BGZ262201 BQV262201 CAR262201 CKN262201 CUJ262201 DEF262201 DOB262201 DXX262201 EHT262201 ERP262201 FBL262201 FLH262201 FVD262201 GEZ262201 GOV262201 GYR262201 HIN262201 HSJ262201 ICF262201 IMB262201 IVX262201 JFT262201 JPP262201 JZL262201 KJH262201 KTD262201 LCZ262201 LMV262201 LWR262201 MGN262201 MQJ262201 NAF262201 NKB262201 NTX262201 ODT262201 ONP262201 OXL262201 PHH262201 PRD262201 QAZ262201 QKV262201 QUR262201 REN262201 ROJ262201 RYF262201 SIB262201 SRX262201 TBT262201 TLP262201 TVL262201 UFH262201 UPD262201 UYZ262201 VIV262201 VSR262201 WCN262201 WMJ262201 WWF262201 Q327737 JT327737 TP327737 ADL327737 ANH327737 AXD327737 BGZ327737 BQV327737 CAR327737 CKN327737 CUJ327737 DEF327737 DOB327737 DXX327737 EHT327737 ERP327737 FBL327737 FLH327737 FVD327737 GEZ327737 GOV327737 GYR327737 HIN327737 HSJ327737 ICF327737 IMB327737 IVX327737 JFT327737 JPP327737 JZL327737 KJH327737 KTD327737 LCZ327737 LMV327737 LWR327737 MGN327737 MQJ327737 NAF327737 NKB327737 NTX327737 ODT327737 ONP327737 OXL327737 PHH327737 PRD327737 QAZ327737 QKV327737 QUR327737 REN327737 ROJ327737 RYF327737 SIB327737 SRX327737 TBT327737 TLP327737 TVL327737 UFH327737 UPD327737 UYZ327737 VIV327737 VSR327737 WCN327737 WMJ327737 WWF327737 Q393273 JT393273 TP393273 ADL393273 ANH393273 AXD393273 BGZ393273 BQV393273 CAR393273 CKN393273 CUJ393273 DEF393273 DOB393273 DXX393273 EHT393273 ERP393273 FBL393273 FLH393273 FVD393273 GEZ393273 GOV393273 GYR393273 HIN393273 HSJ393273 ICF393273 IMB393273 IVX393273 JFT393273 JPP393273 JZL393273 KJH393273 KTD393273 LCZ393273 LMV393273 LWR393273 MGN393273 MQJ393273 NAF393273 NKB393273 NTX393273 ODT393273 ONP393273 OXL393273 PHH393273 PRD393273 QAZ393273 QKV393273 QUR393273 REN393273 ROJ393273 RYF393273 SIB393273 SRX393273 TBT393273 TLP393273 TVL393273 UFH393273 UPD393273 UYZ393273 VIV393273 VSR393273 WCN393273 WMJ393273 WWF393273 Q458809 JT458809 TP458809 ADL458809 ANH458809 AXD458809 BGZ458809 BQV458809 CAR458809 CKN458809 CUJ458809 DEF458809 DOB458809 DXX458809 EHT458809 ERP458809 FBL458809 FLH458809 FVD458809 GEZ458809 GOV458809 GYR458809 HIN458809 HSJ458809 ICF458809 IMB458809 IVX458809 JFT458809 JPP458809 JZL458809 KJH458809 KTD458809 LCZ458809 LMV458809 LWR458809 MGN458809 MQJ458809 NAF458809 NKB458809 NTX458809 ODT458809 ONP458809 OXL458809 PHH458809 PRD458809 QAZ458809 QKV458809 QUR458809 REN458809 ROJ458809 RYF458809 SIB458809 SRX458809 TBT458809 TLP458809 TVL458809 UFH458809 UPD458809 UYZ458809 VIV458809 VSR458809 WCN458809 WMJ458809 WWF458809 Q524345 JT524345 TP524345 ADL524345 ANH524345 AXD524345 BGZ524345 BQV524345 CAR524345 CKN524345 CUJ524345 DEF524345 DOB524345 DXX524345 EHT524345 ERP524345 FBL524345 FLH524345 FVD524345 GEZ524345 GOV524345 GYR524345 HIN524345 HSJ524345 ICF524345 IMB524345 IVX524345 JFT524345 JPP524345 JZL524345 KJH524345 KTD524345 LCZ524345 LMV524345 LWR524345 MGN524345 MQJ524345 NAF524345 NKB524345 NTX524345 ODT524345 ONP524345 OXL524345 PHH524345 PRD524345 QAZ524345 QKV524345 QUR524345 REN524345 ROJ524345 RYF524345 SIB524345 SRX524345 TBT524345 TLP524345 TVL524345 UFH524345 UPD524345 UYZ524345 VIV524345 VSR524345 WCN524345 WMJ524345 WWF524345 Q589881 JT589881 TP589881 ADL589881 ANH589881 AXD589881 BGZ589881 BQV589881 CAR589881 CKN589881 CUJ589881 DEF589881 DOB589881 DXX589881 EHT589881 ERP589881 FBL589881 FLH589881 FVD589881 GEZ589881 GOV589881 GYR589881 HIN589881 HSJ589881 ICF589881 IMB589881 IVX589881 JFT589881 JPP589881 JZL589881 KJH589881 KTD589881 LCZ589881 LMV589881 LWR589881 MGN589881 MQJ589881 NAF589881 NKB589881 NTX589881 ODT589881 ONP589881 OXL589881 PHH589881 PRD589881 QAZ589881 QKV589881 QUR589881 REN589881 ROJ589881 RYF589881 SIB589881 SRX589881 TBT589881 TLP589881 TVL589881 UFH589881 UPD589881 UYZ589881 VIV589881 VSR589881 WCN589881 WMJ589881 WWF589881 Q655417 JT655417 TP655417 ADL655417 ANH655417 AXD655417 BGZ655417 BQV655417 CAR655417 CKN655417 CUJ655417 DEF655417 DOB655417 DXX655417 EHT655417 ERP655417 FBL655417 FLH655417 FVD655417 GEZ655417 GOV655417 GYR655417 HIN655417 HSJ655417 ICF655417 IMB655417 IVX655417 JFT655417 JPP655417 JZL655417 KJH655417 KTD655417 LCZ655417 LMV655417 LWR655417 MGN655417 MQJ655417 NAF655417 NKB655417 NTX655417 ODT655417 ONP655417 OXL655417 PHH655417 PRD655417 QAZ655417 QKV655417 QUR655417 REN655417 ROJ655417 RYF655417 SIB655417 SRX655417 TBT655417 TLP655417 TVL655417 UFH655417 UPD655417 UYZ655417 VIV655417 VSR655417 WCN655417 WMJ655417 WWF655417 Q720953 JT720953 TP720953 ADL720953 ANH720953 AXD720953 BGZ720953 BQV720953 CAR720953 CKN720953 CUJ720953 DEF720953 DOB720953 DXX720953 EHT720953 ERP720953 FBL720953 FLH720953 FVD720953 GEZ720953 GOV720953 GYR720953 HIN720953 HSJ720953 ICF720953 IMB720953 IVX720953 JFT720953 JPP720953 JZL720953 KJH720953 KTD720953 LCZ720953 LMV720953 LWR720953 MGN720953 MQJ720953 NAF720953 NKB720953 NTX720953 ODT720953 ONP720953 OXL720953 PHH720953 PRD720953 QAZ720953 QKV720953 QUR720953 REN720953 ROJ720953 RYF720953 SIB720953 SRX720953 TBT720953 TLP720953 TVL720953 UFH720953 UPD720953 UYZ720953 VIV720953 VSR720953 WCN720953 WMJ720953 WWF720953 Q786489 JT786489 TP786489 ADL786489 ANH786489 AXD786489 BGZ786489 BQV786489 CAR786489 CKN786489 CUJ786489 DEF786489 DOB786489 DXX786489 EHT786489 ERP786489 FBL786489 FLH786489 FVD786489 GEZ786489 GOV786489 GYR786489 HIN786489 HSJ786489 ICF786489 IMB786489 IVX786489 JFT786489 JPP786489 JZL786489 KJH786489 KTD786489 LCZ786489 LMV786489 LWR786489 MGN786489 MQJ786489 NAF786489 NKB786489 NTX786489 ODT786489 ONP786489 OXL786489 PHH786489 PRD786489 QAZ786489 QKV786489 QUR786489 REN786489 ROJ786489 RYF786489 SIB786489 SRX786489 TBT786489 TLP786489 TVL786489 UFH786489 UPD786489 UYZ786489 VIV786489 VSR786489 WCN786489 WMJ786489 WWF786489 Q852025 JT852025 TP852025 ADL852025 ANH852025 AXD852025 BGZ852025 BQV852025 CAR852025 CKN852025 CUJ852025 DEF852025 DOB852025 DXX852025 EHT852025 ERP852025 FBL852025 FLH852025 FVD852025 GEZ852025 GOV852025 GYR852025 HIN852025 HSJ852025 ICF852025 IMB852025 IVX852025 JFT852025 JPP852025 JZL852025 KJH852025 KTD852025 LCZ852025 LMV852025 LWR852025 MGN852025 MQJ852025 NAF852025 NKB852025 NTX852025 ODT852025 ONP852025 OXL852025 PHH852025 PRD852025 QAZ852025 QKV852025 QUR852025 REN852025 ROJ852025 RYF852025 SIB852025 SRX852025 TBT852025 TLP852025 TVL852025 UFH852025 UPD852025 UYZ852025 VIV852025 VSR852025 WCN852025 WMJ852025 WWF852025 Q917561 JT917561 TP917561 ADL917561 ANH917561 AXD917561 BGZ917561 BQV917561 CAR917561 CKN917561 CUJ917561 DEF917561 DOB917561 DXX917561 EHT917561 ERP917561 FBL917561 FLH917561 FVD917561 GEZ917561 GOV917561 GYR917561 HIN917561 HSJ917561 ICF917561 IMB917561 IVX917561 JFT917561 JPP917561 JZL917561 KJH917561 KTD917561 LCZ917561 LMV917561 LWR917561 MGN917561 MQJ917561 NAF917561 NKB917561 NTX917561 ODT917561 ONP917561 OXL917561 PHH917561 PRD917561 QAZ917561 QKV917561 QUR917561 REN917561 ROJ917561 RYF917561 SIB917561 SRX917561 TBT917561 TLP917561 TVL917561 UFH917561 UPD917561 UYZ917561 VIV917561 VSR917561 WCN917561 WMJ917561 WWF917561 Q983097 JT983097 TP983097 ADL983097 ANH983097 AXD983097 BGZ983097 BQV983097 CAR983097 CKN983097 CUJ983097 DEF983097 DOB983097 DXX983097 EHT983097 ERP983097 FBL983097 FLH983097 FVD983097 GEZ983097 GOV983097 GYR983097 HIN983097 HSJ983097 ICF983097 IMB983097 IVX983097 JFT983097 JPP983097 JZL983097 KJH983097 KTD983097 LCZ983097 LMV983097 LWR983097 MGN983097 MQJ983097 NAF983097 NKB983097 NTX983097 ODT983097 ONP983097 OXL983097 PHH983097 PRD983097 QAZ983097 QKV983097 QUR983097 REN983097 ROJ983097 RYF983097 SIB983097 SRX983097 TBT983097 TLP983097 TVL983097 UFH983097 UPD983097 UYZ983097 VIV983097 VSR983097 WCN983097 WMJ983097 WWF983097 Q34 JT34 TP34 ADL34 ANH34 AXD34 BGZ34 BQV34 CAR34 CKN34 CUJ34 DEF34 DOB34 DXX34 EHT34 ERP34 FBL34 FLH34 FVD34 GEZ34 GOV34 GYR34 HIN34 HSJ34 ICF34 IMB34 IVX34 JFT34 JPP34 JZL34 KJH34 KTD34 LCZ34 LMV34 LWR34 MGN34 MQJ34 NAF34 NKB34 NTX34 ODT34 ONP34 OXL34 PHH34 PRD34 QAZ34 QKV34 QUR34 REN34 ROJ34 RYF34 SIB34 SRX34 TBT34 TLP34 TVL34 UFH34 UPD34 UYZ34 VIV34 VSR34 WCN34 WMJ34 WWF34 Q43 JT43 TP43 ADL43 ANH43 AXD43 BGZ43 BQV43 CAR43 CKN43 CUJ43 DEF43 DOB43 DXX43 EHT43 ERP43 FBL43 FLH43 FVD43 GEZ43 GOV43 GYR43 HIN43 HSJ43 ICF43 IMB43 IVX43 JFT43 JPP43 JZL43 KJH43 KTD43 LCZ43 LMV43 LWR43 MGN43 MQJ43 NAF43 NKB43 NTX43 ODT43 ONP43 OXL43 PHH43 PRD43 QAZ43 QKV43 QUR43 REN43 ROJ43 RYF43 SIB43 SRX43 TBT43 TLP43 TVL43 UFH43 UPD43 UYZ43 VIV43 VSR43 WCN43 WMJ43 WWF43 Q52 JT52 TP52 ADL52 ANH52 AXD52 BGZ52 BQV52 CAR52 CKN52 CUJ52 DEF52 DOB52 DXX52 EHT52 ERP52 FBL52 FLH52 FVD52 GEZ52 GOV52 GYR52 HIN52 HSJ52 ICF52 IMB52 IVX52 JFT52 JPP52 JZL52 KJH52 KTD52 LCZ52 LMV52 LWR52 MGN52 MQJ52 NAF52 NKB52 NTX52 ODT52 ONP52 OXL52 PHH52 PRD52 QAZ52 QKV52 QUR52 REN52 ROJ52 RYF52 SIB52 SRX52 TBT52 TLP52 TVL52 UFH52 UPD52 UYZ52 VIV52 VSR52 WCN52 WMJ52 WWF52 Q61 JT61 TP61 ADL61 ANH61 AXD61 BGZ61 BQV61 CAR61 CKN61 CUJ61 DEF61 DOB61 DXX61 EHT61 ERP61 FBL61 FLH61 FVD61 GEZ61 GOV61 GYR61 HIN61 HSJ61 ICF61 IMB61 IVX61 JFT61 JPP61 JZL61 KJH61 KTD61 LCZ61 LMV61 LWR61 MGN61 MQJ61 NAF61 NKB61 NTX61 ODT61 ONP61 OXL61 PHH61 PRD61 QAZ61 QKV61 QUR61 REN61 ROJ61 RYF61 SIB61 SRX61 TBT61 TLP61 TVL61 UFH61 UPD61 UYZ61 VIV61 VSR61 WCN61 WMJ61 WWF61 X52 X65593 X131129 X196665 X262201 X327737 X393273 X458809 X524345 X589881 X655417 X720953 X786489 X852025 X917561 X983097 X25 X34 X43 X61" xr:uid="{00000000-0002-0000-0C00-000001000000}"/>
    <dataValidation allowBlank="1" showInputMessage="1" showErrorMessage="1" prompt="Для выбора выполните двойной щелчок левой клавиши мыши по соответствующей ячейке." sqref="S65592 JV65592 TR65592 ADN65592 ANJ65592 AXF65592 BHB65592 BQX65592 CAT65592 CKP65592 CUL65592 DEH65592 DOD65592 DXZ65592 EHV65592 ERR65592 FBN65592 FLJ65592 FVF65592 GFB65592 GOX65592 GYT65592 HIP65592 HSL65592 ICH65592 IMD65592 IVZ65592 JFV65592 JPR65592 JZN65592 KJJ65592 KTF65592 LDB65592 LMX65592 LWT65592 MGP65592 MQL65592 NAH65592 NKD65592 NTZ65592 ODV65592 ONR65592 OXN65592 PHJ65592 PRF65592 QBB65592 QKX65592 QUT65592 REP65592 ROL65592 RYH65592 SID65592 SRZ65592 TBV65592 TLR65592 TVN65592 UFJ65592 UPF65592 UZB65592 VIX65592 VST65592 WCP65592 WML65592 WWH65592 S131128 JV131128 TR131128 ADN131128 ANJ131128 AXF131128 BHB131128 BQX131128 CAT131128 CKP131128 CUL131128 DEH131128 DOD131128 DXZ131128 EHV131128 ERR131128 FBN131128 FLJ131128 FVF131128 GFB131128 GOX131128 GYT131128 HIP131128 HSL131128 ICH131128 IMD131128 IVZ131128 JFV131128 JPR131128 JZN131128 KJJ131128 KTF131128 LDB131128 LMX131128 LWT131128 MGP131128 MQL131128 NAH131128 NKD131128 NTZ131128 ODV131128 ONR131128 OXN131128 PHJ131128 PRF131128 QBB131128 QKX131128 QUT131128 REP131128 ROL131128 RYH131128 SID131128 SRZ131128 TBV131128 TLR131128 TVN131128 UFJ131128 UPF131128 UZB131128 VIX131128 VST131128 WCP131128 WML131128 WWH131128 S196664 JV196664 TR196664 ADN196664 ANJ196664 AXF196664 BHB196664 BQX196664 CAT196664 CKP196664 CUL196664 DEH196664 DOD196664 DXZ196664 EHV196664 ERR196664 FBN196664 FLJ196664 FVF196664 GFB196664 GOX196664 GYT196664 HIP196664 HSL196664 ICH196664 IMD196664 IVZ196664 JFV196664 JPR196664 JZN196664 KJJ196664 KTF196664 LDB196664 LMX196664 LWT196664 MGP196664 MQL196664 NAH196664 NKD196664 NTZ196664 ODV196664 ONR196664 OXN196664 PHJ196664 PRF196664 QBB196664 QKX196664 QUT196664 REP196664 ROL196664 RYH196664 SID196664 SRZ196664 TBV196664 TLR196664 TVN196664 UFJ196664 UPF196664 UZB196664 VIX196664 VST196664 WCP196664 WML196664 WWH196664 S262200 JV262200 TR262200 ADN262200 ANJ262200 AXF262200 BHB262200 BQX262200 CAT262200 CKP262200 CUL262200 DEH262200 DOD262200 DXZ262200 EHV262200 ERR262200 FBN262200 FLJ262200 FVF262200 GFB262200 GOX262200 GYT262200 HIP262200 HSL262200 ICH262200 IMD262200 IVZ262200 JFV262200 JPR262200 JZN262200 KJJ262200 KTF262200 LDB262200 LMX262200 LWT262200 MGP262200 MQL262200 NAH262200 NKD262200 NTZ262200 ODV262200 ONR262200 OXN262200 PHJ262200 PRF262200 QBB262200 QKX262200 QUT262200 REP262200 ROL262200 RYH262200 SID262200 SRZ262200 TBV262200 TLR262200 TVN262200 UFJ262200 UPF262200 UZB262200 VIX262200 VST262200 WCP262200 WML262200 WWH262200 S327736 JV327736 TR327736 ADN327736 ANJ327736 AXF327736 BHB327736 BQX327736 CAT327736 CKP327736 CUL327736 DEH327736 DOD327736 DXZ327736 EHV327736 ERR327736 FBN327736 FLJ327736 FVF327736 GFB327736 GOX327736 GYT327736 HIP327736 HSL327736 ICH327736 IMD327736 IVZ327736 JFV327736 JPR327736 JZN327736 KJJ327736 KTF327736 LDB327736 LMX327736 LWT327736 MGP327736 MQL327736 NAH327736 NKD327736 NTZ327736 ODV327736 ONR327736 OXN327736 PHJ327736 PRF327736 QBB327736 QKX327736 QUT327736 REP327736 ROL327736 RYH327736 SID327736 SRZ327736 TBV327736 TLR327736 TVN327736 UFJ327736 UPF327736 UZB327736 VIX327736 VST327736 WCP327736 WML327736 WWH327736 S393272 JV393272 TR393272 ADN393272 ANJ393272 AXF393272 BHB393272 BQX393272 CAT393272 CKP393272 CUL393272 DEH393272 DOD393272 DXZ393272 EHV393272 ERR393272 FBN393272 FLJ393272 FVF393272 GFB393272 GOX393272 GYT393272 HIP393272 HSL393272 ICH393272 IMD393272 IVZ393272 JFV393272 JPR393272 JZN393272 KJJ393272 KTF393272 LDB393272 LMX393272 LWT393272 MGP393272 MQL393272 NAH393272 NKD393272 NTZ393272 ODV393272 ONR393272 OXN393272 PHJ393272 PRF393272 QBB393272 QKX393272 QUT393272 REP393272 ROL393272 RYH393272 SID393272 SRZ393272 TBV393272 TLR393272 TVN393272 UFJ393272 UPF393272 UZB393272 VIX393272 VST393272 WCP393272 WML393272 WWH393272 S458808 JV458808 TR458808 ADN458808 ANJ458808 AXF458808 BHB458808 BQX458808 CAT458808 CKP458808 CUL458808 DEH458808 DOD458808 DXZ458808 EHV458808 ERR458808 FBN458808 FLJ458808 FVF458808 GFB458808 GOX458808 GYT458808 HIP458808 HSL458808 ICH458808 IMD458808 IVZ458808 JFV458808 JPR458808 JZN458808 KJJ458808 KTF458808 LDB458808 LMX458808 LWT458808 MGP458808 MQL458808 NAH458808 NKD458808 NTZ458808 ODV458808 ONR458808 OXN458808 PHJ458808 PRF458808 QBB458808 QKX458808 QUT458808 REP458808 ROL458808 RYH458808 SID458808 SRZ458808 TBV458808 TLR458808 TVN458808 UFJ458808 UPF458808 UZB458808 VIX458808 VST458808 WCP458808 WML458808 WWH458808 S524344 JV524344 TR524344 ADN524344 ANJ524344 AXF524344 BHB524344 BQX524344 CAT524344 CKP524344 CUL524344 DEH524344 DOD524344 DXZ524344 EHV524344 ERR524344 FBN524344 FLJ524344 FVF524344 GFB524344 GOX524344 GYT524344 HIP524344 HSL524344 ICH524344 IMD524344 IVZ524344 JFV524344 JPR524344 JZN524344 KJJ524344 KTF524344 LDB524344 LMX524344 LWT524344 MGP524344 MQL524344 NAH524344 NKD524344 NTZ524344 ODV524344 ONR524344 OXN524344 PHJ524344 PRF524344 QBB524344 QKX524344 QUT524344 REP524344 ROL524344 RYH524344 SID524344 SRZ524344 TBV524344 TLR524344 TVN524344 UFJ524344 UPF524344 UZB524344 VIX524344 VST524344 WCP524344 WML524344 WWH524344 S589880 JV589880 TR589880 ADN589880 ANJ589880 AXF589880 BHB589880 BQX589880 CAT589880 CKP589880 CUL589880 DEH589880 DOD589880 DXZ589880 EHV589880 ERR589880 FBN589880 FLJ589880 FVF589880 GFB589880 GOX589880 GYT589880 HIP589880 HSL589880 ICH589880 IMD589880 IVZ589880 JFV589880 JPR589880 JZN589880 KJJ589880 KTF589880 LDB589880 LMX589880 LWT589880 MGP589880 MQL589880 NAH589880 NKD589880 NTZ589880 ODV589880 ONR589880 OXN589880 PHJ589880 PRF589880 QBB589880 QKX589880 QUT589880 REP589880 ROL589880 RYH589880 SID589880 SRZ589880 TBV589880 TLR589880 TVN589880 UFJ589880 UPF589880 UZB589880 VIX589880 VST589880 WCP589880 WML589880 WWH589880 S655416 JV655416 TR655416 ADN655416 ANJ655416 AXF655416 BHB655416 BQX655416 CAT655416 CKP655416 CUL655416 DEH655416 DOD655416 DXZ655416 EHV655416 ERR655416 FBN655416 FLJ655416 FVF655416 GFB655416 GOX655416 GYT655416 HIP655416 HSL655416 ICH655416 IMD655416 IVZ655416 JFV655416 JPR655416 JZN655416 KJJ655416 KTF655416 LDB655416 LMX655416 LWT655416 MGP655416 MQL655416 NAH655416 NKD655416 NTZ655416 ODV655416 ONR655416 OXN655416 PHJ655416 PRF655416 QBB655416 QKX655416 QUT655416 REP655416 ROL655416 RYH655416 SID655416 SRZ655416 TBV655416 TLR655416 TVN655416 UFJ655416 UPF655416 UZB655416 VIX655416 VST655416 WCP655416 WML655416 WWH655416 S720952 JV720952 TR720952 ADN720952 ANJ720952 AXF720952 BHB720952 BQX720952 CAT720952 CKP720952 CUL720952 DEH720952 DOD720952 DXZ720952 EHV720952 ERR720952 FBN720952 FLJ720952 FVF720952 GFB720952 GOX720952 GYT720952 HIP720952 HSL720952 ICH720952 IMD720952 IVZ720952 JFV720952 JPR720952 JZN720952 KJJ720952 KTF720952 LDB720952 LMX720952 LWT720952 MGP720952 MQL720952 NAH720952 NKD720952 NTZ720952 ODV720952 ONR720952 OXN720952 PHJ720952 PRF720952 QBB720952 QKX720952 QUT720952 REP720952 ROL720952 RYH720952 SID720952 SRZ720952 TBV720952 TLR720952 TVN720952 UFJ720952 UPF720952 UZB720952 VIX720952 VST720952 WCP720952 WML720952 WWH720952 S786488 JV786488 TR786488 ADN786488 ANJ786488 AXF786488 BHB786488 BQX786488 CAT786488 CKP786488 CUL786488 DEH786488 DOD786488 DXZ786488 EHV786488 ERR786488 FBN786488 FLJ786488 FVF786488 GFB786488 GOX786488 GYT786488 HIP786488 HSL786488 ICH786488 IMD786488 IVZ786488 JFV786488 JPR786488 JZN786488 KJJ786488 KTF786488 LDB786488 LMX786488 LWT786488 MGP786488 MQL786488 NAH786488 NKD786488 NTZ786488 ODV786488 ONR786488 OXN786488 PHJ786488 PRF786488 QBB786488 QKX786488 QUT786488 REP786488 ROL786488 RYH786488 SID786488 SRZ786488 TBV786488 TLR786488 TVN786488 UFJ786488 UPF786488 UZB786488 VIX786488 VST786488 WCP786488 WML786488 WWH786488 S852024 JV852024 TR852024 ADN852024 ANJ852024 AXF852024 BHB852024 BQX852024 CAT852024 CKP852024 CUL852024 DEH852024 DOD852024 DXZ852024 EHV852024 ERR852024 FBN852024 FLJ852024 FVF852024 GFB852024 GOX852024 GYT852024 HIP852024 HSL852024 ICH852024 IMD852024 IVZ852024 JFV852024 JPR852024 JZN852024 KJJ852024 KTF852024 LDB852024 LMX852024 LWT852024 MGP852024 MQL852024 NAH852024 NKD852024 NTZ852024 ODV852024 ONR852024 OXN852024 PHJ852024 PRF852024 QBB852024 QKX852024 QUT852024 REP852024 ROL852024 RYH852024 SID852024 SRZ852024 TBV852024 TLR852024 TVN852024 UFJ852024 UPF852024 UZB852024 VIX852024 VST852024 WCP852024 WML852024 WWH852024 S917560 JV917560 TR917560 ADN917560 ANJ917560 AXF917560 BHB917560 BQX917560 CAT917560 CKP917560 CUL917560 DEH917560 DOD917560 DXZ917560 EHV917560 ERR917560 FBN917560 FLJ917560 FVF917560 GFB917560 GOX917560 GYT917560 HIP917560 HSL917560 ICH917560 IMD917560 IVZ917560 JFV917560 JPR917560 JZN917560 KJJ917560 KTF917560 LDB917560 LMX917560 LWT917560 MGP917560 MQL917560 NAH917560 NKD917560 NTZ917560 ODV917560 ONR917560 OXN917560 PHJ917560 PRF917560 QBB917560 QKX917560 QUT917560 REP917560 ROL917560 RYH917560 SID917560 SRZ917560 TBV917560 TLR917560 TVN917560 UFJ917560 UPF917560 UZB917560 VIX917560 VST917560 WCP917560 WML917560 WWH917560 S983096 JV983096 TR983096 ADN983096 ANJ983096 AXF983096 BHB983096 BQX983096 CAT983096 CKP983096 CUL983096 DEH983096 DOD983096 DXZ983096 EHV983096 ERR983096 FBN983096 FLJ983096 FVF983096 GFB983096 GOX983096 GYT983096 HIP983096 HSL983096 ICH983096 IMD983096 IVZ983096 JFV983096 JPR983096 JZN983096 KJJ983096 KTF983096 LDB983096 LMX983096 LWT983096 MGP983096 MQL983096 NAH983096 NKD983096 NTZ983096 ODV983096 ONR983096 OXN983096 PHJ983096 PRF983096 QBB983096 QKX983096 QUT983096 REP983096 ROL983096 RYH983096 SID983096 SRZ983096 TBV983096 TLR983096 TVN983096 UFJ983096 UPF983096 UZB983096 VIX983096 VST983096 WCP983096 WML983096 WWH983096 U524344 U589880 JX65592 TT65592 ADP65592 ANL65592 AXH65592 BHD65592 BQZ65592 CAV65592 CKR65592 CUN65592 DEJ65592 DOF65592 DYB65592 EHX65592 ERT65592 FBP65592 FLL65592 FVH65592 GFD65592 GOZ65592 GYV65592 HIR65592 HSN65592 ICJ65592 IMF65592 IWB65592 JFX65592 JPT65592 JZP65592 KJL65592 KTH65592 LDD65592 LMZ65592 LWV65592 MGR65592 MQN65592 NAJ65592 NKF65592 NUB65592 ODX65592 ONT65592 OXP65592 PHL65592 PRH65592 QBD65592 QKZ65592 QUV65592 RER65592 RON65592 RYJ65592 SIF65592 SSB65592 TBX65592 TLT65592 TVP65592 UFL65592 UPH65592 UZD65592 VIZ65592 VSV65592 WCR65592 WMN65592 WWJ65592 U655416 JX131128 TT131128 ADP131128 ANL131128 AXH131128 BHD131128 BQZ131128 CAV131128 CKR131128 CUN131128 DEJ131128 DOF131128 DYB131128 EHX131128 ERT131128 FBP131128 FLL131128 FVH131128 GFD131128 GOZ131128 GYV131128 HIR131128 HSN131128 ICJ131128 IMF131128 IWB131128 JFX131128 JPT131128 JZP131128 KJL131128 KTH131128 LDD131128 LMZ131128 LWV131128 MGR131128 MQN131128 NAJ131128 NKF131128 NUB131128 ODX131128 ONT131128 OXP131128 PHL131128 PRH131128 QBD131128 QKZ131128 QUV131128 RER131128 RON131128 RYJ131128 SIF131128 SSB131128 TBX131128 TLT131128 TVP131128 UFL131128 UPH131128 UZD131128 VIZ131128 VSV131128 WCR131128 WMN131128 WWJ131128 U720952 JX196664 TT196664 ADP196664 ANL196664 AXH196664 BHD196664 BQZ196664 CAV196664 CKR196664 CUN196664 DEJ196664 DOF196664 DYB196664 EHX196664 ERT196664 FBP196664 FLL196664 FVH196664 GFD196664 GOZ196664 GYV196664 HIR196664 HSN196664 ICJ196664 IMF196664 IWB196664 JFX196664 JPT196664 JZP196664 KJL196664 KTH196664 LDD196664 LMZ196664 LWV196664 MGR196664 MQN196664 NAJ196664 NKF196664 NUB196664 ODX196664 ONT196664 OXP196664 PHL196664 PRH196664 QBD196664 QKZ196664 QUV196664 RER196664 RON196664 RYJ196664 SIF196664 SSB196664 TBX196664 TLT196664 TVP196664 UFL196664 UPH196664 UZD196664 VIZ196664 VSV196664 WCR196664 WMN196664 WWJ196664 U786488 JX262200 TT262200 ADP262200 ANL262200 AXH262200 BHD262200 BQZ262200 CAV262200 CKR262200 CUN262200 DEJ262200 DOF262200 DYB262200 EHX262200 ERT262200 FBP262200 FLL262200 FVH262200 GFD262200 GOZ262200 GYV262200 HIR262200 HSN262200 ICJ262200 IMF262200 IWB262200 JFX262200 JPT262200 JZP262200 KJL262200 KTH262200 LDD262200 LMZ262200 LWV262200 MGR262200 MQN262200 NAJ262200 NKF262200 NUB262200 ODX262200 ONT262200 OXP262200 PHL262200 PRH262200 QBD262200 QKZ262200 QUV262200 RER262200 RON262200 RYJ262200 SIF262200 SSB262200 TBX262200 TLT262200 TVP262200 UFL262200 UPH262200 UZD262200 VIZ262200 VSV262200 WCR262200 WMN262200 WWJ262200 U852024 JX327736 TT327736 ADP327736 ANL327736 AXH327736 BHD327736 BQZ327736 CAV327736 CKR327736 CUN327736 DEJ327736 DOF327736 DYB327736 EHX327736 ERT327736 FBP327736 FLL327736 FVH327736 GFD327736 GOZ327736 GYV327736 HIR327736 HSN327736 ICJ327736 IMF327736 IWB327736 JFX327736 JPT327736 JZP327736 KJL327736 KTH327736 LDD327736 LMZ327736 LWV327736 MGR327736 MQN327736 NAJ327736 NKF327736 NUB327736 ODX327736 ONT327736 OXP327736 PHL327736 PRH327736 QBD327736 QKZ327736 QUV327736 RER327736 RON327736 RYJ327736 SIF327736 SSB327736 TBX327736 TLT327736 TVP327736 UFL327736 UPH327736 UZD327736 VIZ327736 VSV327736 WCR327736 WMN327736 WWJ327736 U917560 JX393272 TT393272 ADP393272 ANL393272 AXH393272 BHD393272 BQZ393272 CAV393272 CKR393272 CUN393272 DEJ393272 DOF393272 DYB393272 EHX393272 ERT393272 FBP393272 FLL393272 FVH393272 GFD393272 GOZ393272 GYV393272 HIR393272 HSN393272 ICJ393272 IMF393272 IWB393272 JFX393272 JPT393272 JZP393272 KJL393272 KTH393272 LDD393272 LMZ393272 LWV393272 MGR393272 MQN393272 NAJ393272 NKF393272 NUB393272 ODX393272 ONT393272 OXP393272 PHL393272 PRH393272 QBD393272 QKZ393272 QUV393272 RER393272 RON393272 RYJ393272 SIF393272 SSB393272 TBX393272 TLT393272 TVP393272 UFL393272 UPH393272 UZD393272 VIZ393272 VSV393272 WCR393272 WMN393272 WWJ393272 U983096 JX458808 TT458808 ADP458808 ANL458808 AXH458808 BHD458808 BQZ458808 CAV458808 CKR458808 CUN458808 DEJ458808 DOF458808 DYB458808 EHX458808 ERT458808 FBP458808 FLL458808 FVH458808 GFD458808 GOZ458808 GYV458808 HIR458808 HSN458808 ICJ458808 IMF458808 IWB458808 JFX458808 JPT458808 JZP458808 KJL458808 KTH458808 LDD458808 LMZ458808 LWV458808 MGR458808 MQN458808 NAJ458808 NKF458808 NUB458808 ODX458808 ONT458808 OXP458808 PHL458808 PRH458808 QBD458808 QKZ458808 QUV458808 RER458808 RON458808 RYJ458808 SIF458808 SSB458808 TBX458808 TLT458808 TVP458808 UFL458808 UPH458808 UZD458808 VIZ458808 VSV458808 WCR458808 WMN458808 WWJ458808 U65592 JX524344 TT524344 ADP524344 ANL524344 AXH524344 BHD524344 BQZ524344 CAV524344 CKR524344 CUN524344 DEJ524344 DOF524344 DYB524344 EHX524344 ERT524344 FBP524344 FLL524344 FVH524344 GFD524344 GOZ524344 GYV524344 HIR524344 HSN524344 ICJ524344 IMF524344 IWB524344 JFX524344 JPT524344 JZP524344 KJL524344 KTH524344 LDD524344 LMZ524344 LWV524344 MGR524344 MQN524344 NAJ524344 NKF524344 NUB524344 ODX524344 ONT524344 OXP524344 PHL524344 PRH524344 QBD524344 QKZ524344 QUV524344 RER524344 RON524344 RYJ524344 SIF524344 SSB524344 TBX524344 TLT524344 TVP524344 UFL524344 UPH524344 UZD524344 VIZ524344 VSV524344 WCR524344 WMN524344 WWJ524344 U131128 JX589880 TT589880 ADP589880 ANL589880 AXH589880 BHD589880 BQZ589880 CAV589880 CKR589880 CUN589880 DEJ589880 DOF589880 DYB589880 EHX589880 ERT589880 FBP589880 FLL589880 FVH589880 GFD589880 GOZ589880 GYV589880 HIR589880 HSN589880 ICJ589880 IMF589880 IWB589880 JFX589880 JPT589880 JZP589880 KJL589880 KTH589880 LDD589880 LMZ589880 LWV589880 MGR589880 MQN589880 NAJ589880 NKF589880 NUB589880 ODX589880 ONT589880 OXP589880 PHL589880 PRH589880 QBD589880 QKZ589880 QUV589880 RER589880 RON589880 RYJ589880 SIF589880 SSB589880 TBX589880 TLT589880 TVP589880 UFL589880 UPH589880 UZD589880 VIZ589880 VSV589880 WCR589880 WMN589880 WWJ589880 U196664 JX655416 TT655416 ADP655416 ANL655416 AXH655416 BHD655416 BQZ655416 CAV655416 CKR655416 CUN655416 DEJ655416 DOF655416 DYB655416 EHX655416 ERT655416 FBP655416 FLL655416 FVH655416 GFD655416 GOZ655416 GYV655416 HIR655416 HSN655416 ICJ655416 IMF655416 IWB655416 JFX655416 JPT655416 JZP655416 KJL655416 KTH655416 LDD655416 LMZ655416 LWV655416 MGR655416 MQN655416 NAJ655416 NKF655416 NUB655416 ODX655416 ONT655416 OXP655416 PHL655416 PRH655416 QBD655416 QKZ655416 QUV655416 RER655416 RON655416 RYJ655416 SIF655416 SSB655416 TBX655416 TLT655416 TVP655416 UFL655416 UPH655416 UZD655416 VIZ655416 VSV655416 WCR655416 WMN655416 WWJ655416 U262200 JX720952 TT720952 ADP720952 ANL720952 AXH720952 BHD720952 BQZ720952 CAV720952 CKR720952 CUN720952 DEJ720952 DOF720952 DYB720952 EHX720952 ERT720952 FBP720952 FLL720952 FVH720952 GFD720952 GOZ720952 GYV720952 HIR720952 HSN720952 ICJ720952 IMF720952 IWB720952 JFX720952 JPT720952 JZP720952 KJL720952 KTH720952 LDD720952 LMZ720952 LWV720952 MGR720952 MQN720952 NAJ720952 NKF720952 NUB720952 ODX720952 ONT720952 OXP720952 PHL720952 PRH720952 QBD720952 QKZ720952 QUV720952 RER720952 RON720952 RYJ720952 SIF720952 SSB720952 TBX720952 TLT720952 TVP720952 UFL720952 UPH720952 UZD720952 VIZ720952 VSV720952 WCR720952 WMN720952 WWJ720952 WWJ24 JX786488 TT786488 ADP786488 ANL786488 AXH786488 BHD786488 BQZ786488 CAV786488 CKR786488 CUN786488 DEJ786488 DOF786488 DYB786488 EHX786488 ERT786488 FBP786488 FLL786488 FVH786488 GFD786488 GOZ786488 GYV786488 HIR786488 HSN786488 ICJ786488 IMF786488 IWB786488 JFX786488 JPT786488 JZP786488 KJL786488 KTH786488 LDD786488 LMZ786488 LWV786488 MGR786488 MQN786488 NAJ786488 NKF786488 NUB786488 ODX786488 ONT786488 OXP786488 PHL786488 PRH786488 QBD786488 QKZ786488 QUV786488 RER786488 RON786488 RYJ786488 SIF786488 SSB786488 TBX786488 TLT786488 TVP786488 UFL786488 UPH786488 UZD786488 VIZ786488 VSV786488 WCR786488 WMN786488 WWJ786488 U24 JX852024 TT852024 ADP852024 ANL852024 AXH852024 BHD852024 BQZ852024 CAV852024 CKR852024 CUN852024 DEJ852024 DOF852024 DYB852024 EHX852024 ERT852024 FBP852024 FLL852024 FVH852024 GFD852024 GOZ852024 GYV852024 HIR852024 HSN852024 ICJ852024 IMF852024 IWB852024 JFX852024 JPT852024 JZP852024 KJL852024 KTH852024 LDD852024 LMZ852024 LWV852024 MGR852024 MQN852024 NAJ852024 NKF852024 NUB852024 ODX852024 ONT852024 OXP852024 PHL852024 PRH852024 QBD852024 QKZ852024 QUV852024 RER852024 RON852024 RYJ852024 SIF852024 SSB852024 TBX852024 TLT852024 TVP852024 UFL852024 UPH852024 UZD852024 VIZ852024 VSV852024 WCR852024 WMN852024 WWJ852024 JX917560 TT917560 ADP917560 ANL917560 AXH917560 BHD917560 BQZ917560 CAV917560 CKR917560 CUN917560 DEJ917560 DOF917560 DYB917560 EHX917560 ERT917560 FBP917560 FLL917560 FVH917560 GFD917560 GOZ917560 GYV917560 HIR917560 HSN917560 ICJ917560 IMF917560 IWB917560 JFX917560 JPT917560 JZP917560 KJL917560 KTH917560 LDD917560 LMZ917560 LWV917560 MGR917560 MQN917560 NAJ917560 NKF917560 NUB917560 ODX917560 ONT917560 OXP917560 PHL917560 PRH917560 QBD917560 QKZ917560 QUV917560 RER917560 RON917560 RYJ917560 SIF917560 SSB917560 TBX917560 TLT917560 TVP917560 UFL917560 UPH917560 UZD917560 VIZ917560 VSV917560 WCR917560 WMN917560 WWJ917560 WWJ983096 JX983096 TT983096 ADP983096 ANL983096 AXH983096 BHD983096 BQZ983096 CAV983096 CKR983096 CUN983096 DEJ983096 DOF983096 DYB983096 EHX983096 ERT983096 FBP983096 FLL983096 FVH983096 GFD983096 GOZ983096 GYV983096 HIR983096 HSN983096 ICJ983096 IMF983096 IWB983096 JFX983096 JPT983096 JZP983096 KJL983096 KTH983096 LDD983096 LMZ983096 LWV983096 MGR983096 MQN983096 NAJ983096 NKF983096 NUB983096 ODX983096 ONT983096 OXP983096 PHL983096 PRH983096 QBD983096 QKZ983096 QUV983096 RER983096 RON983096 RYJ983096 SIF983096 SSB983096 TBX983096 TLT983096 TVP983096 UFL983096 UPH983096 UZD983096 VIZ983096 VSV983096 WCR983096 WMN983096 WMN24 WCR24 VSV24 VIZ24 UZD24 UPH24 UFL24 TVP24 TLT24 TBX24 SSB24 SIF24 RYJ24 RON24 RER24 QUV24 QKZ24 QBD24 PRH24 PHL24 OXP24 ONT24 ODX24 NUB24 NKF24 NAJ24 MQN24 MGR24 LWV24 LMZ24 LDD24 KTH24 KJL24 JZP24 JPT24 JFX24 IWB24 IMF24 ICJ24 HSN24 HIR24 GYV24 GOZ24 GFD24 FVH24 FLL24 FBP24 ERT24 EHX24 DYB24 DOF24 DEJ24 CUN24 CKR24 CAV24 BQZ24 BHD24 AXH24 ANL24 ADP24 TT24 TR24 JX24 WWH24 WML24 WCP24 VST24 VIX24 UZB24 UPF24 UFJ24 TVN24 TLR24 TBV24 SRZ24 SID24 RYH24 ROL24 REP24 QUT24 QKX24 QBB24 PRF24 PHJ24 OXN24 ONR24 ODV24 NTZ24 NKD24 NAH24 MQL24 MGP24 LWT24 LMX24 LDB24 KTF24 KJJ24 JZN24 JPR24 JFV24 IVZ24 IMD24 ICH24 HSL24 HIP24 GYT24 GOX24 GFB24 FVF24 FLJ24 FBN24 ERR24 EHV24 DXZ24 DOD24 DEH24 CUL24 CKP24 CAT24 BQX24 BHB24 AXF24 ANJ24 ADN24 JV24 U327736 U393272 U33 S24 JV33 S33 WWJ33 WMN33 WCR33 VSV33 VIZ33 UZD33 UPH33 UFL33 TVP33 TLT33 TBX33 SSB33 SIF33 RYJ33 RON33 RER33 QUV33 QKZ33 QBD33 PRH33 PHL33 OXP33 ONT33 ODX33 NUB33 NKF33 NAJ33 MQN33 MGR33 LWV33 LMZ33 LDD33 KTH33 KJL33 JZP33 JPT33 JFX33 IWB33 IMF33 ICJ33 HSN33 HIR33 GYV33 GOZ33 GFD33 FVH33 FLL33 FBP33 ERT33 EHX33 DYB33 DOF33 DEJ33 CUN33 CKR33 CAV33 BQZ33 BHD33 AXH33 ANL33 ADP33 TT33 TR33 JX33 WWH33 WML33 WCP33 VST33 VIX33 UZB33 UPF33 UFJ33 TVN33 TLR33 TBV33 SRZ33 SID33 RYH33 ROL33 REP33 QUT33 QKX33 QBB33 PRF33 PHJ33 OXN33 ONR33 ODV33 NTZ33 NKD33 NAH33 MQL33 MGP33 LWT33 LMX33 LDB33 KTF33 KJJ33 JZN33 JPR33 JFV33 IVZ33 IMD33 ICH33 HSL33 HIP33 GYT33 GOX33 GFB33 FVF33 FLJ33 FBN33 ERR33 EHV33 DXZ33 DOD33 DEH33 CUL33 CKP33 CAT33 BQX33 BHB33 AXF33 ANJ33 ADN33 U42 JV42 S42 WWJ42 WMN42 WCR42 VSV42 VIZ42 UZD42 UPH42 UFL42 TVP42 TLT42 TBX42 SSB42 SIF42 RYJ42 RON42 RER42 QUV42 QKZ42 QBD42 PRH42 PHL42 OXP42 ONT42 ODX42 NUB42 NKF42 NAJ42 MQN42 MGR42 LWV42 LMZ42 LDD42 KTH42 KJL42 JZP42 JPT42 JFX42 IWB42 IMF42 ICJ42 HSN42 HIR42 GYV42 GOZ42 GFD42 FVH42 FLL42 FBP42 ERT42 EHX42 DYB42 DOF42 DEJ42 CUN42 CKR42 CAV42 BQZ42 BHD42 AXH42 ANL42 ADP42 TT42 TR42 JX42 WWH42 WML42 WCP42 VST42 VIX42 UZB42 UPF42 UFJ42 TVN42 TLR42 TBV42 SRZ42 SID42 RYH42 ROL42 REP42 QUT42 QKX42 QBB42 PRF42 PHJ42 OXN42 ONR42 ODV42 NTZ42 NKD42 NAH42 MQL42 MGP42 LWT42 LMX42 LDB42 KTF42 KJJ42 JZN42 JPR42 JFV42 IVZ42 IMD42 ICH42 HSL42 HIP42 GYT42 GOX42 GFB42 FVF42 FLJ42 FBN42 ERR42 EHV42 DXZ42 DOD42 DEH42 CUL42 CKP42 CAT42 BQX42 BHB42 AXF42 ANJ42 ADN42 U51 JV51 S51 WWJ51 WMN51 WCR51 VSV51 VIZ51 UZD51 UPH51 UFL51 TVP51 TLT51 TBX51 SSB51 SIF51 RYJ51 RON51 RER51 QUV51 QKZ51 QBD51 PRH51 PHL51 OXP51 ONT51 ODX51 NUB51 NKF51 NAJ51 MQN51 MGR51 LWV51 LMZ51 LDD51 KTH51 KJL51 JZP51 JPT51 JFX51 IWB51 IMF51 ICJ51 HSN51 HIR51 GYV51 GOZ51 GFD51 FVH51 FLL51 FBP51 ERT51 EHX51 DYB51 DOF51 DEJ51 CUN51 CKR51 CAV51 BQZ51 BHD51 AXH51 ANL51 ADP51 TT51 TR51 JX51 WWH51 WML51 WCP51 VST51 VIX51 UZB51 UPF51 UFJ51 TVN51 TLR51 TBV51 SRZ51 SID51 RYH51 ROL51 REP51 QUT51 QKX51 QBB51 PRF51 PHJ51 OXN51 ONR51 ODV51 NTZ51 NKD51 NAH51 MQL51 MGP51 LWT51 LMX51 LDB51 KTF51 KJJ51 JZN51 JPR51 JFV51 IVZ51 IMD51 ICH51 HSL51 HIP51 GYT51 GOX51 GFB51 FVF51 FLJ51 FBN51 ERR51 EHV51 DXZ51 DOD51 DEH51 CUL51 CKP51 CAT51 BQX51 BHB51 AXF51 ANJ51 ADN51 U60 JV60 S60 WWJ60 WMN60 WCR60 VSV60 VIZ60 UZD60 UPH60 UFL60 TVP60 TLT60 TBX60 SSB60 SIF60 RYJ60 RON60 RER60 QUV60 QKZ60 QBD60 PRH60 PHL60 OXP60 ONT60 ODX60 NUB60 NKF60 NAJ60 MQN60 MGR60 LWV60 LMZ60 LDD60 KTH60 KJL60 JZP60 JPT60 JFX60 IWB60 IMF60 ICJ60 HSN60 HIR60 GYV60 GOZ60 GFD60 FVH60 FLL60 FBP60 ERT60 EHX60 DYB60 DOF60 DEJ60 CUN60 CKR60 CAV60 BQZ60 BHD60 AXH60 ANL60 ADP60 TT60 TR60 JX60 WWH60 WML60 WCP60 VST60 VIX60 UZB60 UPF60 UFJ60 TVN60 TLR60 TBV60 SRZ60 SID60 RYH60 ROL60 REP60 QUT60 QKX60 QBB60 PRF60 PHJ60 OXN60 ONR60 ODV60 NTZ60 NKD60 NAH60 MQL60 MGP60 LWT60 LMX60 LDB60 KTF60 KJJ60 JZN60 JPR60 JFV60 IVZ60 IMD60 ICH60 HSL60 HIP60 GYT60 GOX60 GFB60 FVF60 FLJ60 FBN60 ERR60 EHV60 DXZ60 DOD60 DEH60 CUL60 CKP60 CAT60 BQX60 BHB60 AXF60 ANJ60 ADN60 U458808 Z65592 Z131128 Z196664 Z262200 Z327736 Z393272 Z458808 Z524344 Z589880 Z655416 Z720952 Z786488 Z852024 Z917560 Z983096 AB524344 AB589880 AB655416 AB720952 AB786488 AB852024 AB917560 AB983096 AB65592 AB131128 AB196664 AB262200 AB51 AB327736 AB393272 AB24 AB458808 Z24 AB33 Z33 AB42 Z42 Z51 AB60 Z60" xr:uid="{00000000-0002-0000-0C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92 JU65592 TQ65592 ADM65592 ANI65592 AXE65592 BHA65592 BQW65592 CAS65592 CKO65592 CUK65592 DEG65592 DOC65592 DXY65592 EHU65592 ERQ65592 FBM65592 FLI65592 FVE65592 GFA65592 GOW65592 GYS65592 HIO65592 HSK65592 ICG65592 IMC65592 IVY65592 JFU65592 JPQ65592 JZM65592 KJI65592 KTE65592 LDA65592 LMW65592 LWS65592 MGO65592 MQK65592 NAG65592 NKC65592 NTY65592 ODU65592 ONQ65592 OXM65592 PHI65592 PRE65592 QBA65592 QKW65592 QUS65592 REO65592 ROK65592 RYG65592 SIC65592 SRY65592 TBU65592 TLQ65592 TVM65592 UFI65592 UPE65592 UZA65592 VIW65592 VSS65592 WCO65592 WMK65592 WWG65592 R131128 JU131128 TQ131128 ADM131128 ANI131128 AXE131128 BHA131128 BQW131128 CAS131128 CKO131128 CUK131128 DEG131128 DOC131128 DXY131128 EHU131128 ERQ131128 FBM131128 FLI131128 FVE131128 GFA131128 GOW131128 GYS131128 HIO131128 HSK131128 ICG131128 IMC131128 IVY131128 JFU131128 JPQ131128 JZM131128 KJI131128 KTE131128 LDA131128 LMW131128 LWS131128 MGO131128 MQK131128 NAG131128 NKC131128 NTY131128 ODU131128 ONQ131128 OXM131128 PHI131128 PRE131128 QBA131128 QKW131128 QUS131128 REO131128 ROK131128 RYG131128 SIC131128 SRY131128 TBU131128 TLQ131128 TVM131128 UFI131128 UPE131128 UZA131128 VIW131128 VSS131128 WCO131128 WMK131128 WWG131128 R196664 JU196664 TQ196664 ADM196664 ANI196664 AXE196664 BHA196664 BQW196664 CAS196664 CKO196664 CUK196664 DEG196664 DOC196664 DXY196664 EHU196664 ERQ196664 FBM196664 FLI196664 FVE196664 GFA196664 GOW196664 GYS196664 HIO196664 HSK196664 ICG196664 IMC196664 IVY196664 JFU196664 JPQ196664 JZM196664 KJI196664 KTE196664 LDA196664 LMW196664 LWS196664 MGO196664 MQK196664 NAG196664 NKC196664 NTY196664 ODU196664 ONQ196664 OXM196664 PHI196664 PRE196664 QBA196664 QKW196664 QUS196664 REO196664 ROK196664 RYG196664 SIC196664 SRY196664 TBU196664 TLQ196664 TVM196664 UFI196664 UPE196664 UZA196664 VIW196664 VSS196664 WCO196664 WMK196664 WWG196664 R262200 JU262200 TQ262200 ADM262200 ANI262200 AXE262200 BHA262200 BQW262200 CAS262200 CKO262200 CUK262200 DEG262200 DOC262200 DXY262200 EHU262200 ERQ262200 FBM262200 FLI262200 FVE262200 GFA262200 GOW262200 GYS262200 HIO262200 HSK262200 ICG262200 IMC262200 IVY262200 JFU262200 JPQ262200 JZM262200 KJI262200 KTE262200 LDA262200 LMW262200 LWS262200 MGO262200 MQK262200 NAG262200 NKC262200 NTY262200 ODU262200 ONQ262200 OXM262200 PHI262200 PRE262200 QBA262200 QKW262200 QUS262200 REO262200 ROK262200 RYG262200 SIC262200 SRY262200 TBU262200 TLQ262200 TVM262200 UFI262200 UPE262200 UZA262200 VIW262200 VSS262200 WCO262200 WMK262200 WWG262200 R327736 JU327736 TQ327736 ADM327736 ANI327736 AXE327736 BHA327736 BQW327736 CAS327736 CKO327736 CUK327736 DEG327736 DOC327736 DXY327736 EHU327736 ERQ327736 FBM327736 FLI327736 FVE327736 GFA327736 GOW327736 GYS327736 HIO327736 HSK327736 ICG327736 IMC327736 IVY327736 JFU327736 JPQ327736 JZM327736 KJI327736 KTE327736 LDA327736 LMW327736 LWS327736 MGO327736 MQK327736 NAG327736 NKC327736 NTY327736 ODU327736 ONQ327736 OXM327736 PHI327736 PRE327736 QBA327736 QKW327736 QUS327736 REO327736 ROK327736 RYG327736 SIC327736 SRY327736 TBU327736 TLQ327736 TVM327736 UFI327736 UPE327736 UZA327736 VIW327736 VSS327736 WCO327736 WMK327736 WWG327736 R393272 JU393272 TQ393272 ADM393272 ANI393272 AXE393272 BHA393272 BQW393272 CAS393272 CKO393272 CUK393272 DEG393272 DOC393272 DXY393272 EHU393272 ERQ393272 FBM393272 FLI393272 FVE393272 GFA393272 GOW393272 GYS393272 HIO393272 HSK393272 ICG393272 IMC393272 IVY393272 JFU393272 JPQ393272 JZM393272 KJI393272 KTE393272 LDA393272 LMW393272 LWS393272 MGO393272 MQK393272 NAG393272 NKC393272 NTY393272 ODU393272 ONQ393272 OXM393272 PHI393272 PRE393272 QBA393272 QKW393272 QUS393272 REO393272 ROK393272 RYG393272 SIC393272 SRY393272 TBU393272 TLQ393272 TVM393272 UFI393272 UPE393272 UZA393272 VIW393272 VSS393272 WCO393272 WMK393272 WWG393272 R458808 JU458808 TQ458808 ADM458808 ANI458808 AXE458808 BHA458808 BQW458808 CAS458808 CKO458808 CUK458808 DEG458808 DOC458808 DXY458808 EHU458808 ERQ458808 FBM458808 FLI458808 FVE458808 GFA458808 GOW458808 GYS458808 HIO458808 HSK458808 ICG458808 IMC458808 IVY458808 JFU458808 JPQ458808 JZM458808 KJI458808 KTE458808 LDA458808 LMW458808 LWS458808 MGO458808 MQK458808 NAG458808 NKC458808 NTY458808 ODU458808 ONQ458808 OXM458808 PHI458808 PRE458808 QBA458808 QKW458808 QUS458808 REO458808 ROK458808 RYG458808 SIC458808 SRY458808 TBU458808 TLQ458808 TVM458808 UFI458808 UPE458808 UZA458808 VIW458808 VSS458808 WCO458808 WMK458808 WWG458808 R524344 JU524344 TQ524344 ADM524344 ANI524344 AXE524344 BHA524344 BQW524344 CAS524344 CKO524344 CUK524344 DEG524344 DOC524344 DXY524344 EHU524344 ERQ524344 FBM524344 FLI524344 FVE524344 GFA524344 GOW524344 GYS524344 HIO524344 HSK524344 ICG524344 IMC524344 IVY524344 JFU524344 JPQ524344 JZM524344 KJI524344 KTE524344 LDA524344 LMW524344 LWS524344 MGO524344 MQK524344 NAG524344 NKC524344 NTY524344 ODU524344 ONQ524344 OXM524344 PHI524344 PRE524344 QBA524344 QKW524344 QUS524344 REO524344 ROK524344 RYG524344 SIC524344 SRY524344 TBU524344 TLQ524344 TVM524344 UFI524344 UPE524344 UZA524344 VIW524344 VSS524344 WCO524344 WMK524344 WWG524344 R589880 JU589880 TQ589880 ADM589880 ANI589880 AXE589880 BHA589880 BQW589880 CAS589880 CKO589880 CUK589880 DEG589880 DOC589880 DXY589880 EHU589880 ERQ589880 FBM589880 FLI589880 FVE589880 GFA589880 GOW589880 GYS589880 HIO589880 HSK589880 ICG589880 IMC589880 IVY589880 JFU589880 JPQ589880 JZM589880 KJI589880 KTE589880 LDA589880 LMW589880 LWS589880 MGO589880 MQK589880 NAG589880 NKC589880 NTY589880 ODU589880 ONQ589880 OXM589880 PHI589880 PRE589880 QBA589880 QKW589880 QUS589880 REO589880 ROK589880 RYG589880 SIC589880 SRY589880 TBU589880 TLQ589880 TVM589880 UFI589880 UPE589880 UZA589880 VIW589880 VSS589880 WCO589880 WMK589880 WWG589880 R655416 JU655416 TQ655416 ADM655416 ANI655416 AXE655416 BHA655416 BQW655416 CAS655416 CKO655416 CUK655416 DEG655416 DOC655416 DXY655416 EHU655416 ERQ655416 FBM655416 FLI655416 FVE655416 GFA655416 GOW655416 GYS655416 HIO655416 HSK655416 ICG655416 IMC655416 IVY655416 JFU655416 JPQ655416 JZM655416 KJI655416 KTE655416 LDA655416 LMW655416 LWS655416 MGO655416 MQK655416 NAG655416 NKC655416 NTY655416 ODU655416 ONQ655416 OXM655416 PHI655416 PRE655416 QBA655416 QKW655416 QUS655416 REO655416 ROK655416 RYG655416 SIC655416 SRY655416 TBU655416 TLQ655416 TVM655416 UFI655416 UPE655416 UZA655416 VIW655416 VSS655416 WCO655416 WMK655416 WWG655416 R720952 JU720952 TQ720952 ADM720952 ANI720952 AXE720952 BHA720952 BQW720952 CAS720952 CKO720952 CUK720952 DEG720952 DOC720952 DXY720952 EHU720952 ERQ720952 FBM720952 FLI720952 FVE720952 GFA720952 GOW720952 GYS720952 HIO720952 HSK720952 ICG720952 IMC720952 IVY720952 JFU720952 JPQ720952 JZM720952 KJI720952 KTE720952 LDA720952 LMW720952 LWS720952 MGO720952 MQK720952 NAG720952 NKC720952 NTY720952 ODU720952 ONQ720952 OXM720952 PHI720952 PRE720952 QBA720952 QKW720952 QUS720952 REO720952 ROK720952 RYG720952 SIC720952 SRY720952 TBU720952 TLQ720952 TVM720952 UFI720952 UPE720952 UZA720952 VIW720952 VSS720952 WCO720952 WMK720952 WWG720952 R786488 JU786488 TQ786488 ADM786488 ANI786488 AXE786488 BHA786488 BQW786488 CAS786488 CKO786488 CUK786488 DEG786488 DOC786488 DXY786488 EHU786488 ERQ786488 FBM786488 FLI786488 FVE786488 GFA786488 GOW786488 GYS786488 HIO786488 HSK786488 ICG786488 IMC786488 IVY786488 JFU786488 JPQ786488 JZM786488 KJI786488 KTE786488 LDA786488 LMW786488 LWS786488 MGO786488 MQK786488 NAG786488 NKC786488 NTY786488 ODU786488 ONQ786488 OXM786488 PHI786488 PRE786488 QBA786488 QKW786488 QUS786488 REO786488 ROK786488 RYG786488 SIC786488 SRY786488 TBU786488 TLQ786488 TVM786488 UFI786488 UPE786488 UZA786488 VIW786488 VSS786488 WCO786488 WMK786488 WWG786488 R852024 JU852024 TQ852024 ADM852024 ANI852024 AXE852024 BHA852024 BQW852024 CAS852024 CKO852024 CUK852024 DEG852024 DOC852024 DXY852024 EHU852024 ERQ852024 FBM852024 FLI852024 FVE852024 GFA852024 GOW852024 GYS852024 HIO852024 HSK852024 ICG852024 IMC852024 IVY852024 JFU852024 JPQ852024 JZM852024 KJI852024 KTE852024 LDA852024 LMW852024 LWS852024 MGO852024 MQK852024 NAG852024 NKC852024 NTY852024 ODU852024 ONQ852024 OXM852024 PHI852024 PRE852024 QBA852024 QKW852024 QUS852024 REO852024 ROK852024 RYG852024 SIC852024 SRY852024 TBU852024 TLQ852024 TVM852024 UFI852024 UPE852024 UZA852024 VIW852024 VSS852024 WCO852024 WMK852024 WWG852024 R917560 JU917560 TQ917560 ADM917560 ANI917560 AXE917560 BHA917560 BQW917560 CAS917560 CKO917560 CUK917560 DEG917560 DOC917560 DXY917560 EHU917560 ERQ917560 FBM917560 FLI917560 FVE917560 GFA917560 GOW917560 GYS917560 HIO917560 HSK917560 ICG917560 IMC917560 IVY917560 JFU917560 JPQ917560 JZM917560 KJI917560 KTE917560 LDA917560 LMW917560 LWS917560 MGO917560 MQK917560 NAG917560 NKC917560 NTY917560 ODU917560 ONQ917560 OXM917560 PHI917560 PRE917560 QBA917560 QKW917560 QUS917560 REO917560 ROK917560 RYG917560 SIC917560 SRY917560 TBU917560 TLQ917560 TVM917560 UFI917560 UPE917560 UZA917560 VIW917560 VSS917560 WCO917560 WMK917560 WWG917560 R983096 JU983096 TQ983096 ADM983096 ANI983096 AXE983096 BHA983096 BQW983096 CAS983096 CKO983096 CUK983096 DEG983096 DOC983096 DXY983096 EHU983096 ERQ983096 FBM983096 FLI983096 FVE983096 GFA983096 GOW983096 GYS983096 HIO983096 HSK983096 ICG983096 IMC983096 IVY983096 JFU983096 JPQ983096 JZM983096 KJI983096 KTE983096 LDA983096 LMW983096 LWS983096 MGO983096 MQK983096 NAG983096 NKC983096 NTY983096 ODU983096 ONQ983096 OXM983096 PHI983096 PRE983096 QBA983096 QKW983096 QUS983096 REO983096 ROK983096 RYG983096 SIC983096 SRY983096 TBU983096 TLQ983096 TVM983096 UFI983096 UPE983096 UZA983096 VIW983096 VSS983096 WCO983096 WMK983096 WWG983096 WWI983096 T65592 JW65592 TS65592 ADO65592 ANK65592 AXG65592 BHC65592 BQY65592 CAU65592 CKQ65592 CUM65592 DEI65592 DOE65592 DYA65592 EHW65592 ERS65592 FBO65592 FLK65592 FVG65592 GFC65592 GOY65592 GYU65592 HIQ65592 HSM65592 ICI65592 IME65592 IWA65592 JFW65592 JPS65592 JZO65592 KJK65592 KTG65592 LDC65592 LMY65592 LWU65592 MGQ65592 MQM65592 NAI65592 NKE65592 NUA65592 ODW65592 ONS65592 OXO65592 PHK65592 PRG65592 QBC65592 QKY65592 QUU65592 REQ65592 ROM65592 RYI65592 SIE65592 SSA65592 TBW65592 TLS65592 TVO65592 UFK65592 UPG65592 UZC65592 VIY65592 VSU65592 WCQ65592 WMM65592 WWI65592 T131128 JW131128 TS131128 ADO131128 ANK131128 AXG131128 BHC131128 BQY131128 CAU131128 CKQ131128 CUM131128 DEI131128 DOE131128 DYA131128 EHW131128 ERS131128 FBO131128 FLK131128 FVG131128 GFC131128 GOY131128 GYU131128 HIQ131128 HSM131128 ICI131128 IME131128 IWA131128 JFW131128 JPS131128 JZO131128 KJK131128 KTG131128 LDC131128 LMY131128 LWU131128 MGQ131128 MQM131128 NAI131128 NKE131128 NUA131128 ODW131128 ONS131128 OXO131128 PHK131128 PRG131128 QBC131128 QKY131128 QUU131128 REQ131128 ROM131128 RYI131128 SIE131128 SSA131128 TBW131128 TLS131128 TVO131128 UFK131128 UPG131128 UZC131128 VIY131128 VSU131128 WCQ131128 WMM131128 WWI131128 T196664 JW196664 TS196664 ADO196664 ANK196664 AXG196664 BHC196664 BQY196664 CAU196664 CKQ196664 CUM196664 DEI196664 DOE196664 DYA196664 EHW196664 ERS196664 FBO196664 FLK196664 FVG196664 GFC196664 GOY196664 GYU196664 HIQ196664 HSM196664 ICI196664 IME196664 IWA196664 JFW196664 JPS196664 JZO196664 KJK196664 KTG196664 LDC196664 LMY196664 LWU196664 MGQ196664 MQM196664 NAI196664 NKE196664 NUA196664 ODW196664 ONS196664 OXO196664 PHK196664 PRG196664 QBC196664 QKY196664 QUU196664 REQ196664 ROM196664 RYI196664 SIE196664 SSA196664 TBW196664 TLS196664 TVO196664 UFK196664 UPG196664 UZC196664 VIY196664 VSU196664 WCQ196664 WMM196664 WWI196664 T262200 JW262200 TS262200 ADO262200 ANK262200 AXG262200 BHC262200 BQY262200 CAU262200 CKQ262200 CUM262200 DEI262200 DOE262200 DYA262200 EHW262200 ERS262200 FBO262200 FLK262200 FVG262200 GFC262200 GOY262200 GYU262200 HIQ262200 HSM262200 ICI262200 IME262200 IWA262200 JFW262200 JPS262200 JZO262200 KJK262200 KTG262200 LDC262200 LMY262200 LWU262200 MGQ262200 MQM262200 NAI262200 NKE262200 NUA262200 ODW262200 ONS262200 OXO262200 PHK262200 PRG262200 QBC262200 QKY262200 QUU262200 REQ262200 ROM262200 RYI262200 SIE262200 SSA262200 TBW262200 TLS262200 TVO262200 UFK262200 UPG262200 UZC262200 VIY262200 VSU262200 WCQ262200 WMM262200 WWI262200 T327736 JW327736 TS327736 ADO327736 ANK327736 AXG327736 BHC327736 BQY327736 CAU327736 CKQ327736 CUM327736 DEI327736 DOE327736 DYA327736 EHW327736 ERS327736 FBO327736 FLK327736 FVG327736 GFC327736 GOY327736 GYU327736 HIQ327736 HSM327736 ICI327736 IME327736 IWA327736 JFW327736 JPS327736 JZO327736 KJK327736 KTG327736 LDC327736 LMY327736 LWU327736 MGQ327736 MQM327736 NAI327736 NKE327736 NUA327736 ODW327736 ONS327736 OXO327736 PHK327736 PRG327736 QBC327736 QKY327736 QUU327736 REQ327736 ROM327736 RYI327736 SIE327736 SSA327736 TBW327736 TLS327736 TVO327736 UFK327736 UPG327736 UZC327736 VIY327736 VSU327736 WCQ327736 WMM327736 WWI327736 T393272 JW393272 TS393272 ADO393272 ANK393272 AXG393272 BHC393272 BQY393272 CAU393272 CKQ393272 CUM393272 DEI393272 DOE393272 DYA393272 EHW393272 ERS393272 FBO393272 FLK393272 FVG393272 GFC393272 GOY393272 GYU393272 HIQ393272 HSM393272 ICI393272 IME393272 IWA393272 JFW393272 JPS393272 JZO393272 KJK393272 KTG393272 LDC393272 LMY393272 LWU393272 MGQ393272 MQM393272 NAI393272 NKE393272 NUA393272 ODW393272 ONS393272 OXO393272 PHK393272 PRG393272 QBC393272 QKY393272 QUU393272 REQ393272 ROM393272 RYI393272 SIE393272 SSA393272 TBW393272 TLS393272 TVO393272 UFK393272 UPG393272 UZC393272 VIY393272 VSU393272 WCQ393272 WMM393272 WWI393272 T458808 JW458808 TS458808 ADO458808 ANK458808 AXG458808 BHC458808 BQY458808 CAU458808 CKQ458808 CUM458808 DEI458808 DOE458808 DYA458808 EHW458808 ERS458808 FBO458808 FLK458808 FVG458808 GFC458808 GOY458808 GYU458808 HIQ458808 HSM458808 ICI458808 IME458808 IWA458808 JFW458808 JPS458808 JZO458808 KJK458808 KTG458808 LDC458808 LMY458808 LWU458808 MGQ458808 MQM458808 NAI458808 NKE458808 NUA458808 ODW458808 ONS458808 OXO458808 PHK458808 PRG458808 QBC458808 QKY458808 QUU458808 REQ458808 ROM458808 RYI458808 SIE458808 SSA458808 TBW458808 TLS458808 TVO458808 UFK458808 UPG458808 UZC458808 VIY458808 VSU458808 WCQ458808 WMM458808 WWI458808 T524344 JW524344 TS524344 ADO524344 ANK524344 AXG524344 BHC524344 BQY524344 CAU524344 CKQ524344 CUM524344 DEI524344 DOE524344 DYA524344 EHW524344 ERS524344 FBO524344 FLK524344 FVG524344 GFC524344 GOY524344 GYU524344 HIQ524344 HSM524344 ICI524344 IME524344 IWA524344 JFW524344 JPS524344 JZO524344 KJK524344 KTG524344 LDC524344 LMY524344 LWU524344 MGQ524344 MQM524344 NAI524344 NKE524344 NUA524344 ODW524344 ONS524344 OXO524344 PHK524344 PRG524344 QBC524344 QKY524344 QUU524344 REQ524344 ROM524344 RYI524344 SIE524344 SSA524344 TBW524344 TLS524344 TVO524344 UFK524344 UPG524344 UZC524344 VIY524344 VSU524344 WCQ524344 WMM524344 WWI524344 T589880 JW589880 TS589880 ADO589880 ANK589880 AXG589880 BHC589880 BQY589880 CAU589880 CKQ589880 CUM589880 DEI589880 DOE589880 DYA589880 EHW589880 ERS589880 FBO589880 FLK589880 FVG589880 GFC589880 GOY589880 GYU589880 HIQ589880 HSM589880 ICI589880 IME589880 IWA589880 JFW589880 JPS589880 JZO589880 KJK589880 KTG589880 LDC589880 LMY589880 LWU589880 MGQ589880 MQM589880 NAI589880 NKE589880 NUA589880 ODW589880 ONS589880 OXO589880 PHK589880 PRG589880 QBC589880 QKY589880 QUU589880 REQ589880 ROM589880 RYI589880 SIE589880 SSA589880 TBW589880 TLS589880 TVO589880 UFK589880 UPG589880 UZC589880 VIY589880 VSU589880 WCQ589880 WMM589880 WWI589880 T655416 JW655416 TS655416 ADO655416 ANK655416 AXG655416 BHC655416 BQY655416 CAU655416 CKQ655416 CUM655416 DEI655416 DOE655416 DYA655416 EHW655416 ERS655416 FBO655416 FLK655416 FVG655416 GFC655416 GOY655416 GYU655416 HIQ655416 HSM655416 ICI655416 IME655416 IWA655416 JFW655416 JPS655416 JZO655416 KJK655416 KTG655416 LDC655416 LMY655416 LWU655416 MGQ655416 MQM655416 NAI655416 NKE655416 NUA655416 ODW655416 ONS655416 OXO655416 PHK655416 PRG655416 QBC655416 QKY655416 QUU655416 REQ655416 ROM655416 RYI655416 SIE655416 SSA655416 TBW655416 TLS655416 TVO655416 UFK655416 UPG655416 UZC655416 VIY655416 VSU655416 WCQ655416 WMM655416 WWI655416 T720952 JW720952 TS720952 ADO720952 ANK720952 AXG720952 BHC720952 BQY720952 CAU720952 CKQ720952 CUM720952 DEI720952 DOE720952 DYA720952 EHW720952 ERS720952 FBO720952 FLK720952 FVG720952 GFC720952 GOY720952 GYU720952 HIQ720952 HSM720952 ICI720952 IME720952 IWA720952 JFW720952 JPS720952 JZO720952 KJK720952 KTG720952 LDC720952 LMY720952 LWU720952 MGQ720952 MQM720952 NAI720952 NKE720952 NUA720952 ODW720952 ONS720952 OXO720952 PHK720952 PRG720952 QBC720952 QKY720952 QUU720952 REQ720952 ROM720952 RYI720952 SIE720952 SSA720952 TBW720952 TLS720952 TVO720952 UFK720952 UPG720952 UZC720952 VIY720952 VSU720952 WCQ720952 WMM720952 WWI720952 T786488 JW786488 TS786488 ADO786488 ANK786488 AXG786488 BHC786488 BQY786488 CAU786488 CKQ786488 CUM786488 DEI786488 DOE786488 DYA786488 EHW786488 ERS786488 FBO786488 FLK786488 FVG786488 GFC786488 GOY786488 GYU786488 HIQ786488 HSM786488 ICI786488 IME786488 IWA786488 JFW786488 JPS786488 JZO786488 KJK786488 KTG786488 LDC786488 LMY786488 LWU786488 MGQ786488 MQM786488 NAI786488 NKE786488 NUA786488 ODW786488 ONS786488 OXO786488 PHK786488 PRG786488 QBC786488 QKY786488 QUU786488 REQ786488 ROM786488 RYI786488 SIE786488 SSA786488 TBW786488 TLS786488 TVO786488 UFK786488 UPG786488 UZC786488 VIY786488 VSU786488 WCQ786488 WMM786488 WWI786488 T852024 JW852024 TS852024 ADO852024 ANK852024 AXG852024 BHC852024 BQY852024 CAU852024 CKQ852024 CUM852024 DEI852024 DOE852024 DYA852024 EHW852024 ERS852024 FBO852024 FLK852024 FVG852024 GFC852024 GOY852024 GYU852024 HIQ852024 HSM852024 ICI852024 IME852024 IWA852024 JFW852024 JPS852024 JZO852024 KJK852024 KTG852024 LDC852024 LMY852024 LWU852024 MGQ852024 MQM852024 NAI852024 NKE852024 NUA852024 ODW852024 ONS852024 OXO852024 PHK852024 PRG852024 QBC852024 QKY852024 QUU852024 REQ852024 ROM852024 RYI852024 SIE852024 SSA852024 TBW852024 TLS852024 TVO852024 UFK852024 UPG852024 UZC852024 VIY852024 VSU852024 WCQ852024 WMM852024 WWI852024 T917560 JW917560 TS917560 ADO917560 ANK917560 AXG917560 BHC917560 BQY917560 CAU917560 CKQ917560 CUM917560 DEI917560 DOE917560 DYA917560 EHW917560 ERS917560 FBO917560 FLK917560 FVG917560 GFC917560 GOY917560 GYU917560 HIQ917560 HSM917560 ICI917560 IME917560 IWA917560 JFW917560 JPS917560 JZO917560 KJK917560 KTG917560 LDC917560 LMY917560 LWU917560 MGQ917560 MQM917560 NAI917560 NKE917560 NUA917560 ODW917560 ONS917560 OXO917560 PHK917560 PRG917560 QBC917560 QKY917560 QUU917560 REQ917560 ROM917560 RYI917560 SIE917560 SSA917560 TBW917560 TLS917560 TVO917560 UFK917560 UPG917560 UZC917560 VIY917560 VSU917560 WCQ917560 WMM917560 WWI917560 T983096 JW983096 TS983096 ADO983096 ANK983096 AXG983096 BHC983096 BQY983096 CAU983096 CKQ983096 CUM983096 DEI983096 DOE983096 DYA983096 EHW983096 ERS983096 FBO983096 FLK983096 FVG983096 GFC983096 GOY983096 GYU983096 HIQ983096 HSM983096 ICI983096 IME983096 IWA983096 JFW983096 JPS983096 JZO983096 KJK983096 KTG983096 LDC983096 LMY983096 LWU983096 MGQ983096 MQM983096 NAI983096 NKE983096 NUA983096 ODW983096 ONS983096 OXO983096 PHK983096 PRG983096 QBC983096 QKY983096 QUU983096 REQ983096 ROM983096 RYI983096 SIE983096 SSA983096 TBW983096 TLS983096 TVO983096 UFK983096 UPG983096 UZC983096 VIY983096 VSU983096 WCQ983096 WMM983096 WCQ24 VSU24 VIY24 UZC24 UPG24 UFK24 TVO24 TLS24 TBW24 SSA24 SIE24 RYI24 ROM24 REQ24 QUU24 QKY24 QBC24 PRG24 PHK24 OXO24 ONS24 ODW24 NUA24 NKE24 NAI24 MQM24 MGQ24 LWU24 LMY24 LDC24 KTG24 KJK24 JZO24 JPS24 JFW24 IWA24 IME24 ICI24 HSM24 HIQ24 GYU24 GOY24 GFC24 FVG24 FLK24 FBO24 ERS24 EHW24 DYA24 DOE24 DEI24 CUM24 CKQ24 CAU24 BQY24 BHC24 AXG24 ANK24 ADO24 TS24 JW24 WWI24 WWG24 WMK24 WCO24 VSS24 VIW24 UZA24 UPE24 UFI24 TVM24 TLQ24 TBU24 SRY24 SIC24 RYG24 ROK24 REO24 QUS24 QKW24 QBA24 PRE24 PHI24 OXM24 ONQ24 ODU24 NTY24 NKC24 NAG24 MQK24 MGO24 LWS24 LMW24 LDA24 KTE24 KJI24 JZM24 JPQ24 JFU24 IVY24 IMC24 ICG24 HSK24 HIO24 GYS24 GOW24 GFA24 FVE24 FLI24 FBM24 ERQ24 EHU24 DXY24 DOC24 DEG24 CUK24 CKO24 CAS24 BQW24 BHA24 AXE24 ANI24 ADM24 TQ24 JU24 R24 WMM24 R33 WWI33 WMM33 WCQ33 VSU33 VIY33 UZC33 UPG33 UFK33 TVO33 TLS33 TBW33 SSA33 SIE33 RYI33 ROM33 REQ33 QUU33 QKY33 QBC33 PRG33 PHK33 OXO33 ONS33 ODW33 NUA33 NKE33 NAI33 MQM33 MGQ33 LWU33 LMY33 LDC33 KTG33 KJK33 JZO33 JPS33 JFW33 IWA33 IME33 ICI33 HSM33 HIQ33 GYU33 GOY33 GFC33 FVG33 FLK33 FBO33 ERS33 EHW33 DYA33 DOE33 DEI33 CUM33 CKQ33 CAU33 BQY33 BHC33 AXG33 ANK33 ADO33 TS33 JW33 T33 WWG33 WMK33 WCO33 VSS33 VIW33 UZA33 UPE33 UFI33 TVM33 TLQ33 TBU33 SRY33 SIC33 RYG33 ROK33 REO33 QUS33 QKW33 QBA33 PRE33 PHI33 OXM33 ONQ33 ODU33 NTY33 NKC33 NAG33 MQK33 MGO33 LWS33 LMW33 LDA33 KTE33 KJI33 JZM33 JPQ33 JFU33 IVY33 IMC33 ICG33 HSK33 HIO33 GYS33 GOW33 GFA33 FVE33 FLI33 FBM33 ERQ33 EHU33 DXY33 DOC33 DEG33 CUK33 CKO33 CAS33 BQW33 BHA33 AXE33 ANI33 ADM33 TQ33 JU33 R42 WWI42 WMM42 WCQ42 VSU42 VIY42 UZC42 UPG42 UFK42 TVO42 TLS42 TBW42 SSA42 SIE42 RYI42 ROM42 REQ42 QUU42 QKY42 QBC42 PRG42 PHK42 OXO42 ONS42 ODW42 NUA42 NKE42 NAI42 MQM42 MGQ42 LWU42 LMY42 LDC42 KTG42 KJK42 JZO42 JPS42 JFW42 IWA42 IME42 ICI42 HSM42 HIQ42 GYU42 GOY42 GFC42 FVG42 FLK42 FBO42 ERS42 EHW42 DYA42 DOE42 DEI42 CUM42 CKQ42 CAU42 BQY42 BHC42 AXG42 ANK42 ADO42 TS42 JW42 T42 WWG42 WMK42 WCO42 VSS42 VIW42 UZA42 UPE42 UFI42 TVM42 TLQ42 TBU42 SRY42 SIC42 RYG42 ROK42 REO42 QUS42 QKW42 QBA42 PRE42 PHI42 OXM42 ONQ42 ODU42 NTY42 NKC42 NAG42 MQK42 MGO42 LWS42 LMW42 LDA42 KTE42 KJI42 JZM42 JPQ42 JFU42 IVY42 IMC42 ICG42 HSK42 HIO42 GYS42 GOW42 GFA42 FVE42 FLI42 FBM42 ERQ42 EHU42 DXY42 DOC42 DEG42 CUK42 CKO42 CAS42 BQW42 BHA42 AXE42 ANI42 ADM42 TQ42 JU42 R51 WWI51 WMM51 WCQ51 VSU51 VIY51 UZC51 UPG51 UFK51 TVO51 TLS51 TBW51 SSA51 SIE51 RYI51 ROM51 REQ51 QUU51 QKY51 QBC51 PRG51 PHK51 OXO51 ONS51 ODW51 NUA51 NKE51 NAI51 MQM51 MGQ51 LWU51 LMY51 LDC51 KTG51 KJK51 JZO51 JPS51 JFW51 IWA51 IME51 ICI51 HSM51 HIQ51 GYU51 GOY51 GFC51 FVG51 FLK51 FBO51 ERS51 EHW51 DYA51 DOE51 DEI51 CUM51 CKQ51 CAU51 BQY51 BHC51 AXG51 ANK51 ADO51 TS51 JW51 T51 WWG51 WMK51 WCO51 VSS51 VIW51 UZA51 UPE51 UFI51 TVM51 TLQ51 TBU51 SRY51 SIC51 RYG51 ROK51 REO51 QUS51 QKW51 QBA51 PRE51 PHI51 OXM51 ONQ51 ODU51 NTY51 NKC51 NAG51 MQK51 MGO51 LWS51 LMW51 LDA51 KTE51 KJI51 JZM51 JPQ51 JFU51 IVY51 IMC51 ICG51 HSK51 HIO51 GYS51 GOW51 GFA51 FVE51 FLI51 FBM51 ERQ51 EHU51 DXY51 DOC51 DEG51 CUK51 CKO51 CAS51 BQW51 BHA51 AXE51 ANI51 ADM51 TQ51 JU51 R60 WWI60 WMM60 WCQ60 VSU60 VIY60 UZC60 UPG60 UFK60 TVO60 TLS60 TBW60 SSA60 SIE60 RYI60 ROM60 REQ60 QUU60 QKY60 QBC60 PRG60 PHK60 OXO60 ONS60 ODW60 NUA60 NKE60 NAI60 MQM60 MGQ60 LWU60 LMY60 LDC60 KTG60 KJK60 JZO60 JPS60 JFW60 IWA60 IME60 ICI60 HSM60 HIQ60 GYU60 GOY60 GFC60 FVG60 FLK60 FBO60 ERS60 EHW60 DYA60 DOE60 DEI60 CUM60 CKQ60 CAU60 BQY60 BHC60 AXG60 ANK60 ADO60 TS60 JW60 T60 WWG60 WMK60 WCO60 VSS60 VIW60 UZA60 UPE60 UFI60 TVM60 TLQ60 TBU60 SRY60 SIC60 RYG60 ROK60 REO60 QUS60 QKW60 QBA60 PRE60 PHI60 OXM60 ONQ60 ODU60 NTY60 NKC60 NAG60 MQK60 MGO60 LWS60 LMW60 LDA60 KTE60 KJI60 JZM60 JPQ60 JFU60 IVY60 IMC60 ICG60 HSK60 HIO60 GYS60 GOW60 GFA60 FVE60 FLI60 FBM60 ERQ60 EHU60 DXY60 DOC60 DEG60 CUK60 CKO60 CAS60 BQW60 BHA60 AXE60 ANI60 ADM60 TQ60 JU60 Y65592 Y131128 Y196664 Y262200 Y327736 Y393272 Y458808 Y524344 Y589880 Y655416 Y720952 Y786488 Y852024 Y917560 Y983096 AA65592 AA131128 AA196664 AA262200 AA327736 AA393272 AA458808 AA524344 AA589880 AA655416 AA720952 AA786488 AA852024 AA917560 AA983096 Y51 AA51 Y24 Y33 AA33 Y42 AA42 Y60 AA60" xr:uid="{00000000-0002-0000-0C00-000003000000}"/>
    <dataValidation type="list" allowBlank="1" showInputMessage="1" showErrorMessage="1" errorTitle="Ошибка" error="Выберите значение из списка" sqref="WWB983096 M65592 JP65592 TL65592 ADH65592 AND65592 AWZ65592 BGV65592 BQR65592 CAN65592 CKJ65592 CUF65592 DEB65592 DNX65592 DXT65592 EHP65592 ERL65592 FBH65592 FLD65592 FUZ65592 GEV65592 GOR65592 GYN65592 HIJ65592 HSF65592 ICB65592 ILX65592 IVT65592 JFP65592 JPL65592 JZH65592 KJD65592 KSZ65592 LCV65592 LMR65592 LWN65592 MGJ65592 MQF65592 NAB65592 NJX65592 NTT65592 ODP65592 ONL65592 OXH65592 PHD65592 PQZ65592 QAV65592 QKR65592 QUN65592 REJ65592 ROF65592 RYB65592 SHX65592 SRT65592 TBP65592 TLL65592 TVH65592 UFD65592 UOZ65592 UYV65592 VIR65592 VSN65592 WCJ65592 WMF65592 WWB65592 M131128 JP131128 TL131128 ADH131128 AND131128 AWZ131128 BGV131128 BQR131128 CAN131128 CKJ131128 CUF131128 DEB131128 DNX131128 DXT131128 EHP131128 ERL131128 FBH131128 FLD131128 FUZ131128 GEV131128 GOR131128 GYN131128 HIJ131128 HSF131128 ICB131128 ILX131128 IVT131128 JFP131128 JPL131128 JZH131128 KJD131128 KSZ131128 LCV131128 LMR131128 LWN131128 MGJ131128 MQF131128 NAB131128 NJX131128 NTT131128 ODP131128 ONL131128 OXH131128 PHD131128 PQZ131128 QAV131128 QKR131128 QUN131128 REJ131128 ROF131128 RYB131128 SHX131128 SRT131128 TBP131128 TLL131128 TVH131128 UFD131128 UOZ131128 UYV131128 VIR131128 VSN131128 WCJ131128 WMF131128 WWB131128 M196664 JP196664 TL196664 ADH196664 AND196664 AWZ196664 BGV196664 BQR196664 CAN196664 CKJ196664 CUF196664 DEB196664 DNX196664 DXT196664 EHP196664 ERL196664 FBH196664 FLD196664 FUZ196664 GEV196664 GOR196664 GYN196664 HIJ196664 HSF196664 ICB196664 ILX196664 IVT196664 JFP196664 JPL196664 JZH196664 KJD196664 KSZ196664 LCV196664 LMR196664 LWN196664 MGJ196664 MQF196664 NAB196664 NJX196664 NTT196664 ODP196664 ONL196664 OXH196664 PHD196664 PQZ196664 QAV196664 QKR196664 QUN196664 REJ196664 ROF196664 RYB196664 SHX196664 SRT196664 TBP196664 TLL196664 TVH196664 UFD196664 UOZ196664 UYV196664 VIR196664 VSN196664 WCJ196664 WMF196664 WWB196664 M262200 JP262200 TL262200 ADH262200 AND262200 AWZ262200 BGV262200 BQR262200 CAN262200 CKJ262200 CUF262200 DEB262200 DNX262200 DXT262200 EHP262200 ERL262200 FBH262200 FLD262200 FUZ262200 GEV262200 GOR262200 GYN262200 HIJ262200 HSF262200 ICB262200 ILX262200 IVT262200 JFP262200 JPL262200 JZH262200 KJD262200 KSZ262200 LCV262200 LMR262200 LWN262200 MGJ262200 MQF262200 NAB262200 NJX262200 NTT262200 ODP262200 ONL262200 OXH262200 PHD262200 PQZ262200 QAV262200 QKR262200 QUN262200 REJ262200 ROF262200 RYB262200 SHX262200 SRT262200 TBP262200 TLL262200 TVH262200 UFD262200 UOZ262200 UYV262200 VIR262200 VSN262200 WCJ262200 WMF262200 WWB262200 M327736 JP327736 TL327736 ADH327736 AND327736 AWZ327736 BGV327736 BQR327736 CAN327736 CKJ327736 CUF327736 DEB327736 DNX327736 DXT327736 EHP327736 ERL327736 FBH327736 FLD327736 FUZ327736 GEV327736 GOR327736 GYN327736 HIJ327736 HSF327736 ICB327736 ILX327736 IVT327736 JFP327736 JPL327736 JZH327736 KJD327736 KSZ327736 LCV327736 LMR327736 LWN327736 MGJ327736 MQF327736 NAB327736 NJX327736 NTT327736 ODP327736 ONL327736 OXH327736 PHD327736 PQZ327736 QAV327736 QKR327736 QUN327736 REJ327736 ROF327736 RYB327736 SHX327736 SRT327736 TBP327736 TLL327736 TVH327736 UFD327736 UOZ327736 UYV327736 VIR327736 VSN327736 WCJ327736 WMF327736 WWB327736 M393272 JP393272 TL393272 ADH393272 AND393272 AWZ393272 BGV393272 BQR393272 CAN393272 CKJ393272 CUF393272 DEB393272 DNX393272 DXT393272 EHP393272 ERL393272 FBH393272 FLD393272 FUZ393272 GEV393272 GOR393272 GYN393272 HIJ393272 HSF393272 ICB393272 ILX393272 IVT393272 JFP393272 JPL393272 JZH393272 KJD393272 KSZ393272 LCV393272 LMR393272 LWN393272 MGJ393272 MQF393272 NAB393272 NJX393272 NTT393272 ODP393272 ONL393272 OXH393272 PHD393272 PQZ393272 QAV393272 QKR393272 QUN393272 REJ393272 ROF393272 RYB393272 SHX393272 SRT393272 TBP393272 TLL393272 TVH393272 UFD393272 UOZ393272 UYV393272 VIR393272 VSN393272 WCJ393272 WMF393272 WWB393272 M458808 JP458808 TL458808 ADH458808 AND458808 AWZ458808 BGV458808 BQR458808 CAN458808 CKJ458808 CUF458808 DEB458808 DNX458808 DXT458808 EHP458808 ERL458808 FBH458808 FLD458808 FUZ458808 GEV458808 GOR458808 GYN458808 HIJ458808 HSF458808 ICB458808 ILX458808 IVT458808 JFP458808 JPL458808 JZH458808 KJD458808 KSZ458808 LCV458808 LMR458808 LWN458808 MGJ458808 MQF458808 NAB458808 NJX458808 NTT458808 ODP458808 ONL458808 OXH458808 PHD458808 PQZ458808 QAV458808 QKR458808 QUN458808 REJ458808 ROF458808 RYB458808 SHX458808 SRT458808 TBP458808 TLL458808 TVH458808 UFD458808 UOZ458808 UYV458808 VIR458808 VSN458808 WCJ458808 WMF458808 WWB458808 M524344 JP524344 TL524344 ADH524344 AND524344 AWZ524344 BGV524344 BQR524344 CAN524344 CKJ524344 CUF524344 DEB524344 DNX524344 DXT524344 EHP524344 ERL524344 FBH524344 FLD524344 FUZ524344 GEV524344 GOR524344 GYN524344 HIJ524344 HSF524344 ICB524344 ILX524344 IVT524344 JFP524344 JPL524344 JZH524344 KJD524344 KSZ524344 LCV524344 LMR524344 LWN524344 MGJ524344 MQF524344 NAB524344 NJX524344 NTT524344 ODP524344 ONL524344 OXH524344 PHD524344 PQZ524344 QAV524344 QKR524344 QUN524344 REJ524344 ROF524344 RYB524344 SHX524344 SRT524344 TBP524344 TLL524344 TVH524344 UFD524344 UOZ524344 UYV524344 VIR524344 VSN524344 WCJ524344 WMF524344 WWB524344 M589880 JP589880 TL589880 ADH589880 AND589880 AWZ589880 BGV589880 BQR589880 CAN589880 CKJ589880 CUF589880 DEB589880 DNX589880 DXT589880 EHP589880 ERL589880 FBH589880 FLD589880 FUZ589880 GEV589880 GOR589880 GYN589880 HIJ589880 HSF589880 ICB589880 ILX589880 IVT589880 JFP589880 JPL589880 JZH589880 KJD589880 KSZ589880 LCV589880 LMR589880 LWN589880 MGJ589880 MQF589880 NAB589880 NJX589880 NTT589880 ODP589880 ONL589880 OXH589880 PHD589880 PQZ589880 QAV589880 QKR589880 QUN589880 REJ589880 ROF589880 RYB589880 SHX589880 SRT589880 TBP589880 TLL589880 TVH589880 UFD589880 UOZ589880 UYV589880 VIR589880 VSN589880 WCJ589880 WMF589880 WWB589880 M655416 JP655416 TL655416 ADH655416 AND655416 AWZ655416 BGV655416 BQR655416 CAN655416 CKJ655416 CUF655416 DEB655416 DNX655416 DXT655416 EHP655416 ERL655416 FBH655416 FLD655416 FUZ655416 GEV655416 GOR655416 GYN655416 HIJ655416 HSF655416 ICB655416 ILX655416 IVT655416 JFP655416 JPL655416 JZH655416 KJD655416 KSZ655416 LCV655416 LMR655416 LWN655416 MGJ655416 MQF655416 NAB655416 NJX655416 NTT655416 ODP655416 ONL655416 OXH655416 PHD655416 PQZ655416 QAV655416 QKR655416 QUN655416 REJ655416 ROF655416 RYB655416 SHX655416 SRT655416 TBP655416 TLL655416 TVH655416 UFD655416 UOZ655416 UYV655416 VIR655416 VSN655416 WCJ655416 WMF655416 WWB655416 M720952 JP720952 TL720952 ADH720952 AND720952 AWZ720952 BGV720952 BQR720952 CAN720952 CKJ720952 CUF720952 DEB720952 DNX720952 DXT720952 EHP720952 ERL720952 FBH720952 FLD720952 FUZ720952 GEV720952 GOR720952 GYN720952 HIJ720952 HSF720952 ICB720952 ILX720952 IVT720952 JFP720952 JPL720952 JZH720952 KJD720952 KSZ720952 LCV720952 LMR720952 LWN720952 MGJ720952 MQF720952 NAB720952 NJX720952 NTT720952 ODP720952 ONL720952 OXH720952 PHD720952 PQZ720952 QAV720952 QKR720952 QUN720952 REJ720952 ROF720952 RYB720952 SHX720952 SRT720952 TBP720952 TLL720952 TVH720952 UFD720952 UOZ720952 UYV720952 VIR720952 VSN720952 WCJ720952 WMF720952 WWB720952 M786488 JP786488 TL786488 ADH786488 AND786488 AWZ786488 BGV786488 BQR786488 CAN786488 CKJ786488 CUF786488 DEB786488 DNX786488 DXT786488 EHP786488 ERL786488 FBH786488 FLD786488 FUZ786488 GEV786488 GOR786488 GYN786488 HIJ786488 HSF786488 ICB786488 ILX786488 IVT786488 JFP786488 JPL786488 JZH786488 KJD786488 KSZ786488 LCV786488 LMR786488 LWN786488 MGJ786488 MQF786488 NAB786488 NJX786488 NTT786488 ODP786488 ONL786488 OXH786488 PHD786488 PQZ786488 QAV786488 QKR786488 QUN786488 REJ786488 ROF786488 RYB786488 SHX786488 SRT786488 TBP786488 TLL786488 TVH786488 UFD786488 UOZ786488 UYV786488 VIR786488 VSN786488 WCJ786488 WMF786488 WWB786488 M852024 JP852024 TL852024 ADH852024 AND852024 AWZ852024 BGV852024 BQR852024 CAN852024 CKJ852024 CUF852024 DEB852024 DNX852024 DXT852024 EHP852024 ERL852024 FBH852024 FLD852024 FUZ852024 GEV852024 GOR852024 GYN852024 HIJ852024 HSF852024 ICB852024 ILX852024 IVT852024 JFP852024 JPL852024 JZH852024 KJD852024 KSZ852024 LCV852024 LMR852024 LWN852024 MGJ852024 MQF852024 NAB852024 NJX852024 NTT852024 ODP852024 ONL852024 OXH852024 PHD852024 PQZ852024 QAV852024 QKR852024 QUN852024 REJ852024 ROF852024 RYB852024 SHX852024 SRT852024 TBP852024 TLL852024 TVH852024 UFD852024 UOZ852024 UYV852024 VIR852024 VSN852024 WCJ852024 WMF852024 WWB852024 M917560 JP917560 TL917560 ADH917560 AND917560 AWZ917560 BGV917560 BQR917560 CAN917560 CKJ917560 CUF917560 DEB917560 DNX917560 DXT917560 EHP917560 ERL917560 FBH917560 FLD917560 FUZ917560 GEV917560 GOR917560 GYN917560 HIJ917560 HSF917560 ICB917560 ILX917560 IVT917560 JFP917560 JPL917560 JZH917560 KJD917560 KSZ917560 LCV917560 LMR917560 LWN917560 MGJ917560 MQF917560 NAB917560 NJX917560 NTT917560 ODP917560 ONL917560 OXH917560 PHD917560 PQZ917560 QAV917560 QKR917560 QUN917560 REJ917560 ROF917560 RYB917560 SHX917560 SRT917560 TBP917560 TLL917560 TVH917560 UFD917560 UOZ917560 UYV917560 VIR917560 VSN917560 WCJ917560 WMF917560 WWB917560 M983096 JP983096 TL983096 ADH983096 AND983096 AWZ983096 BGV983096 BQR983096 CAN983096 CKJ983096 CUF983096 DEB983096 DNX983096 DXT983096 EHP983096 ERL983096 FBH983096 FLD983096 FUZ983096 GEV983096 GOR983096 GYN983096 HIJ983096 HSF983096 ICB983096 ILX983096 IVT983096 JFP983096 JPL983096 JZH983096 KJD983096 KSZ983096 LCV983096 LMR983096 LWN983096 MGJ983096 MQF983096 NAB983096 NJX983096 NTT983096 ODP983096 ONL983096 OXH983096 PHD983096 PQZ983096 QAV983096 QKR983096 QUN983096 REJ983096 ROF983096 RYB983096 SHX983096 SRT983096 TBP983096 TLL983096 TVH983096 UFD983096 UOZ983096 UYV983096 VIR983096 VSN983096 WCJ983096 WMF983096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M24 WWB24 WMF24 JP33 TL33 ADH33 AND33 AWZ33 M33 WWB33 WMF33 WCJ33 VSN33 VIR33 UYV33 UOZ33 UFD33 TVH33 TLL33 TBP33 SRT33 SHX33 RYB33 ROF33 REJ33 QUN33 QKR33 QAV33 PQZ33 PHD33 OXH33 ONL33 ODP33 NTT33 NJX33 NAB33 MQF33 MGJ33 LWN33 LMR33 LCV33 KSZ33 KJD33 JZH33 JPL33 JFP33 IVT33 ILX33 ICB33 HSF33 HIJ33 GYN33 GOR33 GEV33 FUZ33 FLD33 FBH33 ERL33 EHP33 DXT33 DNX33 DEB33 CUF33 CKJ33 CAN33 BQR33 BGV33 JP42 TL42 ADH42 AND42 AWZ42 M42 WWB42 WMF42 WCJ42 VSN42 VIR42 UYV42 UOZ42 UFD42 TVH42 TLL42 TBP42 SRT42 SHX42 RYB42 ROF42 REJ42 QUN42 QKR42 QAV42 PQZ42 PHD42 OXH42 ONL42 ODP42 NTT42 NJX42 NAB42 MQF42 MGJ42 LWN42 LMR42 LCV42 KSZ42 KJD42 JZH42 JPL42 JFP42 IVT42 ILX42 ICB42 HSF42 HIJ42 GYN42 GOR42 GEV42 FUZ42 FLD42 FBH42 ERL42 EHP42 DXT42 DNX42 DEB42 CUF42 CKJ42 CAN42 BQR42 BGV42 JP51 TL51 ADH51 AND51 AWZ51 M51 WWB51 WMF51 WCJ51 VSN51 VIR51 UYV51 UOZ51 UFD51 TVH51 TLL51 TBP51 SRT51 SHX51 RYB51 ROF51 REJ51 QUN51 QKR51 QAV51 PQZ51 PHD51 OXH51 ONL51 ODP51 NTT51 NJX51 NAB51 MQF51 MGJ51 LWN51 LMR51 LCV51 KSZ51 KJD51 JZH51 JPL51 JFP51 IVT51 ILX51 ICB51 HSF51 HIJ51 GYN51 GOR51 GEV51 FUZ51 FLD51 FBH51 ERL51 EHP51 DXT51 DNX51 DEB51 CUF51 CKJ51 CAN51 BQR51 BGV51 JP60 TL60 ADH60 AND60 AWZ60 M60 WWB60 WMF60 WCJ60 VSN60 VIR60 UYV60 UOZ60 UFD60 TVH60 TLL60 TBP60 SRT60 SHX60 RYB60 ROF60 REJ60 QUN60 QKR60 QAV60 PQZ60 PHD60 OXH60 ONL60 ODP60 NTT60 NJX60 NAB60 MQF60 MGJ60 LWN60 LMR60 LCV60 KSZ60 KJD60 JZH60 JPL60 JFP60 IVT60 ILX60 ICB60 HSF60 HIJ60 GYN60 GOR60 GEV60 FUZ60 FLD60 FBH60 ERL60 EHP60 DXT60 DNX60 DEB60 CUF60 CKJ60 CAN60 BQR60 BGV60" xr:uid="{00000000-0002-0000-0C00-000004000000}">
      <formula1>kind_of_heat_transfer</formula1>
    </dataValidation>
    <dataValidation type="list" allowBlank="1" showInputMessage="1" errorTitle="Ошибка" error="Выберите значение из списка" prompt="Выберите значение из списка" sqref="JR23:JY23 TN23:TU23 ADJ23:ADQ23 ANF23:ANM23 AXB23:AXI23 BGX23:BHE23 BQT23:BRA23 CAP23:CAW23 CKL23:CKS23 CUH23:CUO23 DED23:DEK23 DNZ23:DOG23 DXV23:DYC23 EHR23:EHY23 ERN23:ERU23 FBJ23:FBQ23 FLF23:FLM23 FVB23:FVI23 GEX23:GFE23 GOT23:GPA23 GYP23:GYW23 HIL23:HIS23 HSH23:HSO23 ICD23:ICK23 ILZ23:IMG23 IVV23:IWC23 JFR23:JFY23 JPN23:JPU23 JZJ23:JZQ23 KJF23:KJM23 KTB23:KTI23 LCX23:LDE23 LMT23:LNA23 LWP23:LWW23 MGL23:MGS23 MQH23:MQO23 NAD23:NAK23 NJZ23:NKG23 NTV23:NUC23 ODR23:ODY23 ONN23:ONU23 OXJ23:OXQ23 PHF23:PHM23 PRB23:PRI23 QAX23:QBE23 QKT23:QLA23 QUP23:QUW23 REL23:RES23 ROH23:ROO23 RYD23:RYK23 SHZ23:SIG23 SRV23:SSC23 TBR23:TBY23 TLN23:TLU23 TVJ23:TVQ23 UFF23:UFM23 UPB23:UPI23 UYX23:UZE23 VIT23:VJA23 VSP23:VSW23 WCL23:WCS23 WMH23:WMO23 WWD23:WWK23 JR65591:JY65591 TN65591:TU65591 ADJ65591:ADQ65591 ANF65591:ANM65591 AXB65591:AXI65591 BGX65591:BHE65591 BQT65591:BRA65591 CAP65591:CAW65591 CKL65591:CKS65591 CUH65591:CUO65591 DED65591:DEK65591 DNZ65591:DOG65591 DXV65591:DYC65591 EHR65591:EHY65591 ERN65591:ERU65591 FBJ65591:FBQ65591 FLF65591:FLM65591 FVB65591:FVI65591 GEX65591:GFE65591 GOT65591:GPA65591 GYP65591:GYW65591 HIL65591:HIS65591 HSH65591:HSO65591 ICD65591:ICK65591 ILZ65591:IMG65591 IVV65591:IWC65591 JFR65591:JFY65591 JPN65591:JPU65591 JZJ65591:JZQ65591 KJF65591:KJM65591 KTB65591:KTI65591 LCX65591:LDE65591 LMT65591:LNA65591 LWP65591:LWW65591 MGL65591:MGS65591 MQH65591:MQO65591 NAD65591:NAK65591 NJZ65591:NKG65591 NTV65591:NUC65591 ODR65591:ODY65591 ONN65591:ONU65591 OXJ65591:OXQ65591 PHF65591:PHM65591 PRB65591:PRI65591 QAX65591:QBE65591 QKT65591:QLA65591 QUP65591:QUW65591 REL65591:RES65591 ROH65591:ROO65591 RYD65591:RYK65591 SHZ65591:SIG65591 SRV65591:SSC65591 TBR65591:TBY65591 TLN65591:TLU65591 TVJ65591:TVQ65591 UFF65591:UFM65591 UPB65591:UPI65591 UYX65591:UZE65591 VIT65591:VJA65591 VSP65591:VSW65591 WCL65591:WCS65591 WMH65591:WMO65591 WWD65591:WWK65591 JR131127:JY131127 TN131127:TU131127 ADJ131127:ADQ131127 ANF131127:ANM131127 AXB131127:AXI131127 BGX131127:BHE131127 BQT131127:BRA131127 CAP131127:CAW131127 CKL131127:CKS131127 CUH131127:CUO131127 DED131127:DEK131127 DNZ131127:DOG131127 DXV131127:DYC131127 EHR131127:EHY131127 ERN131127:ERU131127 FBJ131127:FBQ131127 FLF131127:FLM131127 FVB131127:FVI131127 GEX131127:GFE131127 GOT131127:GPA131127 GYP131127:GYW131127 HIL131127:HIS131127 HSH131127:HSO131127 ICD131127:ICK131127 ILZ131127:IMG131127 IVV131127:IWC131127 JFR131127:JFY131127 JPN131127:JPU131127 JZJ131127:JZQ131127 KJF131127:KJM131127 KTB131127:KTI131127 LCX131127:LDE131127 LMT131127:LNA131127 LWP131127:LWW131127 MGL131127:MGS131127 MQH131127:MQO131127 NAD131127:NAK131127 NJZ131127:NKG131127 NTV131127:NUC131127 ODR131127:ODY131127 ONN131127:ONU131127 OXJ131127:OXQ131127 PHF131127:PHM131127 PRB131127:PRI131127 QAX131127:QBE131127 QKT131127:QLA131127 QUP131127:QUW131127 REL131127:RES131127 ROH131127:ROO131127 RYD131127:RYK131127 SHZ131127:SIG131127 SRV131127:SSC131127 TBR131127:TBY131127 TLN131127:TLU131127 TVJ131127:TVQ131127 UFF131127:UFM131127 UPB131127:UPI131127 UYX131127:UZE131127 VIT131127:VJA131127 VSP131127:VSW131127 WCL131127:WCS131127 WMH131127:WMO131127 WWD131127:WWK131127 JR196663:JY196663 TN196663:TU196663 ADJ196663:ADQ196663 ANF196663:ANM196663 AXB196663:AXI196663 BGX196663:BHE196663 BQT196663:BRA196663 CAP196663:CAW196663 CKL196663:CKS196663 CUH196663:CUO196663 DED196663:DEK196663 DNZ196663:DOG196663 DXV196663:DYC196663 EHR196663:EHY196663 ERN196663:ERU196663 FBJ196663:FBQ196663 FLF196663:FLM196663 FVB196663:FVI196663 GEX196663:GFE196663 GOT196663:GPA196663 GYP196663:GYW196663 HIL196663:HIS196663 HSH196663:HSO196663 ICD196663:ICK196663 ILZ196663:IMG196663 IVV196663:IWC196663 JFR196663:JFY196663 JPN196663:JPU196663 JZJ196663:JZQ196663 KJF196663:KJM196663 KTB196663:KTI196663 LCX196663:LDE196663 LMT196663:LNA196663 LWP196663:LWW196663 MGL196663:MGS196663 MQH196663:MQO196663 NAD196663:NAK196663 NJZ196663:NKG196663 NTV196663:NUC196663 ODR196663:ODY196663 ONN196663:ONU196663 OXJ196663:OXQ196663 PHF196663:PHM196663 PRB196663:PRI196663 QAX196663:QBE196663 QKT196663:QLA196663 QUP196663:QUW196663 REL196663:RES196663 ROH196663:ROO196663 RYD196663:RYK196663 SHZ196663:SIG196663 SRV196663:SSC196663 TBR196663:TBY196663 TLN196663:TLU196663 TVJ196663:TVQ196663 UFF196663:UFM196663 UPB196663:UPI196663 UYX196663:UZE196663 VIT196663:VJA196663 VSP196663:VSW196663 WCL196663:WCS196663 WMH196663:WMO196663 WWD196663:WWK196663 JR262199:JY262199 TN262199:TU262199 ADJ262199:ADQ262199 ANF262199:ANM262199 AXB262199:AXI262199 BGX262199:BHE262199 BQT262199:BRA262199 CAP262199:CAW262199 CKL262199:CKS262199 CUH262199:CUO262199 DED262199:DEK262199 DNZ262199:DOG262199 DXV262199:DYC262199 EHR262199:EHY262199 ERN262199:ERU262199 FBJ262199:FBQ262199 FLF262199:FLM262199 FVB262199:FVI262199 GEX262199:GFE262199 GOT262199:GPA262199 GYP262199:GYW262199 HIL262199:HIS262199 HSH262199:HSO262199 ICD262199:ICK262199 ILZ262199:IMG262199 IVV262199:IWC262199 JFR262199:JFY262199 JPN262199:JPU262199 JZJ262199:JZQ262199 KJF262199:KJM262199 KTB262199:KTI262199 LCX262199:LDE262199 LMT262199:LNA262199 LWP262199:LWW262199 MGL262199:MGS262199 MQH262199:MQO262199 NAD262199:NAK262199 NJZ262199:NKG262199 NTV262199:NUC262199 ODR262199:ODY262199 ONN262199:ONU262199 OXJ262199:OXQ262199 PHF262199:PHM262199 PRB262199:PRI262199 QAX262199:QBE262199 QKT262199:QLA262199 QUP262199:QUW262199 REL262199:RES262199 ROH262199:ROO262199 RYD262199:RYK262199 SHZ262199:SIG262199 SRV262199:SSC262199 TBR262199:TBY262199 TLN262199:TLU262199 TVJ262199:TVQ262199 UFF262199:UFM262199 UPB262199:UPI262199 UYX262199:UZE262199 VIT262199:VJA262199 VSP262199:VSW262199 WCL262199:WCS262199 WMH262199:WMO262199 WWD262199:WWK262199 JR327735:JY327735 TN327735:TU327735 ADJ327735:ADQ327735 ANF327735:ANM327735 AXB327735:AXI327735 BGX327735:BHE327735 BQT327735:BRA327735 CAP327735:CAW327735 CKL327735:CKS327735 CUH327735:CUO327735 DED327735:DEK327735 DNZ327735:DOG327735 DXV327735:DYC327735 EHR327735:EHY327735 ERN327735:ERU327735 FBJ327735:FBQ327735 FLF327735:FLM327735 FVB327735:FVI327735 GEX327735:GFE327735 GOT327735:GPA327735 GYP327735:GYW327735 HIL327735:HIS327735 HSH327735:HSO327735 ICD327735:ICK327735 ILZ327735:IMG327735 IVV327735:IWC327735 JFR327735:JFY327735 JPN327735:JPU327735 JZJ327735:JZQ327735 KJF327735:KJM327735 KTB327735:KTI327735 LCX327735:LDE327735 LMT327735:LNA327735 LWP327735:LWW327735 MGL327735:MGS327735 MQH327735:MQO327735 NAD327735:NAK327735 NJZ327735:NKG327735 NTV327735:NUC327735 ODR327735:ODY327735 ONN327735:ONU327735 OXJ327735:OXQ327735 PHF327735:PHM327735 PRB327735:PRI327735 QAX327735:QBE327735 QKT327735:QLA327735 QUP327735:QUW327735 REL327735:RES327735 ROH327735:ROO327735 RYD327735:RYK327735 SHZ327735:SIG327735 SRV327735:SSC327735 TBR327735:TBY327735 TLN327735:TLU327735 TVJ327735:TVQ327735 UFF327735:UFM327735 UPB327735:UPI327735 UYX327735:UZE327735 VIT327735:VJA327735 VSP327735:VSW327735 WCL327735:WCS327735 WMH327735:WMO327735 WWD327735:WWK327735 JR393271:JY393271 TN393271:TU393271 ADJ393271:ADQ393271 ANF393271:ANM393271 AXB393271:AXI393271 BGX393271:BHE393271 BQT393271:BRA393271 CAP393271:CAW393271 CKL393271:CKS393271 CUH393271:CUO393271 DED393271:DEK393271 DNZ393271:DOG393271 DXV393271:DYC393271 EHR393271:EHY393271 ERN393271:ERU393271 FBJ393271:FBQ393271 FLF393271:FLM393271 FVB393271:FVI393271 GEX393271:GFE393271 GOT393271:GPA393271 GYP393271:GYW393271 HIL393271:HIS393271 HSH393271:HSO393271 ICD393271:ICK393271 ILZ393271:IMG393271 IVV393271:IWC393271 JFR393271:JFY393271 JPN393271:JPU393271 JZJ393271:JZQ393271 KJF393271:KJM393271 KTB393271:KTI393271 LCX393271:LDE393271 LMT393271:LNA393271 LWP393271:LWW393271 MGL393271:MGS393271 MQH393271:MQO393271 NAD393271:NAK393271 NJZ393271:NKG393271 NTV393271:NUC393271 ODR393271:ODY393271 ONN393271:ONU393271 OXJ393271:OXQ393271 PHF393271:PHM393271 PRB393271:PRI393271 QAX393271:QBE393271 QKT393271:QLA393271 QUP393271:QUW393271 REL393271:RES393271 ROH393271:ROO393271 RYD393271:RYK393271 SHZ393271:SIG393271 SRV393271:SSC393271 TBR393271:TBY393271 TLN393271:TLU393271 TVJ393271:TVQ393271 UFF393271:UFM393271 UPB393271:UPI393271 UYX393271:UZE393271 VIT393271:VJA393271 VSP393271:VSW393271 WCL393271:WCS393271 WMH393271:WMO393271 WWD393271:WWK393271 JR458807:JY458807 TN458807:TU458807 ADJ458807:ADQ458807 ANF458807:ANM458807 AXB458807:AXI458807 BGX458807:BHE458807 BQT458807:BRA458807 CAP458807:CAW458807 CKL458807:CKS458807 CUH458807:CUO458807 DED458807:DEK458807 DNZ458807:DOG458807 DXV458807:DYC458807 EHR458807:EHY458807 ERN458807:ERU458807 FBJ458807:FBQ458807 FLF458807:FLM458807 FVB458807:FVI458807 GEX458807:GFE458807 GOT458807:GPA458807 GYP458807:GYW458807 HIL458807:HIS458807 HSH458807:HSO458807 ICD458807:ICK458807 ILZ458807:IMG458807 IVV458807:IWC458807 JFR458807:JFY458807 JPN458807:JPU458807 JZJ458807:JZQ458807 KJF458807:KJM458807 KTB458807:KTI458807 LCX458807:LDE458807 LMT458807:LNA458807 LWP458807:LWW458807 MGL458807:MGS458807 MQH458807:MQO458807 NAD458807:NAK458807 NJZ458807:NKG458807 NTV458807:NUC458807 ODR458807:ODY458807 ONN458807:ONU458807 OXJ458807:OXQ458807 PHF458807:PHM458807 PRB458807:PRI458807 QAX458807:QBE458807 QKT458807:QLA458807 QUP458807:QUW458807 REL458807:RES458807 ROH458807:ROO458807 RYD458807:RYK458807 SHZ458807:SIG458807 SRV458807:SSC458807 TBR458807:TBY458807 TLN458807:TLU458807 TVJ458807:TVQ458807 UFF458807:UFM458807 UPB458807:UPI458807 UYX458807:UZE458807 VIT458807:VJA458807 VSP458807:VSW458807 WCL458807:WCS458807 WMH458807:WMO458807 WWD458807:WWK458807 JR524343:JY524343 TN524343:TU524343 ADJ524343:ADQ524343 ANF524343:ANM524343 AXB524343:AXI524343 BGX524343:BHE524343 BQT524343:BRA524343 CAP524343:CAW524343 CKL524343:CKS524343 CUH524343:CUO524343 DED524343:DEK524343 DNZ524343:DOG524343 DXV524343:DYC524343 EHR524343:EHY524343 ERN524343:ERU524343 FBJ524343:FBQ524343 FLF524343:FLM524343 FVB524343:FVI524343 GEX524343:GFE524343 GOT524343:GPA524343 GYP524343:GYW524343 HIL524343:HIS524343 HSH524343:HSO524343 ICD524343:ICK524343 ILZ524343:IMG524343 IVV524343:IWC524343 JFR524343:JFY524343 JPN524343:JPU524343 JZJ524343:JZQ524343 KJF524343:KJM524343 KTB524343:KTI524343 LCX524343:LDE524343 LMT524343:LNA524343 LWP524343:LWW524343 MGL524343:MGS524343 MQH524343:MQO524343 NAD524343:NAK524343 NJZ524343:NKG524343 NTV524343:NUC524343 ODR524343:ODY524343 ONN524343:ONU524343 OXJ524343:OXQ524343 PHF524343:PHM524343 PRB524343:PRI524343 QAX524343:QBE524343 QKT524343:QLA524343 QUP524343:QUW524343 REL524343:RES524343 ROH524343:ROO524343 RYD524343:RYK524343 SHZ524343:SIG524343 SRV524343:SSC524343 TBR524343:TBY524343 TLN524343:TLU524343 TVJ524343:TVQ524343 UFF524343:UFM524343 UPB524343:UPI524343 UYX524343:UZE524343 VIT524343:VJA524343 VSP524343:VSW524343 WCL524343:WCS524343 WMH524343:WMO524343 WWD524343:WWK524343 JR589879:JY589879 TN589879:TU589879 ADJ589879:ADQ589879 ANF589879:ANM589879 AXB589879:AXI589879 BGX589879:BHE589879 BQT589879:BRA589879 CAP589879:CAW589879 CKL589879:CKS589879 CUH589879:CUO589879 DED589879:DEK589879 DNZ589879:DOG589879 DXV589879:DYC589879 EHR589879:EHY589879 ERN589879:ERU589879 FBJ589879:FBQ589879 FLF589879:FLM589879 FVB589879:FVI589879 GEX589879:GFE589879 GOT589879:GPA589879 GYP589879:GYW589879 HIL589879:HIS589879 HSH589879:HSO589879 ICD589879:ICK589879 ILZ589879:IMG589879 IVV589879:IWC589879 JFR589879:JFY589879 JPN589879:JPU589879 JZJ589879:JZQ589879 KJF589879:KJM589879 KTB589879:KTI589879 LCX589879:LDE589879 LMT589879:LNA589879 LWP589879:LWW589879 MGL589879:MGS589879 MQH589879:MQO589879 NAD589879:NAK589879 NJZ589879:NKG589879 NTV589879:NUC589879 ODR589879:ODY589879 ONN589879:ONU589879 OXJ589879:OXQ589879 PHF589879:PHM589879 PRB589879:PRI589879 QAX589879:QBE589879 QKT589879:QLA589879 QUP589879:QUW589879 REL589879:RES589879 ROH589879:ROO589879 RYD589879:RYK589879 SHZ589879:SIG589879 SRV589879:SSC589879 TBR589879:TBY589879 TLN589879:TLU589879 TVJ589879:TVQ589879 UFF589879:UFM589879 UPB589879:UPI589879 UYX589879:UZE589879 VIT589879:VJA589879 VSP589879:VSW589879 WCL589879:WCS589879 WMH589879:WMO589879 WWD589879:WWK589879 JR655415:JY655415 TN655415:TU655415 ADJ655415:ADQ655415 ANF655415:ANM655415 AXB655415:AXI655415 BGX655415:BHE655415 BQT655415:BRA655415 CAP655415:CAW655415 CKL655415:CKS655415 CUH655415:CUO655415 DED655415:DEK655415 DNZ655415:DOG655415 DXV655415:DYC655415 EHR655415:EHY655415 ERN655415:ERU655415 FBJ655415:FBQ655415 FLF655415:FLM655415 FVB655415:FVI655415 GEX655415:GFE655415 GOT655415:GPA655415 GYP655415:GYW655415 HIL655415:HIS655415 HSH655415:HSO655415 ICD655415:ICK655415 ILZ655415:IMG655415 IVV655415:IWC655415 JFR655415:JFY655415 JPN655415:JPU655415 JZJ655415:JZQ655415 KJF655415:KJM655415 KTB655415:KTI655415 LCX655415:LDE655415 LMT655415:LNA655415 LWP655415:LWW655415 MGL655415:MGS655415 MQH655415:MQO655415 NAD655415:NAK655415 NJZ655415:NKG655415 NTV655415:NUC655415 ODR655415:ODY655415 ONN655415:ONU655415 OXJ655415:OXQ655415 PHF655415:PHM655415 PRB655415:PRI655415 QAX655415:QBE655415 QKT655415:QLA655415 QUP655415:QUW655415 REL655415:RES655415 ROH655415:ROO655415 RYD655415:RYK655415 SHZ655415:SIG655415 SRV655415:SSC655415 TBR655415:TBY655415 TLN655415:TLU655415 TVJ655415:TVQ655415 UFF655415:UFM655415 UPB655415:UPI655415 UYX655415:UZE655415 VIT655415:VJA655415 VSP655415:VSW655415 WCL655415:WCS655415 WMH655415:WMO655415 WWD655415:WWK655415 JR720951:JY720951 TN720951:TU720951 ADJ720951:ADQ720951 ANF720951:ANM720951 AXB720951:AXI720951 BGX720951:BHE720951 BQT720951:BRA720951 CAP720951:CAW720951 CKL720951:CKS720951 CUH720951:CUO720951 DED720951:DEK720951 DNZ720951:DOG720951 DXV720951:DYC720951 EHR720951:EHY720951 ERN720951:ERU720951 FBJ720951:FBQ720951 FLF720951:FLM720951 FVB720951:FVI720951 GEX720951:GFE720951 GOT720951:GPA720951 GYP720951:GYW720951 HIL720951:HIS720951 HSH720951:HSO720951 ICD720951:ICK720951 ILZ720951:IMG720951 IVV720951:IWC720951 JFR720951:JFY720951 JPN720951:JPU720951 JZJ720951:JZQ720951 KJF720951:KJM720951 KTB720951:KTI720951 LCX720951:LDE720951 LMT720951:LNA720951 LWP720951:LWW720951 MGL720951:MGS720951 MQH720951:MQO720951 NAD720951:NAK720951 NJZ720951:NKG720951 NTV720951:NUC720951 ODR720951:ODY720951 ONN720951:ONU720951 OXJ720951:OXQ720951 PHF720951:PHM720951 PRB720951:PRI720951 QAX720951:QBE720951 QKT720951:QLA720951 QUP720951:QUW720951 REL720951:RES720951 ROH720951:ROO720951 RYD720951:RYK720951 SHZ720951:SIG720951 SRV720951:SSC720951 TBR720951:TBY720951 TLN720951:TLU720951 TVJ720951:TVQ720951 UFF720951:UFM720951 UPB720951:UPI720951 UYX720951:UZE720951 VIT720951:VJA720951 VSP720951:VSW720951 WCL720951:WCS720951 WMH720951:WMO720951 WWD720951:WWK720951 JR786487:JY786487 TN786487:TU786487 ADJ786487:ADQ786487 ANF786487:ANM786487 AXB786487:AXI786487 BGX786487:BHE786487 BQT786487:BRA786487 CAP786487:CAW786487 CKL786487:CKS786487 CUH786487:CUO786487 DED786487:DEK786487 DNZ786487:DOG786487 DXV786487:DYC786487 EHR786487:EHY786487 ERN786487:ERU786487 FBJ786487:FBQ786487 FLF786487:FLM786487 FVB786487:FVI786487 GEX786487:GFE786487 GOT786487:GPA786487 GYP786487:GYW786487 HIL786487:HIS786487 HSH786487:HSO786487 ICD786487:ICK786487 ILZ786487:IMG786487 IVV786487:IWC786487 JFR786487:JFY786487 JPN786487:JPU786487 JZJ786487:JZQ786487 KJF786487:KJM786487 KTB786487:KTI786487 LCX786487:LDE786487 LMT786487:LNA786487 LWP786487:LWW786487 MGL786487:MGS786487 MQH786487:MQO786487 NAD786487:NAK786487 NJZ786487:NKG786487 NTV786487:NUC786487 ODR786487:ODY786487 ONN786487:ONU786487 OXJ786487:OXQ786487 PHF786487:PHM786487 PRB786487:PRI786487 QAX786487:QBE786487 QKT786487:QLA786487 QUP786487:QUW786487 REL786487:RES786487 ROH786487:ROO786487 RYD786487:RYK786487 SHZ786487:SIG786487 SRV786487:SSC786487 TBR786487:TBY786487 TLN786487:TLU786487 TVJ786487:TVQ786487 UFF786487:UFM786487 UPB786487:UPI786487 UYX786487:UZE786487 VIT786487:VJA786487 VSP786487:VSW786487 WCL786487:WCS786487 WMH786487:WMO786487 WWD786487:WWK786487 JR852023:JY852023 TN852023:TU852023 ADJ852023:ADQ852023 ANF852023:ANM852023 AXB852023:AXI852023 BGX852023:BHE852023 BQT852023:BRA852023 CAP852023:CAW852023 CKL852023:CKS852023 CUH852023:CUO852023 DED852023:DEK852023 DNZ852023:DOG852023 DXV852023:DYC852023 EHR852023:EHY852023 ERN852023:ERU852023 FBJ852023:FBQ852023 FLF852023:FLM852023 FVB852023:FVI852023 GEX852023:GFE852023 GOT852023:GPA852023 GYP852023:GYW852023 HIL852023:HIS852023 HSH852023:HSO852023 ICD852023:ICK852023 ILZ852023:IMG852023 IVV852023:IWC852023 JFR852023:JFY852023 JPN852023:JPU852023 JZJ852023:JZQ852023 KJF852023:KJM852023 KTB852023:KTI852023 LCX852023:LDE852023 LMT852023:LNA852023 LWP852023:LWW852023 MGL852023:MGS852023 MQH852023:MQO852023 NAD852023:NAK852023 NJZ852023:NKG852023 NTV852023:NUC852023 ODR852023:ODY852023 ONN852023:ONU852023 OXJ852023:OXQ852023 PHF852023:PHM852023 PRB852023:PRI852023 QAX852023:QBE852023 QKT852023:QLA852023 QUP852023:QUW852023 REL852023:RES852023 ROH852023:ROO852023 RYD852023:RYK852023 SHZ852023:SIG852023 SRV852023:SSC852023 TBR852023:TBY852023 TLN852023:TLU852023 TVJ852023:TVQ852023 UFF852023:UFM852023 UPB852023:UPI852023 UYX852023:UZE852023 VIT852023:VJA852023 VSP852023:VSW852023 WCL852023:WCS852023 WMH852023:WMO852023 WWD852023:WWK852023 JR917559:JY917559 TN917559:TU917559 ADJ917559:ADQ917559 ANF917559:ANM917559 AXB917559:AXI917559 BGX917559:BHE917559 BQT917559:BRA917559 CAP917559:CAW917559 CKL917559:CKS917559 CUH917559:CUO917559 DED917559:DEK917559 DNZ917559:DOG917559 DXV917559:DYC917559 EHR917559:EHY917559 ERN917559:ERU917559 FBJ917559:FBQ917559 FLF917559:FLM917559 FVB917559:FVI917559 GEX917559:GFE917559 GOT917559:GPA917559 GYP917559:GYW917559 HIL917559:HIS917559 HSH917559:HSO917559 ICD917559:ICK917559 ILZ917559:IMG917559 IVV917559:IWC917559 JFR917559:JFY917559 JPN917559:JPU917559 JZJ917559:JZQ917559 KJF917559:KJM917559 KTB917559:KTI917559 LCX917559:LDE917559 LMT917559:LNA917559 LWP917559:LWW917559 MGL917559:MGS917559 MQH917559:MQO917559 NAD917559:NAK917559 NJZ917559:NKG917559 NTV917559:NUC917559 ODR917559:ODY917559 ONN917559:ONU917559 OXJ917559:OXQ917559 PHF917559:PHM917559 PRB917559:PRI917559 QAX917559:QBE917559 QKT917559:QLA917559 QUP917559:QUW917559 REL917559:RES917559 ROH917559:ROO917559 RYD917559:RYK917559 SHZ917559:SIG917559 SRV917559:SSC917559 TBR917559:TBY917559 TLN917559:TLU917559 TVJ917559:TVQ917559 UFF917559:UFM917559 UPB917559:UPI917559 UYX917559:UZE917559 VIT917559:VJA917559 VSP917559:VSW917559 WCL917559:WCS917559 WMH917559:WMO917559 WWD917559:WWK917559 WWD983095:WWK983095 JR983095:JY983095 TN983095:TU983095 ADJ983095:ADQ983095 ANF983095:ANM983095 AXB983095:AXI983095 BGX983095:BHE983095 BQT983095:BRA983095 CAP983095:CAW983095 CKL983095:CKS983095 CUH983095:CUO983095 DED983095:DEK983095 DNZ983095:DOG983095 DXV983095:DYC983095 EHR983095:EHY983095 ERN983095:ERU983095 FBJ983095:FBQ983095 FLF983095:FLM983095 FVB983095:FVI983095 GEX983095:GFE983095 GOT983095:GPA983095 GYP983095:GYW983095 HIL983095:HIS983095 HSH983095:HSO983095 ICD983095:ICK983095 ILZ983095:IMG983095 IVV983095:IWC983095 JFR983095:JFY983095 JPN983095:JPU983095 JZJ983095:JZQ983095 KJF983095:KJM983095 KTB983095:KTI983095 LCX983095:LDE983095 LMT983095:LNA983095 LWP983095:LWW983095 MGL983095:MGS983095 MQH983095:MQO983095 NAD983095:NAK983095 NJZ983095:NKG983095 NTV983095:NUC983095 ODR983095:ODY983095 ONN983095:ONU983095 OXJ983095:OXQ983095 PHF983095:PHM983095 PRB983095:PRI983095 QAX983095:QBE983095 QKT983095:QLA983095 QUP983095:QUW983095 REL983095:RES983095 ROH983095:ROO983095 RYD983095:RYK983095 SHZ983095:SIG983095 SRV983095:SSC983095 TBR983095:TBY983095 TLN983095:TLU983095 TVJ983095:TVQ983095 UFF983095:UFM983095 UPB983095:UPI983095 UYX983095:UZE983095 VIT983095:VJA983095 VSP983095:VSW983095 WCL983095:WCS983095 WMH983095:WMO983095 TVJ59:TVQ59 WCL32:WCS32 VSP32:VSW32 UYX32:UZE32 VIT32:VJA32 UFF32:UFM32 WWD32:WWK32 WMH32:WMO32 UPB32:UPI32 JR32:JY32 TN32:TU32 ADJ32:ADQ32 ANF32:ANM32 AXB32:AXI32 BGX32:BHE32 BQT32:BRA32 CAP32:CAW32 CKL32:CKS32 CUH32:CUO32 DED32:DEK32 DNZ32:DOG32 DXV32:DYC32 EHR32:EHY32 ERN32:ERU32 FBJ32:FBQ32 FLF32:FLM32 FVB32:FVI32 GEX32:GFE32 GOT32:GPA32 GYP32:GYW32 HIL32:HIS32 HSH32:HSO32 ICD32:ICK32 ILZ32:IMG32 IVV32:IWC32 JFR32:JFY32 JPN32:JPU32 JZJ32:JZQ32 KJF32:KJM32 KTB32:KTI32 LCX32:LDE32 LMT32:LNA32 LWP32:LWW32 MGL32:MGS32 MQH32:MQO32 NAD32:NAK32 NJZ32:NKG32 NTV32:NUC32 ODR32:ODY32 ONN32:ONU32 OXJ32:OXQ32 PHF32:PHM32 PRB32:PRI32 QAX32:QBE32 QKT32:QLA32 QUP32:QUW32 REL32:RES32 ROH32:ROO32 RYD32:RYK32 SHZ32:SIG32 SRV32:SSC32 TBR32:TBY32 TLN32:TLU32 TVJ32:TVQ32 WCL41:WCS41 VSP41:VSW41 UYX41:UZE41 VIT41:VJA41 UFF41:UFM41 WWD41:WWK41 WMH41:WMO41 UPB41:UPI41 JR41:JY41 TN41:TU41 ADJ41:ADQ41 ANF41:ANM41 AXB41:AXI41 BGX41:BHE41 BQT41:BRA41 CAP41:CAW41 CKL41:CKS41 CUH41:CUO41 DED41:DEK41 DNZ41:DOG41 DXV41:DYC41 EHR41:EHY41 ERN41:ERU41 FBJ41:FBQ41 FLF41:FLM41 FVB41:FVI41 GEX41:GFE41 GOT41:GPA41 GYP41:GYW41 HIL41:HIS41 HSH41:HSO41 ICD41:ICK41 ILZ41:IMG41 IVV41:IWC41 JFR41:JFY41 JPN41:JPU41 JZJ41:JZQ41 KJF41:KJM41 KTB41:KTI41 LCX41:LDE41 LMT41:LNA41 LWP41:LWW41 MGL41:MGS41 MQH41:MQO41 NAD41:NAK41 NJZ41:NKG41 NTV41:NUC41 ODR41:ODY41 ONN41:ONU41 OXJ41:OXQ41 PHF41:PHM41 PRB41:PRI41 QAX41:QBE41 QKT41:QLA41 QUP41:QUW41 REL41:RES41 ROH41:ROO41 RYD41:RYK41 SHZ41:SIG41 SRV41:SSC41 TBR41:TBY41 TLN41:TLU41 TVJ41:TVQ41 WCL50:WCS50 VSP50:VSW50 UYX50:UZE50 VIT50:VJA50 UFF50:UFM50 WWD50:WWK50 WMH50:WMO50 UPB50:UPI50 JR50:JY50 TN50:TU50 ADJ50:ADQ50 ANF50:ANM50 AXB50:AXI50 BGX50:BHE50 BQT50:BRA50 CAP50:CAW50 CKL50:CKS50 CUH50:CUO50 DED50:DEK50 DNZ50:DOG50 DXV50:DYC50 EHR50:EHY50 ERN50:ERU50 FBJ50:FBQ50 FLF50:FLM50 FVB50:FVI50 GEX50:GFE50 GOT50:GPA50 GYP50:GYW50 HIL50:HIS50 HSH50:HSO50 ICD50:ICK50 ILZ50:IMG50 IVV50:IWC50 JFR50:JFY50 JPN50:JPU50 JZJ50:JZQ50 KJF50:KJM50 KTB50:KTI50 LCX50:LDE50 LMT50:LNA50 LWP50:LWW50 MGL50:MGS50 MQH50:MQO50 NAD50:NAK50 NJZ50:NKG50 NTV50:NUC50 ODR50:ODY50 ONN50:ONU50 OXJ50:OXQ50 PHF50:PHM50 PRB50:PRI50 QAX50:QBE50 QKT50:QLA50 QUP50:QUW50 REL50:RES50 ROH50:ROO50 RYD50:RYK50 SHZ50:SIG50 SRV50:SSC50 TBR50:TBY50 TLN50:TLU50 TVJ50:TVQ50 WCL59:WCS59 VSP59:VSW59 UYX59:UZE59 VIT59:VJA59 UFF59:UFM59 WWD59:WWK59 WMH59:WMO59 UPB59:UPI59 JR59:JY59 TN59:TU59 ADJ59:ADQ59 ANF59:ANM59 AXB59:AXI59 BGX59:BHE59 BQT59:BRA59 CAP59:CAW59 CKL59:CKS59 CUH59:CUO59 DED59:DEK59 DNZ59:DOG59 DXV59:DYC59 EHR59:EHY59 ERN59:ERU59 FBJ59:FBQ59 FLF59:FLM59 FVB59:FVI59 GEX59:GFE59 GOT59:GPA59 GYP59:GYW59 HIL59:HIS59 HSH59:HSO59 ICD59:ICK59 ILZ59:IMG59 IVV59:IWC59 JFR59:JFY59 JPN59:JPU59 JZJ59:JZQ59 KJF59:KJM59 KTB59:KTI59 LCX59:LDE59 LMT59:LNA59 LWP59:LWW59 MGL59:MGS59 MQH59:MQO59 NAD59:NAK59 NJZ59:NKG59 NTV59:NUC59 ODR59:ODY59 ONN59:ONU59 OXJ59:OXQ59 PHF59:PHM59 PRB59:PRI59 QAX59:QBE59 QKT59:QLA59 QUP59:QUW59 REL59:RES59 ROH59:ROO59 RYD59:RYK59 SHZ59:SIG59 SRV59:SSC59 TBR59:TBY59 TLN59:TLU59 O917559:AC917559 O852023:AC852023 O786487:AC786487 O720951:AC720951 O655415:AC655415 O589879:AC589879 O524343:AC524343 O458807:AC458807 O393271:AC393271 O327735:AC327735 O262199:AC262199 O196663:AC196663 O131127:AC131127 O65591:AC65591 O983095:AC983095" xr:uid="{00000000-0002-0000-0C00-000005000000}">
      <formula1>kind_of_cons</formula1>
    </dataValidation>
    <dataValidation type="textLength" operator="lessThanOrEqual" allowBlank="1" showInputMessage="1" showErrorMessage="1" errorTitle="Ошибка" error="Допускается ввод не более 900 символов!" sqref="WWL983090:WWL983097 WMP983090:WMP983097 AD65586:AD65593 JZ65586:JZ65593 TV65586:TV65593 ADR65586:ADR65593 ANN65586:ANN65593 AXJ65586:AXJ65593 BHF65586:BHF65593 BRB65586:BRB65593 CAX65586:CAX65593 CKT65586:CKT65593 CUP65586:CUP65593 DEL65586:DEL65593 DOH65586:DOH65593 DYD65586:DYD65593 EHZ65586:EHZ65593 ERV65586:ERV65593 FBR65586:FBR65593 FLN65586:FLN65593 FVJ65586:FVJ65593 GFF65586:GFF65593 GPB65586:GPB65593 GYX65586:GYX65593 HIT65586:HIT65593 HSP65586:HSP65593 ICL65586:ICL65593 IMH65586:IMH65593 IWD65586:IWD65593 JFZ65586:JFZ65593 JPV65586:JPV65593 JZR65586:JZR65593 KJN65586:KJN65593 KTJ65586:KTJ65593 LDF65586:LDF65593 LNB65586:LNB65593 LWX65586:LWX65593 MGT65586:MGT65593 MQP65586:MQP65593 NAL65586:NAL65593 NKH65586:NKH65593 NUD65586:NUD65593 ODZ65586:ODZ65593 ONV65586:ONV65593 OXR65586:OXR65593 PHN65586:PHN65593 PRJ65586:PRJ65593 QBF65586:QBF65593 QLB65586:QLB65593 QUX65586:QUX65593 RET65586:RET65593 ROP65586:ROP65593 RYL65586:RYL65593 SIH65586:SIH65593 SSD65586:SSD65593 TBZ65586:TBZ65593 TLV65586:TLV65593 TVR65586:TVR65593 UFN65586:UFN65593 UPJ65586:UPJ65593 UZF65586:UZF65593 VJB65586:VJB65593 VSX65586:VSX65593 WCT65586:WCT65593 WMP65586:WMP65593 WWL65586:WWL65593 AD131122:AD131129 JZ131122:JZ131129 TV131122:TV131129 ADR131122:ADR131129 ANN131122:ANN131129 AXJ131122:AXJ131129 BHF131122:BHF131129 BRB131122:BRB131129 CAX131122:CAX131129 CKT131122:CKT131129 CUP131122:CUP131129 DEL131122:DEL131129 DOH131122:DOH131129 DYD131122:DYD131129 EHZ131122:EHZ131129 ERV131122:ERV131129 FBR131122:FBR131129 FLN131122:FLN131129 FVJ131122:FVJ131129 GFF131122:GFF131129 GPB131122:GPB131129 GYX131122:GYX131129 HIT131122:HIT131129 HSP131122:HSP131129 ICL131122:ICL131129 IMH131122:IMH131129 IWD131122:IWD131129 JFZ131122:JFZ131129 JPV131122:JPV131129 JZR131122:JZR131129 KJN131122:KJN131129 KTJ131122:KTJ131129 LDF131122:LDF131129 LNB131122:LNB131129 LWX131122:LWX131129 MGT131122:MGT131129 MQP131122:MQP131129 NAL131122:NAL131129 NKH131122:NKH131129 NUD131122:NUD131129 ODZ131122:ODZ131129 ONV131122:ONV131129 OXR131122:OXR131129 PHN131122:PHN131129 PRJ131122:PRJ131129 QBF131122:QBF131129 QLB131122:QLB131129 QUX131122:QUX131129 RET131122:RET131129 ROP131122:ROP131129 RYL131122:RYL131129 SIH131122:SIH131129 SSD131122:SSD131129 TBZ131122:TBZ131129 TLV131122:TLV131129 TVR131122:TVR131129 UFN131122:UFN131129 UPJ131122:UPJ131129 UZF131122:UZF131129 VJB131122:VJB131129 VSX131122:VSX131129 WCT131122:WCT131129 WMP131122:WMP131129 WWL131122:WWL131129 AD196658:AD196665 JZ196658:JZ196665 TV196658:TV196665 ADR196658:ADR196665 ANN196658:ANN196665 AXJ196658:AXJ196665 BHF196658:BHF196665 BRB196658:BRB196665 CAX196658:CAX196665 CKT196658:CKT196665 CUP196658:CUP196665 DEL196658:DEL196665 DOH196658:DOH196665 DYD196658:DYD196665 EHZ196658:EHZ196665 ERV196658:ERV196665 FBR196658:FBR196665 FLN196658:FLN196665 FVJ196658:FVJ196665 GFF196658:GFF196665 GPB196658:GPB196665 GYX196658:GYX196665 HIT196658:HIT196665 HSP196658:HSP196665 ICL196658:ICL196665 IMH196658:IMH196665 IWD196658:IWD196665 JFZ196658:JFZ196665 JPV196658:JPV196665 JZR196658:JZR196665 KJN196658:KJN196665 KTJ196658:KTJ196665 LDF196658:LDF196665 LNB196658:LNB196665 LWX196658:LWX196665 MGT196658:MGT196665 MQP196658:MQP196665 NAL196658:NAL196665 NKH196658:NKH196665 NUD196658:NUD196665 ODZ196658:ODZ196665 ONV196658:ONV196665 OXR196658:OXR196665 PHN196658:PHN196665 PRJ196658:PRJ196665 QBF196658:QBF196665 QLB196658:QLB196665 QUX196658:QUX196665 RET196658:RET196665 ROP196658:ROP196665 RYL196658:RYL196665 SIH196658:SIH196665 SSD196658:SSD196665 TBZ196658:TBZ196665 TLV196658:TLV196665 TVR196658:TVR196665 UFN196658:UFN196665 UPJ196658:UPJ196665 UZF196658:UZF196665 VJB196658:VJB196665 VSX196658:VSX196665 WCT196658:WCT196665 WMP196658:WMP196665 WWL196658:WWL196665 AD262194:AD262201 JZ262194:JZ262201 TV262194:TV262201 ADR262194:ADR262201 ANN262194:ANN262201 AXJ262194:AXJ262201 BHF262194:BHF262201 BRB262194:BRB262201 CAX262194:CAX262201 CKT262194:CKT262201 CUP262194:CUP262201 DEL262194:DEL262201 DOH262194:DOH262201 DYD262194:DYD262201 EHZ262194:EHZ262201 ERV262194:ERV262201 FBR262194:FBR262201 FLN262194:FLN262201 FVJ262194:FVJ262201 GFF262194:GFF262201 GPB262194:GPB262201 GYX262194:GYX262201 HIT262194:HIT262201 HSP262194:HSP262201 ICL262194:ICL262201 IMH262194:IMH262201 IWD262194:IWD262201 JFZ262194:JFZ262201 JPV262194:JPV262201 JZR262194:JZR262201 KJN262194:KJN262201 KTJ262194:KTJ262201 LDF262194:LDF262201 LNB262194:LNB262201 LWX262194:LWX262201 MGT262194:MGT262201 MQP262194:MQP262201 NAL262194:NAL262201 NKH262194:NKH262201 NUD262194:NUD262201 ODZ262194:ODZ262201 ONV262194:ONV262201 OXR262194:OXR262201 PHN262194:PHN262201 PRJ262194:PRJ262201 QBF262194:QBF262201 QLB262194:QLB262201 QUX262194:QUX262201 RET262194:RET262201 ROP262194:ROP262201 RYL262194:RYL262201 SIH262194:SIH262201 SSD262194:SSD262201 TBZ262194:TBZ262201 TLV262194:TLV262201 TVR262194:TVR262201 UFN262194:UFN262201 UPJ262194:UPJ262201 UZF262194:UZF262201 VJB262194:VJB262201 VSX262194:VSX262201 WCT262194:WCT262201 WMP262194:WMP262201 WWL262194:WWL262201 AD327730:AD327737 JZ327730:JZ327737 TV327730:TV327737 ADR327730:ADR327737 ANN327730:ANN327737 AXJ327730:AXJ327737 BHF327730:BHF327737 BRB327730:BRB327737 CAX327730:CAX327737 CKT327730:CKT327737 CUP327730:CUP327737 DEL327730:DEL327737 DOH327730:DOH327737 DYD327730:DYD327737 EHZ327730:EHZ327737 ERV327730:ERV327737 FBR327730:FBR327737 FLN327730:FLN327737 FVJ327730:FVJ327737 GFF327730:GFF327737 GPB327730:GPB327737 GYX327730:GYX327737 HIT327730:HIT327737 HSP327730:HSP327737 ICL327730:ICL327737 IMH327730:IMH327737 IWD327730:IWD327737 JFZ327730:JFZ327737 JPV327730:JPV327737 JZR327730:JZR327737 KJN327730:KJN327737 KTJ327730:KTJ327737 LDF327730:LDF327737 LNB327730:LNB327737 LWX327730:LWX327737 MGT327730:MGT327737 MQP327730:MQP327737 NAL327730:NAL327737 NKH327730:NKH327737 NUD327730:NUD327737 ODZ327730:ODZ327737 ONV327730:ONV327737 OXR327730:OXR327737 PHN327730:PHN327737 PRJ327730:PRJ327737 QBF327730:QBF327737 QLB327730:QLB327737 QUX327730:QUX327737 RET327730:RET327737 ROP327730:ROP327737 RYL327730:RYL327737 SIH327730:SIH327737 SSD327730:SSD327737 TBZ327730:TBZ327737 TLV327730:TLV327737 TVR327730:TVR327737 UFN327730:UFN327737 UPJ327730:UPJ327737 UZF327730:UZF327737 VJB327730:VJB327737 VSX327730:VSX327737 WCT327730:WCT327737 WMP327730:WMP327737 WWL327730:WWL327737 AD393266:AD393273 JZ393266:JZ393273 TV393266:TV393273 ADR393266:ADR393273 ANN393266:ANN393273 AXJ393266:AXJ393273 BHF393266:BHF393273 BRB393266:BRB393273 CAX393266:CAX393273 CKT393266:CKT393273 CUP393266:CUP393273 DEL393266:DEL393273 DOH393266:DOH393273 DYD393266:DYD393273 EHZ393266:EHZ393273 ERV393266:ERV393273 FBR393266:FBR393273 FLN393266:FLN393273 FVJ393266:FVJ393273 GFF393266:GFF393273 GPB393266:GPB393273 GYX393266:GYX393273 HIT393266:HIT393273 HSP393266:HSP393273 ICL393266:ICL393273 IMH393266:IMH393273 IWD393266:IWD393273 JFZ393266:JFZ393273 JPV393266:JPV393273 JZR393266:JZR393273 KJN393266:KJN393273 KTJ393266:KTJ393273 LDF393266:LDF393273 LNB393266:LNB393273 LWX393266:LWX393273 MGT393266:MGT393273 MQP393266:MQP393273 NAL393266:NAL393273 NKH393266:NKH393273 NUD393266:NUD393273 ODZ393266:ODZ393273 ONV393266:ONV393273 OXR393266:OXR393273 PHN393266:PHN393273 PRJ393266:PRJ393273 QBF393266:QBF393273 QLB393266:QLB393273 QUX393266:QUX393273 RET393266:RET393273 ROP393266:ROP393273 RYL393266:RYL393273 SIH393266:SIH393273 SSD393266:SSD393273 TBZ393266:TBZ393273 TLV393266:TLV393273 TVR393266:TVR393273 UFN393266:UFN393273 UPJ393266:UPJ393273 UZF393266:UZF393273 VJB393266:VJB393273 VSX393266:VSX393273 WCT393266:WCT393273 WMP393266:WMP393273 WWL393266:WWL393273 AD458802:AD458809 JZ458802:JZ458809 TV458802:TV458809 ADR458802:ADR458809 ANN458802:ANN458809 AXJ458802:AXJ458809 BHF458802:BHF458809 BRB458802:BRB458809 CAX458802:CAX458809 CKT458802:CKT458809 CUP458802:CUP458809 DEL458802:DEL458809 DOH458802:DOH458809 DYD458802:DYD458809 EHZ458802:EHZ458809 ERV458802:ERV458809 FBR458802:FBR458809 FLN458802:FLN458809 FVJ458802:FVJ458809 GFF458802:GFF458809 GPB458802:GPB458809 GYX458802:GYX458809 HIT458802:HIT458809 HSP458802:HSP458809 ICL458802:ICL458809 IMH458802:IMH458809 IWD458802:IWD458809 JFZ458802:JFZ458809 JPV458802:JPV458809 JZR458802:JZR458809 KJN458802:KJN458809 KTJ458802:KTJ458809 LDF458802:LDF458809 LNB458802:LNB458809 LWX458802:LWX458809 MGT458802:MGT458809 MQP458802:MQP458809 NAL458802:NAL458809 NKH458802:NKH458809 NUD458802:NUD458809 ODZ458802:ODZ458809 ONV458802:ONV458809 OXR458802:OXR458809 PHN458802:PHN458809 PRJ458802:PRJ458809 QBF458802:QBF458809 QLB458802:QLB458809 QUX458802:QUX458809 RET458802:RET458809 ROP458802:ROP458809 RYL458802:RYL458809 SIH458802:SIH458809 SSD458802:SSD458809 TBZ458802:TBZ458809 TLV458802:TLV458809 TVR458802:TVR458809 UFN458802:UFN458809 UPJ458802:UPJ458809 UZF458802:UZF458809 VJB458802:VJB458809 VSX458802:VSX458809 WCT458802:WCT458809 WMP458802:WMP458809 WWL458802:WWL458809 AD524338:AD524345 JZ524338:JZ524345 TV524338:TV524345 ADR524338:ADR524345 ANN524338:ANN524345 AXJ524338:AXJ524345 BHF524338:BHF524345 BRB524338:BRB524345 CAX524338:CAX524345 CKT524338:CKT524345 CUP524338:CUP524345 DEL524338:DEL524345 DOH524338:DOH524345 DYD524338:DYD524345 EHZ524338:EHZ524345 ERV524338:ERV524345 FBR524338:FBR524345 FLN524338:FLN524345 FVJ524338:FVJ524345 GFF524338:GFF524345 GPB524338:GPB524345 GYX524338:GYX524345 HIT524338:HIT524345 HSP524338:HSP524345 ICL524338:ICL524345 IMH524338:IMH524345 IWD524338:IWD524345 JFZ524338:JFZ524345 JPV524338:JPV524345 JZR524338:JZR524345 KJN524338:KJN524345 KTJ524338:KTJ524345 LDF524338:LDF524345 LNB524338:LNB524345 LWX524338:LWX524345 MGT524338:MGT524345 MQP524338:MQP524345 NAL524338:NAL524345 NKH524338:NKH524345 NUD524338:NUD524345 ODZ524338:ODZ524345 ONV524338:ONV524345 OXR524338:OXR524345 PHN524338:PHN524345 PRJ524338:PRJ524345 QBF524338:QBF524345 QLB524338:QLB524345 QUX524338:QUX524345 RET524338:RET524345 ROP524338:ROP524345 RYL524338:RYL524345 SIH524338:SIH524345 SSD524338:SSD524345 TBZ524338:TBZ524345 TLV524338:TLV524345 TVR524338:TVR524345 UFN524338:UFN524345 UPJ524338:UPJ524345 UZF524338:UZF524345 VJB524338:VJB524345 VSX524338:VSX524345 WCT524338:WCT524345 WMP524338:WMP524345 WWL524338:WWL524345 AD589874:AD589881 JZ589874:JZ589881 TV589874:TV589881 ADR589874:ADR589881 ANN589874:ANN589881 AXJ589874:AXJ589881 BHF589874:BHF589881 BRB589874:BRB589881 CAX589874:CAX589881 CKT589874:CKT589881 CUP589874:CUP589881 DEL589874:DEL589881 DOH589874:DOH589881 DYD589874:DYD589881 EHZ589874:EHZ589881 ERV589874:ERV589881 FBR589874:FBR589881 FLN589874:FLN589881 FVJ589874:FVJ589881 GFF589874:GFF589881 GPB589874:GPB589881 GYX589874:GYX589881 HIT589874:HIT589881 HSP589874:HSP589881 ICL589874:ICL589881 IMH589874:IMH589881 IWD589874:IWD589881 JFZ589874:JFZ589881 JPV589874:JPV589881 JZR589874:JZR589881 KJN589874:KJN589881 KTJ589874:KTJ589881 LDF589874:LDF589881 LNB589874:LNB589881 LWX589874:LWX589881 MGT589874:MGT589881 MQP589874:MQP589881 NAL589874:NAL589881 NKH589874:NKH589881 NUD589874:NUD589881 ODZ589874:ODZ589881 ONV589874:ONV589881 OXR589874:OXR589881 PHN589874:PHN589881 PRJ589874:PRJ589881 QBF589874:QBF589881 QLB589874:QLB589881 QUX589874:QUX589881 RET589874:RET589881 ROP589874:ROP589881 RYL589874:RYL589881 SIH589874:SIH589881 SSD589874:SSD589881 TBZ589874:TBZ589881 TLV589874:TLV589881 TVR589874:TVR589881 UFN589874:UFN589881 UPJ589874:UPJ589881 UZF589874:UZF589881 VJB589874:VJB589881 VSX589874:VSX589881 WCT589874:WCT589881 WMP589874:WMP589881 WWL589874:WWL589881 AD655410:AD655417 JZ655410:JZ655417 TV655410:TV655417 ADR655410:ADR655417 ANN655410:ANN655417 AXJ655410:AXJ655417 BHF655410:BHF655417 BRB655410:BRB655417 CAX655410:CAX655417 CKT655410:CKT655417 CUP655410:CUP655417 DEL655410:DEL655417 DOH655410:DOH655417 DYD655410:DYD655417 EHZ655410:EHZ655417 ERV655410:ERV655417 FBR655410:FBR655417 FLN655410:FLN655417 FVJ655410:FVJ655417 GFF655410:GFF655417 GPB655410:GPB655417 GYX655410:GYX655417 HIT655410:HIT655417 HSP655410:HSP655417 ICL655410:ICL655417 IMH655410:IMH655417 IWD655410:IWD655417 JFZ655410:JFZ655417 JPV655410:JPV655417 JZR655410:JZR655417 KJN655410:KJN655417 KTJ655410:KTJ655417 LDF655410:LDF655417 LNB655410:LNB655417 LWX655410:LWX655417 MGT655410:MGT655417 MQP655410:MQP655417 NAL655410:NAL655417 NKH655410:NKH655417 NUD655410:NUD655417 ODZ655410:ODZ655417 ONV655410:ONV655417 OXR655410:OXR655417 PHN655410:PHN655417 PRJ655410:PRJ655417 QBF655410:QBF655417 QLB655410:QLB655417 QUX655410:QUX655417 RET655410:RET655417 ROP655410:ROP655417 RYL655410:RYL655417 SIH655410:SIH655417 SSD655410:SSD655417 TBZ655410:TBZ655417 TLV655410:TLV655417 TVR655410:TVR655417 UFN655410:UFN655417 UPJ655410:UPJ655417 UZF655410:UZF655417 VJB655410:VJB655417 VSX655410:VSX655417 WCT655410:WCT655417 WMP655410:WMP655417 WWL655410:WWL655417 AD720946:AD720953 JZ720946:JZ720953 TV720946:TV720953 ADR720946:ADR720953 ANN720946:ANN720953 AXJ720946:AXJ720953 BHF720946:BHF720953 BRB720946:BRB720953 CAX720946:CAX720953 CKT720946:CKT720953 CUP720946:CUP720953 DEL720946:DEL720953 DOH720946:DOH720953 DYD720946:DYD720953 EHZ720946:EHZ720953 ERV720946:ERV720953 FBR720946:FBR720953 FLN720946:FLN720953 FVJ720946:FVJ720953 GFF720946:GFF720953 GPB720946:GPB720953 GYX720946:GYX720953 HIT720946:HIT720953 HSP720946:HSP720953 ICL720946:ICL720953 IMH720946:IMH720953 IWD720946:IWD720953 JFZ720946:JFZ720953 JPV720946:JPV720953 JZR720946:JZR720953 KJN720946:KJN720953 KTJ720946:KTJ720953 LDF720946:LDF720953 LNB720946:LNB720953 LWX720946:LWX720953 MGT720946:MGT720953 MQP720946:MQP720953 NAL720946:NAL720953 NKH720946:NKH720953 NUD720946:NUD720953 ODZ720946:ODZ720953 ONV720946:ONV720953 OXR720946:OXR720953 PHN720946:PHN720953 PRJ720946:PRJ720953 QBF720946:QBF720953 QLB720946:QLB720953 QUX720946:QUX720953 RET720946:RET720953 ROP720946:ROP720953 RYL720946:RYL720953 SIH720946:SIH720953 SSD720946:SSD720953 TBZ720946:TBZ720953 TLV720946:TLV720953 TVR720946:TVR720953 UFN720946:UFN720953 UPJ720946:UPJ720953 UZF720946:UZF720953 VJB720946:VJB720953 VSX720946:VSX720953 WCT720946:WCT720953 WMP720946:WMP720953 WWL720946:WWL720953 AD786482:AD786489 JZ786482:JZ786489 TV786482:TV786489 ADR786482:ADR786489 ANN786482:ANN786489 AXJ786482:AXJ786489 BHF786482:BHF786489 BRB786482:BRB786489 CAX786482:CAX786489 CKT786482:CKT786489 CUP786482:CUP786489 DEL786482:DEL786489 DOH786482:DOH786489 DYD786482:DYD786489 EHZ786482:EHZ786489 ERV786482:ERV786489 FBR786482:FBR786489 FLN786482:FLN786489 FVJ786482:FVJ786489 GFF786482:GFF786489 GPB786482:GPB786489 GYX786482:GYX786489 HIT786482:HIT786489 HSP786482:HSP786489 ICL786482:ICL786489 IMH786482:IMH786489 IWD786482:IWD786489 JFZ786482:JFZ786489 JPV786482:JPV786489 JZR786482:JZR786489 KJN786482:KJN786489 KTJ786482:KTJ786489 LDF786482:LDF786489 LNB786482:LNB786489 LWX786482:LWX786489 MGT786482:MGT786489 MQP786482:MQP786489 NAL786482:NAL786489 NKH786482:NKH786489 NUD786482:NUD786489 ODZ786482:ODZ786489 ONV786482:ONV786489 OXR786482:OXR786489 PHN786482:PHN786489 PRJ786482:PRJ786489 QBF786482:QBF786489 QLB786482:QLB786489 QUX786482:QUX786489 RET786482:RET786489 ROP786482:ROP786489 RYL786482:RYL786489 SIH786482:SIH786489 SSD786482:SSD786489 TBZ786482:TBZ786489 TLV786482:TLV786489 TVR786482:TVR786489 UFN786482:UFN786489 UPJ786482:UPJ786489 UZF786482:UZF786489 VJB786482:VJB786489 VSX786482:VSX786489 WCT786482:WCT786489 WMP786482:WMP786489 WWL786482:WWL786489 AD852018:AD852025 JZ852018:JZ852025 TV852018:TV852025 ADR852018:ADR852025 ANN852018:ANN852025 AXJ852018:AXJ852025 BHF852018:BHF852025 BRB852018:BRB852025 CAX852018:CAX852025 CKT852018:CKT852025 CUP852018:CUP852025 DEL852018:DEL852025 DOH852018:DOH852025 DYD852018:DYD852025 EHZ852018:EHZ852025 ERV852018:ERV852025 FBR852018:FBR852025 FLN852018:FLN852025 FVJ852018:FVJ852025 GFF852018:GFF852025 GPB852018:GPB852025 GYX852018:GYX852025 HIT852018:HIT852025 HSP852018:HSP852025 ICL852018:ICL852025 IMH852018:IMH852025 IWD852018:IWD852025 JFZ852018:JFZ852025 JPV852018:JPV852025 JZR852018:JZR852025 KJN852018:KJN852025 KTJ852018:KTJ852025 LDF852018:LDF852025 LNB852018:LNB852025 LWX852018:LWX852025 MGT852018:MGT852025 MQP852018:MQP852025 NAL852018:NAL852025 NKH852018:NKH852025 NUD852018:NUD852025 ODZ852018:ODZ852025 ONV852018:ONV852025 OXR852018:OXR852025 PHN852018:PHN852025 PRJ852018:PRJ852025 QBF852018:QBF852025 QLB852018:QLB852025 QUX852018:QUX852025 RET852018:RET852025 ROP852018:ROP852025 RYL852018:RYL852025 SIH852018:SIH852025 SSD852018:SSD852025 TBZ852018:TBZ852025 TLV852018:TLV852025 TVR852018:TVR852025 UFN852018:UFN852025 UPJ852018:UPJ852025 UZF852018:UZF852025 VJB852018:VJB852025 VSX852018:VSX852025 WCT852018:WCT852025 WMP852018:WMP852025 WWL852018:WWL852025 AD917554:AD917561 JZ917554:JZ917561 TV917554:TV917561 ADR917554:ADR917561 ANN917554:ANN917561 AXJ917554:AXJ917561 BHF917554:BHF917561 BRB917554:BRB917561 CAX917554:CAX917561 CKT917554:CKT917561 CUP917554:CUP917561 DEL917554:DEL917561 DOH917554:DOH917561 DYD917554:DYD917561 EHZ917554:EHZ917561 ERV917554:ERV917561 FBR917554:FBR917561 FLN917554:FLN917561 FVJ917554:FVJ917561 GFF917554:GFF917561 GPB917554:GPB917561 GYX917554:GYX917561 HIT917554:HIT917561 HSP917554:HSP917561 ICL917554:ICL917561 IMH917554:IMH917561 IWD917554:IWD917561 JFZ917554:JFZ917561 JPV917554:JPV917561 JZR917554:JZR917561 KJN917554:KJN917561 KTJ917554:KTJ917561 LDF917554:LDF917561 LNB917554:LNB917561 LWX917554:LWX917561 MGT917554:MGT917561 MQP917554:MQP917561 NAL917554:NAL917561 NKH917554:NKH917561 NUD917554:NUD917561 ODZ917554:ODZ917561 ONV917554:ONV917561 OXR917554:OXR917561 PHN917554:PHN917561 PRJ917554:PRJ917561 QBF917554:QBF917561 QLB917554:QLB917561 QUX917554:QUX917561 RET917554:RET917561 ROP917554:ROP917561 RYL917554:RYL917561 SIH917554:SIH917561 SSD917554:SSD917561 TBZ917554:TBZ917561 TLV917554:TLV917561 TVR917554:TVR917561 UFN917554:UFN917561 UPJ917554:UPJ917561 UZF917554:UZF917561 VJB917554:VJB917561 VSX917554:VSX917561 WCT917554:WCT917561 WMP917554:WMP917561 WWL917554:WWL917561 AD983090:AD983097 JZ983090:JZ983097 TV983090:TV983097 ADR983090:ADR983097 ANN983090:ANN983097 AXJ983090:AXJ983097 BHF983090:BHF983097 BRB983090:BRB983097 CAX983090:CAX983097 CKT983090:CKT983097 CUP983090:CUP983097 DEL983090:DEL983097 DOH983090:DOH983097 DYD983090:DYD983097 EHZ983090:EHZ983097 ERV983090:ERV983097 FBR983090:FBR983097 FLN983090:FLN983097 FVJ983090:FVJ983097 GFF983090:GFF983097 GPB983090:GPB983097 GYX983090:GYX983097 HIT983090:HIT983097 HSP983090:HSP983097 ICL983090:ICL983097 IMH983090:IMH983097 IWD983090:IWD983097 JFZ983090:JFZ983097 JPV983090:JPV983097 JZR983090:JZR983097 KJN983090:KJN983097 KTJ983090:KTJ983097 LDF983090:LDF983097 LNB983090:LNB983097 LWX983090:LWX983097 MGT983090:MGT983097 MQP983090:MQP983097 NAL983090:NAL983097 NKH983090:NKH983097 NUD983090:NUD983097 ODZ983090:ODZ983097 ONV983090:ONV983097 OXR983090:OXR983097 PHN983090:PHN983097 PRJ983090:PRJ983097 QBF983090:QBF983097 QLB983090:QLB983097 QUX983090:QUX983097 RET983090:RET983097 ROP983090:ROP983097 RYL983090:RYL983097 SIH983090:SIH983097 SSD983090:SSD983097 TBZ983090:TBZ983097 TLV983090:TLV983097 TVR983090:TVR983097 UFN983090:UFN983097 UPJ983090:UPJ983097 UZF983090:UZF983097 VJB983090:VJB983097 VSX983090:VSX983097 WCT983090:WCT983097 JZ18:JZ25 TV18:TV25 ADR18:ADR25 ANN18:ANN25 AXJ18:AXJ25 BHF18:BHF25 BRB18:BRB25 CAX18:CAX25 CKT18:CKT25 CUP18:CUP25 DEL18:DEL25 DOH18:DOH25 DYD18:DYD25 EHZ18:EHZ25 ERV18:ERV25 FBR18:FBR25 FLN18:FLN25 FVJ18:FVJ25 GFF18:GFF25 GPB18:GPB25 GYX18:GYX25 HIT18:HIT25 HSP18:HSP25 ICL18:ICL25 IMH18:IMH25 IWD18:IWD25 JFZ18:JFZ25 JPV18:JPV25 JZR18:JZR25 KJN18:KJN25 KTJ18:KTJ25 LDF18:LDF25 LNB18:LNB25 LWX18:LWX25 MGT18:MGT25 MQP18:MQP25 NAL18:NAL25 NKH18:NKH25 NUD18:NUD25 ODZ18:ODZ25 ONV18:ONV25 OXR18:OXR25 PHN18:PHN25 PRJ18:PRJ25 QBF18:QBF25 QLB18:QLB25 QUX18:QUX25 RET18:RET25 ROP18:ROP25 RYL18:RYL25 SIH18:SIH25 SSD18:SSD25 TBZ18:TBZ25 TLV18:TLV25 TVR18:TVR25 UFN18:UFN25 UPJ18:UPJ25 UZF18:UZF25 VJB18:VJB25 VSX18:VSX25 WCT18:WCT25 WMP18:WMP25 WWL18:WWL25 WWL29:WWL34 WMP29:WMP34 JZ29:JZ34 TV29:TV34 ADR29:ADR34 ANN29:ANN34 AXJ29:AXJ34 BHF29:BHF34 BRB29:BRB34 CAX29:CAX34 CKT29:CKT34 CUP29:CUP34 DEL29:DEL34 DOH29:DOH34 DYD29:DYD34 EHZ29:EHZ34 ERV29:ERV34 FBR29:FBR34 FLN29:FLN34 FVJ29:FVJ34 GFF29:GFF34 GPB29:GPB34 GYX29:GYX34 HIT29:HIT34 HSP29:HSP34 ICL29:ICL34 IMH29:IMH34 IWD29:IWD34 JFZ29:JFZ34 JPV29:JPV34 JZR29:JZR34 KJN29:KJN34 KTJ29:KTJ34 LDF29:LDF34 LNB29:LNB34 LWX29:LWX34 MGT29:MGT34 MQP29:MQP34 NAL29:NAL34 NKH29:NKH34 NUD29:NUD34 ODZ29:ODZ34 ONV29:ONV34 OXR29:OXR34 PHN29:PHN34 PRJ29:PRJ34 QBF29:QBF34 QLB29:QLB34 QUX29:QUX34 RET29:RET34 ROP29:ROP34 RYL29:RYL34 SIH29:SIH34 SSD29:SSD34 TBZ29:TBZ34 TLV29:TLV34 TVR29:TVR34 UFN29:UFN34 UPJ29:UPJ34 UZF29:UZF34 VJB29:VJB34 VSX29:VSX34 WCT29:WCT34 WWL38:WWL43 WMP38:WMP43 JZ38:JZ43 TV38:TV43 ADR38:ADR43 ANN38:ANN43 AXJ38:AXJ43 BHF38:BHF43 BRB38:BRB43 CAX38:CAX43 CKT38:CKT43 CUP38:CUP43 DEL38:DEL43 DOH38:DOH43 DYD38:DYD43 EHZ38:EHZ43 ERV38:ERV43 FBR38:FBR43 FLN38:FLN43 FVJ38:FVJ43 GFF38:GFF43 GPB38:GPB43 GYX38:GYX43 HIT38:HIT43 HSP38:HSP43 ICL38:ICL43 IMH38:IMH43 IWD38:IWD43 JFZ38:JFZ43 JPV38:JPV43 JZR38:JZR43 KJN38:KJN43 KTJ38:KTJ43 LDF38:LDF43 LNB38:LNB43 LWX38:LWX43 MGT38:MGT43 MQP38:MQP43 NAL38:NAL43 NKH38:NKH43 NUD38:NUD43 ODZ38:ODZ43 ONV38:ONV43 OXR38:OXR43 PHN38:PHN43 PRJ38:PRJ43 QBF38:QBF43 QLB38:QLB43 QUX38:QUX43 RET38:RET43 ROP38:ROP43 RYL38:RYL43 SIH38:SIH43 SSD38:SSD43 TBZ38:TBZ43 TLV38:TLV43 TVR38:TVR43 UFN38:UFN43 UPJ38:UPJ43 UZF38:UZF43 VJB38:VJB43 VSX38:VSX43 WCT38:WCT43 WWL47:WWL52 WMP47:WMP52 JZ47:JZ52 TV47:TV52 ADR47:ADR52 ANN47:ANN52 AXJ47:AXJ52 BHF47:BHF52 BRB47:BRB52 CAX47:CAX52 CKT47:CKT52 CUP47:CUP52 DEL47:DEL52 DOH47:DOH52 DYD47:DYD52 EHZ47:EHZ52 ERV47:ERV52 FBR47:FBR52 FLN47:FLN52 FVJ47:FVJ52 GFF47:GFF52 GPB47:GPB52 GYX47:GYX52 HIT47:HIT52 HSP47:HSP52 ICL47:ICL52 IMH47:IMH52 IWD47:IWD52 JFZ47:JFZ52 JPV47:JPV52 JZR47:JZR52 KJN47:KJN52 KTJ47:KTJ52 LDF47:LDF52 LNB47:LNB52 LWX47:LWX52 MGT47:MGT52 MQP47:MQP52 NAL47:NAL52 NKH47:NKH52 NUD47:NUD52 ODZ47:ODZ52 ONV47:ONV52 OXR47:OXR52 PHN47:PHN52 PRJ47:PRJ52 QBF47:QBF52 QLB47:QLB52 QUX47:QUX52 RET47:RET52 ROP47:ROP52 RYL47:RYL52 SIH47:SIH52 SSD47:SSD52 TBZ47:TBZ52 TLV47:TLV52 TVR47:TVR52 UFN47:UFN52 UPJ47:UPJ52 UZF47:UZF52 VJB47:VJB52 VSX47:VSX52 WCT47:WCT52 WWL56:WWL61 WMP56:WMP61 JZ56:JZ61 TV56:TV61 ADR56:ADR61 ANN56:ANN61 AXJ56:AXJ61 BHF56:BHF61 BRB56:BRB61 CAX56:CAX61 CKT56:CKT61 CUP56:CUP61 DEL56:DEL61 DOH56:DOH61 DYD56:DYD61 EHZ56:EHZ61 ERV56:ERV61 FBR56:FBR61 FLN56:FLN61 FVJ56:FVJ61 GFF56:GFF61 GPB56:GPB61 GYX56:GYX61 HIT56:HIT61 HSP56:HSP61 ICL56:ICL61 IMH56:IMH61 IWD56:IWD61 JFZ56:JFZ61 JPV56:JPV61 JZR56:JZR61 KJN56:KJN61 KTJ56:KTJ61 LDF56:LDF61 LNB56:LNB61 LWX56:LWX61 MGT56:MGT61 MQP56:MQP61 NAL56:NAL61 NKH56:NKH61 NUD56:NUD61 ODZ56:ODZ61 ONV56:ONV61 OXR56:OXR61 PHN56:PHN61 PRJ56:PRJ61 QBF56:QBF61 QLB56:QLB61 QUX56:QUX61 RET56:RET61 ROP56:ROP61 RYL56:RYL61 SIH56:SIH61 SSD56:SSD61 TBZ56:TBZ61 TLV56:TLV61 TVR56:TVR61 UFN56:UFN61 UPJ56:UPJ61 UZF56:UZF61 VJB56:VJB61 VSX56:VSX61 WCT56:WCT61" xr:uid="{00000000-0002-0000-0C00-000006000000}">
      <formula1>900</formula1>
    </dataValidation>
    <dataValidation type="list" allowBlank="1" showInputMessage="1" showErrorMessage="1" errorTitle="Ошибка" error="Выберите значение из списка" sqref="O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O65590 JR65590 TN65590 ADJ65590 ANF65590 AXB65590 BGX65590 BQT65590 CAP65590 CKL65590 CUH65590 DED65590 DNZ65590 DXV65590 EHR65590 ERN65590 FBJ65590 FLF65590 FVB65590 GEX65590 GOT65590 GYP65590 HIL65590 HSH65590 ICD65590 ILZ65590 IVV65590 JFR65590 JPN65590 JZJ65590 KJF65590 KTB65590 LCX65590 LMT65590 LWP65590 MGL65590 MQH65590 NAD65590 NJZ65590 NTV65590 ODR65590 ONN65590 OXJ65590 PHF65590 PRB65590 QAX65590 QKT65590 QUP65590 REL65590 ROH65590 RYD65590 SHZ65590 SRV65590 TBR65590 TLN65590 TVJ65590 UFF65590 UPB65590 UYX65590 VIT65590 VSP65590 WCL65590 WMH65590 WWD65590 O131126 JR131126 TN131126 ADJ131126 ANF131126 AXB131126 BGX131126 BQT131126 CAP131126 CKL131126 CUH131126 DED131126 DNZ131126 DXV131126 EHR131126 ERN131126 FBJ131126 FLF131126 FVB131126 GEX131126 GOT131126 GYP131126 HIL131126 HSH131126 ICD131126 ILZ131126 IVV131126 JFR131126 JPN131126 JZJ131126 KJF131126 KTB131126 LCX131126 LMT131126 LWP131126 MGL131126 MQH131126 NAD131126 NJZ131126 NTV131126 ODR131126 ONN131126 OXJ131126 PHF131126 PRB131126 QAX131126 QKT131126 QUP131126 REL131126 ROH131126 RYD131126 SHZ131126 SRV131126 TBR131126 TLN131126 TVJ131126 UFF131126 UPB131126 UYX131126 VIT131126 VSP131126 WCL131126 WMH131126 WWD131126 O196662 JR196662 TN196662 ADJ196662 ANF196662 AXB196662 BGX196662 BQT196662 CAP196662 CKL196662 CUH196662 DED196662 DNZ196662 DXV196662 EHR196662 ERN196662 FBJ196662 FLF196662 FVB196662 GEX196662 GOT196662 GYP196662 HIL196662 HSH196662 ICD196662 ILZ196662 IVV196662 JFR196662 JPN196662 JZJ196662 KJF196662 KTB196662 LCX196662 LMT196662 LWP196662 MGL196662 MQH196662 NAD196662 NJZ196662 NTV196662 ODR196662 ONN196662 OXJ196662 PHF196662 PRB196662 QAX196662 QKT196662 QUP196662 REL196662 ROH196662 RYD196662 SHZ196662 SRV196662 TBR196662 TLN196662 TVJ196662 UFF196662 UPB196662 UYX196662 VIT196662 VSP196662 WCL196662 WMH196662 WWD196662 O262198 JR262198 TN262198 ADJ262198 ANF262198 AXB262198 BGX262198 BQT262198 CAP262198 CKL262198 CUH262198 DED262198 DNZ262198 DXV262198 EHR262198 ERN262198 FBJ262198 FLF262198 FVB262198 GEX262198 GOT262198 GYP262198 HIL262198 HSH262198 ICD262198 ILZ262198 IVV262198 JFR262198 JPN262198 JZJ262198 KJF262198 KTB262198 LCX262198 LMT262198 LWP262198 MGL262198 MQH262198 NAD262198 NJZ262198 NTV262198 ODR262198 ONN262198 OXJ262198 PHF262198 PRB262198 QAX262198 QKT262198 QUP262198 REL262198 ROH262198 RYD262198 SHZ262198 SRV262198 TBR262198 TLN262198 TVJ262198 UFF262198 UPB262198 UYX262198 VIT262198 VSP262198 WCL262198 WMH262198 WWD262198 O327734 JR327734 TN327734 ADJ327734 ANF327734 AXB327734 BGX327734 BQT327734 CAP327734 CKL327734 CUH327734 DED327734 DNZ327734 DXV327734 EHR327734 ERN327734 FBJ327734 FLF327734 FVB327734 GEX327734 GOT327734 GYP327734 HIL327734 HSH327734 ICD327734 ILZ327734 IVV327734 JFR327734 JPN327734 JZJ327734 KJF327734 KTB327734 LCX327734 LMT327734 LWP327734 MGL327734 MQH327734 NAD327734 NJZ327734 NTV327734 ODR327734 ONN327734 OXJ327734 PHF327734 PRB327734 QAX327734 QKT327734 QUP327734 REL327734 ROH327734 RYD327734 SHZ327734 SRV327734 TBR327734 TLN327734 TVJ327734 UFF327734 UPB327734 UYX327734 VIT327734 VSP327734 WCL327734 WMH327734 WWD327734 O393270 JR393270 TN393270 ADJ393270 ANF393270 AXB393270 BGX393270 BQT393270 CAP393270 CKL393270 CUH393270 DED393270 DNZ393270 DXV393270 EHR393270 ERN393270 FBJ393270 FLF393270 FVB393270 GEX393270 GOT393270 GYP393270 HIL393270 HSH393270 ICD393270 ILZ393270 IVV393270 JFR393270 JPN393270 JZJ393270 KJF393270 KTB393270 LCX393270 LMT393270 LWP393270 MGL393270 MQH393270 NAD393270 NJZ393270 NTV393270 ODR393270 ONN393270 OXJ393270 PHF393270 PRB393270 QAX393270 QKT393270 QUP393270 REL393270 ROH393270 RYD393270 SHZ393270 SRV393270 TBR393270 TLN393270 TVJ393270 UFF393270 UPB393270 UYX393270 VIT393270 VSP393270 WCL393270 WMH393270 WWD393270 O458806 JR458806 TN458806 ADJ458806 ANF458806 AXB458806 BGX458806 BQT458806 CAP458806 CKL458806 CUH458806 DED458806 DNZ458806 DXV458806 EHR458806 ERN458806 FBJ458806 FLF458806 FVB458806 GEX458806 GOT458806 GYP458806 HIL458806 HSH458806 ICD458806 ILZ458806 IVV458806 JFR458806 JPN458806 JZJ458806 KJF458806 KTB458806 LCX458806 LMT458806 LWP458806 MGL458806 MQH458806 NAD458806 NJZ458806 NTV458806 ODR458806 ONN458806 OXJ458806 PHF458806 PRB458806 QAX458806 QKT458806 QUP458806 REL458806 ROH458806 RYD458806 SHZ458806 SRV458806 TBR458806 TLN458806 TVJ458806 UFF458806 UPB458806 UYX458806 VIT458806 VSP458806 WCL458806 WMH458806 WWD458806 O524342 JR524342 TN524342 ADJ524342 ANF524342 AXB524342 BGX524342 BQT524342 CAP524342 CKL524342 CUH524342 DED524342 DNZ524342 DXV524342 EHR524342 ERN524342 FBJ524342 FLF524342 FVB524342 GEX524342 GOT524342 GYP524342 HIL524342 HSH524342 ICD524342 ILZ524342 IVV524342 JFR524342 JPN524342 JZJ524342 KJF524342 KTB524342 LCX524342 LMT524342 LWP524342 MGL524342 MQH524342 NAD524342 NJZ524342 NTV524342 ODR524342 ONN524342 OXJ524342 PHF524342 PRB524342 QAX524342 QKT524342 QUP524342 REL524342 ROH524342 RYD524342 SHZ524342 SRV524342 TBR524342 TLN524342 TVJ524342 UFF524342 UPB524342 UYX524342 VIT524342 VSP524342 WCL524342 WMH524342 WWD524342 O589878 JR589878 TN589878 ADJ589878 ANF589878 AXB589878 BGX589878 BQT589878 CAP589878 CKL589878 CUH589878 DED589878 DNZ589878 DXV589878 EHR589878 ERN589878 FBJ589878 FLF589878 FVB589878 GEX589878 GOT589878 GYP589878 HIL589878 HSH589878 ICD589878 ILZ589878 IVV589878 JFR589878 JPN589878 JZJ589878 KJF589878 KTB589878 LCX589878 LMT589878 LWP589878 MGL589878 MQH589878 NAD589878 NJZ589878 NTV589878 ODR589878 ONN589878 OXJ589878 PHF589878 PRB589878 QAX589878 QKT589878 QUP589878 REL589878 ROH589878 RYD589878 SHZ589878 SRV589878 TBR589878 TLN589878 TVJ589878 UFF589878 UPB589878 UYX589878 VIT589878 VSP589878 WCL589878 WMH589878 WWD589878 O655414 JR655414 TN655414 ADJ655414 ANF655414 AXB655414 BGX655414 BQT655414 CAP655414 CKL655414 CUH655414 DED655414 DNZ655414 DXV655414 EHR655414 ERN655414 FBJ655414 FLF655414 FVB655414 GEX655414 GOT655414 GYP655414 HIL655414 HSH655414 ICD655414 ILZ655414 IVV655414 JFR655414 JPN655414 JZJ655414 KJF655414 KTB655414 LCX655414 LMT655414 LWP655414 MGL655414 MQH655414 NAD655414 NJZ655414 NTV655414 ODR655414 ONN655414 OXJ655414 PHF655414 PRB655414 QAX655414 QKT655414 QUP655414 REL655414 ROH655414 RYD655414 SHZ655414 SRV655414 TBR655414 TLN655414 TVJ655414 UFF655414 UPB655414 UYX655414 VIT655414 VSP655414 WCL655414 WMH655414 WWD655414 O720950 JR720950 TN720950 ADJ720950 ANF720950 AXB720950 BGX720950 BQT720950 CAP720950 CKL720950 CUH720950 DED720950 DNZ720950 DXV720950 EHR720950 ERN720950 FBJ720950 FLF720950 FVB720950 GEX720950 GOT720950 GYP720950 HIL720950 HSH720950 ICD720950 ILZ720950 IVV720950 JFR720950 JPN720950 JZJ720950 KJF720950 KTB720950 LCX720950 LMT720950 LWP720950 MGL720950 MQH720950 NAD720950 NJZ720950 NTV720950 ODR720950 ONN720950 OXJ720950 PHF720950 PRB720950 QAX720950 QKT720950 QUP720950 REL720950 ROH720950 RYD720950 SHZ720950 SRV720950 TBR720950 TLN720950 TVJ720950 UFF720950 UPB720950 UYX720950 VIT720950 VSP720950 WCL720950 WMH720950 WWD720950 O786486 JR786486 TN786486 ADJ786486 ANF786486 AXB786486 BGX786486 BQT786486 CAP786486 CKL786486 CUH786486 DED786486 DNZ786486 DXV786486 EHR786486 ERN786486 FBJ786486 FLF786486 FVB786486 GEX786486 GOT786486 GYP786486 HIL786486 HSH786486 ICD786486 ILZ786486 IVV786486 JFR786486 JPN786486 JZJ786486 KJF786486 KTB786486 LCX786486 LMT786486 LWP786486 MGL786486 MQH786486 NAD786486 NJZ786486 NTV786486 ODR786486 ONN786486 OXJ786486 PHF786486 PRB786486 QAX786486 QKT786486 QUP786486 REL786486 ROH786486 RYD786486 SHZ786486 SRV786486 TBR786486 TLN786486 TVJ786486 UFF786486 UPB786486 UYX786486 VIT786486 VSP786486 WCL786486 WMH786486 WWD786486 O852022 JR852022 TN852022 ADJ852022 ANF852022 AXB852022 BGX852022 BQT852022 CAP852022 CKL852022 CUH852022 DED852022 DNZ852022 DXV852022 EHR852022 ERN852022 FBJ852022 FLF852022 FVB852022 GEX852022 GOT852022 GYP852022 HIL852022 HSH852022 ICD852022 ILZ852022 IVV852022 JFR852022 JPN852022 JZJ852022 KJF852022 KTB852022 LCX852022 LMT852022 LWP852022 MGL852022 MQH852022 NAD852022 NJZ852022 NTV852022 ODR852022 ONN852022 OXJ852022 PHF852022 PRB852022 QAX852022 QKT852022 QUP852022 REL852022 ROH852022 RYD852022 SHZ852022 SRV852022 TBR852022 TLN852022 TVJ852022 UFF852022 UPB852022 UYX852022 VIT852022 VSP852022 WCL852022 WMH852022 WWD852022 O917558 JR917558 TN917558 ADJ917558 ANF917558 AXB917558 BGX917558 BQT917558 CAP917558 CKL917558 CUH917558 DED917558 DNZ917558 DXV917558 EHR917558 ERN917558 FBJ917558 FLF917558 FVB917558 GEX917558 GOT917558 GYP917558 HIL917558 HSH917558 ICD917558 ILZ917558 IVV917558 JFR917558 JPN917558 JZJ917558 KJF917558 KTB917558 LCX917558 LMT917558 LWP917558 MGL917558 MQH917558 NAD917558 NJZ917558 NTV917558 ODR917558 ONN917558 OXJ917558 PHF917558 PRB917558 QAX917558 QKT917558 QUP917558 REL917558 ROH917558 RYD917558 SHZ917558 SRV917558 TBR917558 TLN917558 TVJ917558 UFF917558 UPB917558 UYX917558 VIT917558 VSP917558 WCL917558 WMH917558 WWD917558 O983094 JR983094 TN983094 ADJ983094 ANF983094 AXB983094 BGX983094 BQT983094 CAP983094 CKL983094 CUH983094 DED983094 DNZ983094 DXV983094 EHR983094 ERN983094 FBJ983094 FLF983094 FVB983094 GEX983094 GOT983094 GYP983094 HIL983094 HSH983094 ICD983094 ILZ983094 IVV983094 JFR983094 JPN983094 JZJ983094 KJF983094 KTB983094 LCX983094 LMT983094 LWP983094 MGL983094 MQH983094 NAD983094 NJZ983094 NTV983094 ODR983094 ONN983094 OXJ983094 PHF983094 PRB983094 QAX983094 QKT983094 QUP983094 REL983094 ROH983094 RYD983094 SHZ983094 SRV983094 TBR983094 TLN983094 TVJ983094 UFF983094 UPB983094 UYX983094 VIT983094 VSP983094 WCL983094 WMH983094 WWD983094 O31 JR31 TN31 ADJ31 ANF31 AXB31 BGX31 BQT31 CAP31 CKL31 CUH31 DED31 DNZ31 DXV31 EHR31 ERN31 FBJ31 FLF31 FVB31 GEX31 GOT31 GYP31 HIL31 HSH31 ICD31 ILZ31 IVV31 JFR31 JPN31 JZJ31 KJF31 KTB31 LCX31 LMT31 LWP31 MGL31 MQH31 NAD31 NJZ31 NTV31 ODR31 ONN31 OXJ31 PHF31 PRB31 QAX31 QKT31 QUP31 REL31 ROH31 RYD31 SHZ31 SRV31 TBR31 TLN31 TVJ31 UFF31 UPB31 UYX31 VIT31 VSP31 WCL31 WMH31 WWD31 O40 JR40 TN40 ADJ40 ANF40 AXB40 BGX40 BQT40 CAP40 CKL40 CUH40 DED40 DNZ40 DXV40 EHR40 ERN40 FBJ40 FLF40 FVB40 GEX40 GOT40 GYP40 HIL40 HSH40 ICD40 ILZ40 IVV40 JFR40 JPN40 JZJ40 KJF40 KTB40 LCX40 LMT40 LWP40 MGL40 MQH40 NAD40 NJZ40 NTV40 ODR40 ONN40 OXJ40 PHF40 PRB40 QAX40 QKT40 QUP40 REL40 ROH40 RYD40 SHZ40 SRV40 TBR40 TLN40 TVJ40 UFF40 UPB40 UYX40 VIT40 VSP40 WCL40 WMH40 WWD40 O49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O58 JR58 TN58 ADJ58 ANF58 AXB58 BGX58 BQT58 CAP58 CKL58 CUH58 DED58 DNZ58 DXV58 EHR58 ERN58 FBJ58 FLF58 FVB58 GEX58 GOT58 GYP58 HIL58 HSH58 ICD58 ILZ58 IVV58 JFR58 JPN58 JZJ58 KJF58 KTB58 LCX58 LMT58 LWP58 MGL58 MQH58 NAD58 NJZ58 NTV58 ODR58 ONN58 OXJ58 PHF58 PRB58 QAX58 QKT58 QUP58 REL58 ROH58 RYD58 SHZ58 SRV58 TBR58 TLN58 TVJ58 UFF58 UPB58 UYX58 VIT58 VSP58 WCL58 WMH58 WWD58 V22 V65590 V131126 V196662 V262198 V327734 V393270 V458806 V524342 V589878 V655414 V720950 V786486 V852022 V917558 V983094 V31" xr:uid="{00000000-0002-0000-0C00-000007000000}">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xr:uid="{00000000-0002-0000-0C00-000008000000}">
      <formula1>900</formula1>
    </dataValidation>
    <dataValidation type="list" allowBlank="1" showInputMessage="1" showErrorMessage="1" errorTitle="Ошибка" error="Выберите значение из списка" prompt="Выберите значение из списка" sqref="O23 O32 O41 V32 O50 V23 O59" xr:uid="{00000000-0002-0000-0C00-000009000000}">
      <formula1>kind_of_cons</formula1>
    </dataValidation>
    <dataValidation type="decimal" allowBlank="1" showErrorMessage="1" errorTitle="Ошибка" error="Допускается ввод только действительных чисел!" sqref="O24 O33 O42 O51 O60 V51 V24 V33 V42 V60" xr:uid="{00000000-0002-0000-0C00-00000A000000}">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203" t="s">
        <v>491</v>
      </c>
      <c r="G2" s="1204"/>
      <c r="H2" s="1205"/>
      <c r="I2" s="642"/>
    </row>
    <row r="3" spans="1:20" ht="3" customHeight="1"/>
    <row r="4" spans="1:20" s="572" customFormat="1" ht="11.25">
      <c r="A4" s="592"/>
      <c r="B4" s="592"/>
      <c r="C4" s="592"/>
      <c r="D4" s="592"/>
      <c r="F4" s="1153" t="s">
        <v>454</v>
      </c>
      <c r="G4" s="1153"/>
      <c r="H4" s="1153"/>
      <c r="I4" s="1206"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6"/>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27.11.2020</v>
      </c>
      <c r="I7" s="583" t="s">
        <v>493</v>
      </c>
      <c r="J7" s="617"/>
      <c r="K7" s="592"/>
      <c r="L7" s="592"/>
      <c r="M7" s="592"/>
      <c r="N7" s="592"/>
      <c r="O7" s="592"/>
      <c r="P7" s="592"/>
      <c r="Q7" s="592"/>
      <c r="R7" s="592"/>
      <c r="S7" s="592"/>
      <c r="T7" s="592"/>
    </row>
    <row r="8" spans="1:20" s="572" customFormat="1" ht="45">
      <c r="A8" s="1207">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7"/>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7"/>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7"/>
      <c r="B11" s="1207">
        <v>1</v>
      </c>
      <c r="C11" s="625"/>
      <c r="D11" s="625"/>
      <c r="F11" s="618" t="str">
        <f>"4."&amp;mergeValue(A11) &amp;"."&amp;mergeValue(B11)</f>
        <v>4.1.1</v>
      </c>
      <c r="G11" s="613" t="s">
        <v>592</v>
      </c>
      <c r="H11" s="606" t="str">
        <f>IF(region_name="","",region_name)</f>
        <v>Самарская область</v>
      </c>
      <c r="I11" s="583" t="s">
        <v>499</v>
      </c>
      <c r="J11" s="617"/>
      <c r="K11" s="592"/>
      <c r="L11" s="592"/>
      <c r="M11" s="592"/>
      <c r="N11" s="592"/>
      <c r="O11" s="592"/>
      <c r="P11" s="592"/>
      <c r="Q11" s="592"/>
      <c r="R11" s="592"/>
      <c r="S11" s="592"/>
      <c r="T11" s="592"/>
    </row>
    <row r="12" spans="1:20" s="572" customFormat="1" ht="22.5">
      <c r="A12" s="1207"/>
      <c r="B12" s="1207"/>
      <c r="C12" s="1207">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7"/>
      <c r="B13" s="1207"/>
      <c r="C13" s="1207"/>
      <c r="D13" s="625">
        <v>1</v>
      </c>
      <c r="F13" s="618" t="str">
        <f>"4."&amp;mergeValue(A13) &amp;"."&amp;mergeValue(B13)&amp;"."&amp;mergeValue(C13)&amp;"."&amp;mergeValue(D13)</f>
        <v>4.1.1.1.1</v>
      </c>
      <c r="G13" s="635" t="s">
        <v>498</v>
      </c>
      <c r="H13" s="606"/>
      <c r="I13" s="1208" t="s">
        <v>591</v>
      </c>
      <c r="J13" s="617"/>
      <c r="K13" s="592"/>
      <c r="L13" s="592"/>
      <c r="M13" s="592"/>
      <c r="N13" s="592"/>
      <c r="O13" s="592"/>
      <c r="P13" s="592"/>
      <c r="Q13" s="592"/>
      <c r="R13" s="592"/>
      <c r="S13" s="592"/>
      <c r="T13" s="592"/>
    </row>
    <row r="14" spans="1:20" s="572" customFormat="1" ht="18.75">
      <c r="A14" s="1207"/>
      <c r="B14" s="1207"/>
      <c r="C14" s="1207"/>
      <c r="D14" s="625"/>
      <c r="F14" s="621"/>
      <c r="G14" s="552" t="s">
        <v>4</v>
      </c>
      <c r="H14" s="626"/>
      <c r="I14" s="1208"/>
      <c r="J14" s="617"/>
      <c r="K14" s="592"/>
      <c r="L14" s="592"/>
      <c r="M14" s="592"/>
      <c r="N14" s="592"/>
      <c r="O14" s="592"/>
      <c r="P14" s="592"/>
      <c r="Q14" s="592"/>
      <c r="R14" s="592"/>
      <c r="S14" s="592"/>
      <c r="T14" s="592"/>
    </row>
    <row r="15" spans="1:20" s="572" customFormat="1" ht="18.75">
      <c r="A15" s="1207"/>
      <c r="B15" s="1207"/>
      <c r="C15" s="625"/>
      <c r="D15" s="625"/>
      <c r="F15" s="636"/>
      <c r="G15" s="579" t="s">
        <v>403</v>
      </c>
      <c r="H15" s="637"/>
      <c r="I15" s="638"/>
      <c r="J15" s="617"/>
      <c r="K15" s="592"/>
      <c r="L15" s="592"/>
      <c r="M15" s="592"/>
      <c r="N15" s="592"/>
      <c r="O15" s="592"/>
      <c r="P15" s="592"/>
      <c r="Q15" s="592"/>
      <c r="R15" s="592"/>
      <c r="S15" s="592"/>
      <c r="T15" s="592"/>
    </row>
    <row r="16" spans="1:20" s="572" customFormat="1" ht="18.75">
      <c r="A16" s="1207"/>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2" t="s">
        <v>593</v>
      </c>
      <c r="H19" s="1202"/>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D00-000000000000}">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35" t="s">
        <v>631</v>
      </c>
      <c r="M5" s="1235"/>
      <c r="N5" s="1235"/>
      <c r="O5" s="1235"/>
      <c r="P5" s="1235"/>
      <c r="Q5" s="1235"/>
      <c r="R5" s="1235"/>
      <c r="S5" s="1235"/>
      <c r="T5" s="1235"/>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744</v>
      </c>
      <c r="N7" s="756"/>
      <c r="O7" s="1247" t="s">
        <v>85</v>
      </c>
      <c r="P7" s="1247"/>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502</v>
      </c>
      <c r="N9" s="668"/>
      <c r="O9" s="1212" t="str">
        <f>IF(NameOrPr_ch="",IF(NameOrPr="","",NameOrPr),NameOrPr_ch)</f>
        <v>Департамент ценового и тарифного регулирования</v>
      </c>
      <c r="P9" s="1212"/>
      <c r="Q9" s="1212"/>
      <c r="R9" s="1212"/>
      <c r="S9" s="1212"/>
      <c r="T9" s="1212"/>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596</v>
      </c>
      <c r="N10" s="668"/>
      <c r="O10" s="1212" t="str">
        <f>IF(datePr_ch="",IF(datePr="","",datePr),datePr_ch)</f>
        <v>12.11.2020</v>
      </c>
      <c r="P10" s="1212"/>
      <c r="Q10" s="1212"/>
      <c r="R10" s="1212"/>
      <c r="S10" s="1212"/>
      <c r="T10" s="1212"/>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595</v>
      </c>
      <c r="N11" s="668"/>
      <c r="O11" s="1212" t="str">
        <f>IF(numberPr_ch="",IF(numberPr="","",numberPr),numberPr_ch)</f>
        <v>429</v>
      </c>
      <c r="P11" s="1212"/>
      <c r="Q11" s="1212"/>
      <c r="R11" s="1212"/>
      <c r="S11" s="1212"/>
      <c r="T11" s="1212"/>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501</v>
      </c>
      <c r="N12" s="668"/>
      <c r="O12" s="1212" t="str">
        <f>IF(IstPub_ch="",IF(IstPub="","",IstPub),IstPub_ch)</f>
        <v>Сайт Правительства Самарской области</v>
      </c>
      <c r="P12" s="1212"/>
      <c r="Q12" s="1212"/>
      <c r="R12" s="1212"/>
      <c r="S12" s="1212"/>
      <c r="T12" s="1212"/>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36"/>
      <c r="M13" s="1236"/>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13"/>
      <c r="P14" s="1213"/>
      <c r="Q14" s="1213"/>
      <c r="R14" s="1213"/>
      <c r="S14" s="1213"/>
      <c r="T14" s="1213"/>
      <c r="U14" s="1213"/>
    </row>
    <row r="15" spans="1:34">
      <c r="J15" s="531"/>
      <c r="K15" s="531"/>
      <c r="L15" s="1153" t="s">
        <v>454</v>
      </c>
      <c r="M15" s="1153"/>
      <c r="N15" s="1153"/>
      <c r="O15" s="1153"/>
      <c r="P15" s="1153"/>
      <c r="Q15" s="1153"/>
      <c r="R15" s="1153"/>
      <c r="S15" s="1153"/>
      <c r="T15" s="1153"/>
      <c r="U15" s="1153"/>
      <c r="V15" s="1153"/>
      <c r="W15" s="1153" t="s">
        <v>455</v>
      </c>
    </row>
    <row r="16" spans="1:34" ht="14.25" customHeight="1">
      <c r="J16" s="531"/>
      <c r="K16" s="531"/>
      <c r="L16" s="1219" t="s">
        <v>92</v>
      </c>
      <c r="M16" s="1219" t="s">
        <v>639</v>
      </c>
      <c r="N16" s="663"/>
      <c r="O16" s="1220" t="s">
        <v>641</v>
      </c>
      <c r="P16" s="1221"/>
      <c r="Q16" s="1221"/>
      <c r="R16" s="1221"/>
      <c r="S16" s="1221"/>
      <c r="T16" s="1222"/>
      <c r="U16" s="1230" t="s">
        <v>341</v>
      </c>
      <c r="V16" s="1216" t="s">
        <v>275</v>
      </c>
      <c r="W16" s="1153"/>
    </row>
    <row r="17" spans="1:36" ht="14.25" customHeight="1">
      <c r="J17" s="531"/>
      <c r="K17" s="531"/>
      <c r="L17" s="1219"/>
      <c r="M17" s="1219"/>
      <c r="N17" s="664"/>
      <c r="O17" s="1225" t="s">
        <v>605</v>
      </c>
      <c r="P17" s="1223" t="s">
        <v>271</v>
      </c>
      <c r="Q17" s="1224"/>
      <c r="R17" s="1227" t="s">
        <v>654</v>
      </c>
      <c r="S17" s="1228"/>
      <c r="T17" s="1229"/>
      <c r="U17" s="1231"/>
      <c r="V17" s="1217"/>
      <c r="W17" s="1153"/>
    </row>
    <row r="18" spans="1:36" ht="33.75" customHeight="1">
      <c r="J18" s="531"/>
      <c r="K18" s="531"/>
      <c r="L18" s="1219"/>
      <c r="M18" s="1219"/>
      <c r="N18" s="665"/>
      <c r="O18" s="1226"/>
      <c r="P18" s="537" t="s">
        <v>606</v>
      </c>
      <c r="Q18" s="537" t="s">
        <v>6</v>
      </c>
      <c r="R18" s="538" t="s">
        <v>274</v>
      </c>
      <c r="S18" s="1214" t="s">
        <v>273</v>
      </c>
      <c r="T18" s="1215"/>
      <c r="U18" s="1232"/>
      <c r="V18" s="1218"/>
      <c r="W18" s="1153"/>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37">
        <f ca="1">OFFSET(S19,0,-1)+1</f>
        <v>7</v>
      </c>
      <c r="T19" s="1237"/>
      <c r="U19" s="650">
        <f ca="1">OFFSET(U19,0,-2)+1</f>
        <v>8</v>
      </c>
      <c r="V19" s="651">
        <f ca="1">OFFSET(V19,0,-1)</f>
        <v>8</v>
      </c>
      <c r="W19" s="650">
        <f ca="1">OFFSET(W19,0,-1)+1</f>
        <v>9</v>
      </c>
    </row>
    <row r="20" spans="1:36" ht="22.5">
      <c r="A20" s="1238">
        <v>1</v>
      </c>
      <c r="B20" s="885"/>
      <c r="C20" s="885"/>
      <c r="D20" s="885"/>
      <c r="E20" s="886"/>
      <c r="F20" s="887"/>
      <c r="G20" s="887"/>
      <c r="H20" s="887"/>
      <c r="I20" s="888"/>
      <c r="J20" s="883"/>
      <c r="K20" s="890"/>
      <c r="L20" s="595">
        <f>mergeValue(A20)</f>
        <v>1</v>
      </c>
      <c r="M20" s="643" t="s">
        <v>20</v>
      </c>
      <c r="N20" s="648"/>
      <c r="O20" s="1239"/>
      <c r="P20" s="1239"/>
      <c r="Q20" s="1239"/>
      <c r="R20" s="1239"/>
      <c r="S20" s="1239"/>
      <c r="T20" s="1239"/>
      <c r="U20" s="1239"/>
      <c r="V20" s="1239"/>
      <c r="W20" s="632" t="s">
        <v>476</v>
      </c>
      <c r="Y20" s="591"/>
      <c r="Z20" s="591" t="str">
        <f t="shared" ref="Z20:Z33" si="0">IF(M20="","",M20 )</f>
        <v>Наименование тарифа</v>
      </c>
      <c r="AA20" s="591"/>
      <c r="AB20" s="591"/>
      <c r="AC20" s="591"/>
      <c r="AI20" s="587"/>
      <c r="AJ20" s="587"/>
    </row>
    <row r="21" spans="1:36" ht="22.5">
      <c r="A21" s="1238"/>
      <c r="B21" s="1238">
        <v>1</v>
      </c>
      <c r="C21" s="885"/>
      <c r="D21" s="885"/>
      <c r="E21" s="887"/>
      <c r="F21" s="887"/>
      <c r="G21" s="887"/>
      <c r="H21" s="887"/>
      <c r="I21" s="882"/>
      <c r="J21" s="881"/>
      <c r="K21" s="884"/>
      <c r="L21" s="595" t="str">
        <f>mergeValue(A21) &amp;"."&amp; mergeValue(B21)</f>
        <v>1.1</v>
      </c>
      <c r="M21" s="548" t="s">
        <v>16</v>
      </c>
      <c r="N21" s="648"/>
      <c r="O21" s="1239"/>
      <c r="P21" s="1239"/>
      <c r="Q21" s="1239"/>
      <c r="R21" s="1239"/>
      <c r="S21" s="1239"/>
      <c r="T21" s="1239"/>
      <c r="U21" s="1239"/>
      <c r="V21" s="1239"/>
      <c r="W21" s="632" t="s">
        <v>477</v>
      </c>
      <c r="Y21" s="591"/>
      <c r="Z21" s="591" t="str">
        <f t="shared" si="0"/>
        <v>Территория действия тарифа</v>
      </c>
      <c r="AA21" s="591"/>
      <c r="AB21" s="591"/>
      <c r="AC21" s="591"/>
      <c r="AI21" s="587"/>
      <c r="AJ21" s="587"/>
    </row>
    <row r="22" spans="1:36" ht="22.5">
      <c r="A22" s="1238"/>
      <c r="B22" s="1238"/>
      <c r="C22" s="1238">
        <v>1</v>
      </c>
      <c r="D22" s="885"/>
      <c r="E22" s="887"/>
      <c r="F22" s="887"/>
      <c r="G22" s="887"/>
      <c r="H22" s="887"/>
      <c r="I22" s="889"/>
      <c r="J22" s="881"/>
      <c r="K22" s="884"/>
      <c r="L22" s="595" t="str">
        <f>mergeValue(A22) &amp;"."&amp; mergeValue(B22)&amp;"."&amp; mergeValue(C22)</f>
        <v>1.1.1</v>
      </c>
      <c r="M22" s="549" t="s">
        <v>7</v>
      </c>
      <c r="N22" s="648"/>
      <c r="O22" s="1239"/>
      <c r="P22" s="1239"/>
      <c r="Q22" s="1239"/>
      <c r="R22" s="1239"/>
      <c r="S22" s="1239"/>
      <c r="T22" s="1239"/>
      <c r="U22" s="1239"/>
      <c r="V22" s="1239"/>
      <c r="W22" s="632" t="s">
        <v>633</v>
      </c>
      <c r="Y22" s="591"/>
      <c r="Z22" s="591" t="str">
        <f t="shared" si="0"/>
        <v xml:space="preserve">Наименование системы теплоснабжения </v>
      </c>
      <c r="AA22" s="591"/>
      <c r="AB22" s="591"/>
      <c r="AC22" s="591"/>
      <c r="AI22" s="587"/>
      <c r="AJ22" s="587"/>
    </row>
    <row r="23" spans="1:36" ht="22.5">
      <c r="A23" s="1238"/>
      <c r="B23" s="1238"/>
      <c r="C23" s="1238"/>
      <c r="D23" s="1238">
        <v>1</v>
      </c>
      <c r="E23" s="887"/>
      <c r="F23" s="887"/>
      <c r="G23" s="887"/>
      <c r="H23" s="887"/>
      <c r="I23" s="889"/>
      <c r="J23" s="881"/>
      <c r="K23" s="884"/>
      <c r="L23" s="595" t="str">
        <f>mergeValue(A23) &amp;"."&amp; mergeValue(B23)&amp;"."&amp; mergeValue(C23)&amp;"."&amp; mergeValue(D23)</f>
        <v>1.1.1.1</v>
      </c>
      <c r="M23" s="550" t="s">
        <v>22</v>
      </c>
      <c r="N23" s="648"/>
      <c r="O23" s="1239"/>
      <c r="P23" s="1239"/>
      <c r="Q23" s="1239"/>
      <c r="R23" s="1239"/>
      <c r="S23" s="1239"/>
      <c r="T23" s="1239"/>
      <c r="U23" s="1239"/>
      <c r="V23" s="1239"/>
      <c r="W23" s="632" t="s">
        <v>634</v>
      </c>
      <c r="Y23" s="591"/>
      <c r="Z23" s="591" t="str">
        <f t="shared" si="0"/>
        <v xml:space="preserve">Источник тепловой энергии  </v>
      </c>
      <c r="AA23" s="591"/>
      <c r="AB23" s="591"/>
      <c r="AC23" s="591"/>
      <c r="AI23" s="587"/>
      <c r="AJ23" s="587"/>
    </row>
    <row r="24" spans="1:36" ht="101.25">
      <c r="A24" s="1238"/>
      <c r="B24" s="1238"/>
      <c r="C24" s="1238"/>
      <c r="D24" s="1238"/>
      <c r="E24" s="1238">
        <v>1</v>
      </c>
      <c r="F24" s="887"/>
      <c r="G24" s="887"/>
      <c r="H24" s="885">
        <v>1</v>
      </c>
      <c r="I24" s="1238">
        <v>1</v>
      </c>
      <c r="J24" s="887"/>
      <c r="K24" s="892"/>
      <c r="L24" s="595" t="str">
        <f>mergeValue(A24) &amp;"."&amp; mergeValue(B24)&amp;"."&amp; mergeValue(C24)&amp;"."&amp; mergeValue(D24)&amp;"."&amp; mergeValue(E24)</f>
        <v>1.1.1.1.1</v>
      </c>
      <c r="M24" s="556" t="s">
        <v>9</v>
      </c>
      <c r="N24" s="648"/>
      <c r="O24" s="1240"/>
      <c r="P24" s="1240"/>
      <c r="Q24" s="1240"/>
      <c r="R24" s="1240"/>
      <c r="S24" s="1240"/>
      <c r="T24" s="1240"/>
      <c r="U24" s="1240"/>
      <c r="V24" s="1240"/>
      <c r="W24" s="632" t="s">
        <v>638</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38"/>
      <c r="B25" s="1238"/>
      <c r="C25" s="1238"/>
      <c r="D25" s="1238"/>
      <c r="E25" s="1238"/>
      <c r="F25" s="1238">
        <v>1</v>
      </c>
      <c r="G25" s="885"/>
      <c r="H25" s="885"/>
      <c r="I25" s="1238"/>
      <c r="J25" s="1238">
        <v>1</v>
      </c>
      <c r="K25" s="893"/>
      <c r="L25" s="595" t="str">
        <f>mergeValue(A25) &amp;"."&amp; mergeValue(B25)&amp;"."&amp; mergeValue(C25)&amp;"."&amp; mergeValue(D25)&amp;"."&amp; mergeValue(E25)&amp;"."&amp; mergeValue(F25)</f>
        <v>1.1.1.1.1.1</v>
      </c>
      <c r="M25" s="557" t="s">
        <v>10</v>
      </c>
      <c r="N25" s="648"/>
      <c r="O25" s="1241"/>
      <c r="P25" s="1242"/>
      <c r="Q25" s="1242"/>
      <c r="R25" s="1242"/>
      <c r="S25" s="1242"/>
      <c r="T25" s="1242"/>
      <c r="U25" s="1242"/>
      <c r="V25" s="1243"/>
      <c r="W25" s="632" t="s">
        <v>636</v>
      </c>
      <c r="Y25" s="591"/>
      <c r="Z25" s="591" t="str">
        <f t="shared" si="0"/>
        <v>Группа потребителей</v>
      </c>
      <c r="AA25" s="591"/>
      <c r="AB25" s="591"/>
      <c r="AC25" s="591"/>
      <c r="AI25" s="587"/>
      <c r="AJ25" s="587"/>
    </row>
    <row r="26" spans="1:36" ht="189" customHeight="1">
      <c r="A26" s="1238"/>
      <c r="B26" s="1238"/>
      <c r="C26" s="1238"/>
      <c r="D26" s="1238"/>
      <c r="E26" s="1238"/>
      <c r="F26" s="1238"/>
      <c r="G26" s="885">
        <v>1</v>
      </c>
      <c r="H26" s="885"/>
      <c r="I26" s="1238"/>
      <c r="J26" s="1238"/>
      <c r="K26" s="893">
        <v>1</v>
      </c>
      <c r="L26" s="595" t="str">
        <f>mergeValue(A26) &amp;"."&amp; mergeValue(B26)&amp;"."&amp; mergeValue(C26)&amp;"."&amp; mergeValue(D26)&amp;"."&amp; mergeValue(E26)&amp;"."&amp; mergeValue(F26)&amp;"."&amp; mergeValue(G26)</f>
        <v>1.1.1.1.1.1.1</v>
      </c>
      <c r="M26" s="1071"/>
      <c r="N26" s="648"/>
      <c r="O26" s="564"/>
      <c r="P26" s="564"/>
      <c r="Q26" s="1096"/>
      <c r="R26" s="1233"/>
      <c r="S26" s="1234" t="s">
        <v>84</v>
      </c>
      <c r="T26" s="1233"/>
      <c r="U26" s="1234" t="s">
        <v>85</v>
      </c>
      <c r="V26" s="564"/>
      <c r="W26" s="1209" t="s">
        <v>655</v>
      </c>
      <c r="X26" s="587" t="str">
        <f>strCheckDate(O27:V27)</f>
        <v/>
      </c>
      <c r="Y26" s="591"/>
      <c r="Z26" s="591" t="str">
        <f t="shared" si="0"/>
        <v/>
      </c>
      <c r="AA26" s="591"/>
      <c r="AB26" s="591"/>
      <c r="AC26" s="591"/>
      <c r="AI26" s="587"/>
      <c r="AJ26" s="587"/>
    </row>
    <row r="27" spans="1:36" ht="11.25" hidden="1">
      <c r="A27" s="1238"/>
      <c r="B27" s="1238"/>
      <c r="C27" s="1238"/>
      <c r="D27" s="1238"/>
      <c r="E27" s="1238"/>
      <c r="F27" s="1238"/>
      <c r="G27" s="885"/>
      <c r="H27" s="885"/>
      <c r="I27" s="1238"/>
      <c r="J27" s="1238"/>
      <c r="K27" s="893"/>
      <c r="L27" s="602"/>
      <c r="M27" s="648"/>
      <c r="N27" s="648"/>
      <c r="O27" s="564"/>
      <c r="P27" s="564"/>
      <c r="Q27" s="586" t="str">
        <f>R26 &amp; "-" &amp; T26</f>
        <v>-</v>
      </c>
      <c r="R27" s="1233"/>
      <c r="S27" s="1234"/>
      <c r="T27" s="1233"/>
      <c r="U27" s="1234"/>
      <c r="V27" s="564"/>
      <c r="W27" s="1210"/>
      <c r="Y27" s="591"/>
      <c r="Z27" s="591" t="str">
        <f t="shared" si="0"/>
        <v/>
      </c>
      <c r="AA27" s="591"/>
      <c r="AB27" s="591"/>
      <c r="AC27" s="591"/>
      <c r="AI27" s="587"/>
      <c r="AJ27" s="587"/>
    </row>
    <row r="28" spans="1:36" ht="15" customHeight="1">
      <c r="A28" s="1238"/>
      <c r="B28" s="1238"/>
      <c r="C28" s="1238"/>
      <c r="D28" s="1238"/>
      <c r="E28" s="1238"/>
      <c r="F28" s="1238"/>
      <c r="G28" s="887"/>
      <c r="H28" s="885"/>
      <c r="I28" s="1238"/>
      <c r="J28" s="1238"/>
      <c r="K28" s="892"/>
      <c r="L28" s="540"/>
      <c r="M28" s="559" t="s">
        <v>25</v>
      </c>
      <c r="N28" s="566"/>
      <c r="O28" s="566"/>
      <c r="P28" s="566"/>
      <c r="Q28" s="566"/>
      <c r="R28" s="566"/>
      <c r="S28" s="566"/>
      <c r="T28" s="566"/>
      <c r="U28" s="566"/>
      <c r="V28" s="562"/>
      <c r="W28" s="1211"/>
      <c r="Y28" s="591"/>
      <c r="Z28" s="591" t="str">
        <f t="shared" si="0"/>
        <v>Добавить вид теплоносителя (параметры теплоносителя)</v>
      </c>
      <c r="AA28" s="591"/>
      <c r="AB28" s="591"/>
      <c r="AC28" s="591"/>
      <c r="AI28" s="587"/>
      <c r="AJ28" s="587"/>
    </row>
    <row r="29" spans="1:36" ht="15" customHeight="1">
      <c r="A29" s="1238"/>
      <c r="B29" s="1238"/>
      <c r="C29" s="1238"/>
      <c r="D29" s="1238"/>
      <c r="E29" s="1238"/>
      <c r="F29" s="887"/>
      <c r="G29" s="887"/>
      <c r="H29" s="885"/>
      <c r="I29" s="1238"/>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38"/>
      <c r="B30" s="1238"/>
      <c r="C30" s="1238"/>
      <c r="D30" s="1238"/>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38"/>
      <c r="B31" s="1238"/>
      <c r="C31" s="1238"/>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38"/>
      <c r="B32" s="1238"/>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38"/>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202" t="s">
        <v>632</v>
      </c>
      <c r="N36" s="1202"/>
      <c r="O36" s="1202"/>
      <c r="P36" s="1202"/>
      <c r="Q36" s="1202"/>
      <c r="R36" s="1202"/>
      <c r="S36" s="1202"/>
      <c r="T36" s="1202"/>
      <c r="U36" s="1202"/>
      <c r="V36" s="1202"/>
      <c r="W36" s="1202"/>
    </row>
  </sheetData>
  <sheetProtection password="FA9C"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E00-000000000000}">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E00-000001000000}">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E00-000002000000}">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xr:uid="{00000000-0002-0000-0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xr:uid="{00000000-0002-0000-0E00-000004000000}"/>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xr:uid="{00000000-0002-0000-0E00-000005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E00-00000600000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E00-000007000000}"/>
    <dataValidation type="list" allowBlank="1" showInputMessage="1" showErrorMessage="1" errorTitle="Ошибка" error="Выберите значение из списка" prompt="Выберите значение из списка" sqref="O25" xr:uid="{00000000-0002-0000-0E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203" t="s">
        <v>491</v>
      </c>
      <c r="G2" s="1204"/>
      <c r="H2" s="1205"/>
      <c r="I2" s="808"/>
    </row>
    <row r="3" spans="1:20" ht="3" customHeight="1"/>
    <row r="4" spans="1:20" s="572" customFormat="1" ht="11.25">
      <c r="A4" s="773"/>
      <c r="B4" s="773"/>
      <c r="C4" s="773"/>
      <c r="D4" s="773"/>
      <c r="F4" s="1153" t="s">
        <v>454</v>
      </c>
      <c r="G4" s="1153"/>
      <c r="H4" s="1153"/>
      <c r="I4" s="1206"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206"/>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492</v>
      </c>
      <c r="H7" s="807" t="str">
        <f>IF(dateCh="","",dateCh)</f>
        <v>27.11.2020</v>
      </c>
      <c r="I7" s="818" t="s">
        <v>493</v>
      </c>
      <c r="J7" s="617"/>
      <c r="K7" s="773"/>
      <c r="L7" s="773"/>
      <c r="M7" s="773"/>
      <c r="N7" s="773"/>
      <c r="O7" s="773"/>
      <c r="P7" s="773"/>
      <c r="Q7" s="773"/>
      <c r="R7" s="773"/>
      <c r="S7" s="773"/>
      <c r="T7" s="773"/>
    </row>
    <row r="8" spans="1:20" s="572" customFormat="1" ht="45">
      <c r="A8" s="1207">
        <v>1</v>
      </c>
      <c r="B8" s="773"/>
      <c r="C8" s="773"/>
      <c r="D8" s="773"/>
      <c r="F8" s="816" t="str">
        <f>"2." &amp;mergeValue(A8)</f>
        <v>2.1</v>
      </c>
      <c r="G8" s="817" t="s">
        <v>494</v>
      </c>
      <c r="H8" s="807"/>
      <c r="I8" s="818" t="s">
        <v>590</v>
      </c>
      <c r="J8" s="617"/>
      <c r="K8" s="773"/>
      <c r="L8" s="773"/>
      <c r="M8" s="773"/>
      <c r="N8" s="773"/>
      <c r="O8" s="773"/>
      <c r="P8" s="773"/>
      <c r="Q8" s="773"/>
      <c r="R8" s="773"/>
      <c r="S8" s="773"/>
      <c r="T8" s="773"/>
    </row>
    <row r="9" spans="1:20" s="572" customFormat="1" ht="22.5">
      <c r="A9" s="1207"/>
      <c r="B9" s="773"/>
      <c r="C9" s="773"/>
      <c r="D9" s="773"/>
      <c r="F9" s="816" t="str">
        <f>"3." &amp;mergeValue(A9)</f>
        <v>3.1</v>
      </c>
      <c r="G9" s="817" t="s">
        <v>495</v>
      </c>
      <c r="H9" s="807"/>
      <c r="I9" s="818" t="s">
        <v>588</v>
      </c>
      <c r="J9" s="617"/>
      <c r="K9" s="773"/>
      <c r="L9" s="773"/>
      <c r="M9" s="773"/>
      <c r="N9" s="773"/>
      <c r="O9" s="773"/>
      <c r="P9" s="773"/>
      <c r="Q9" s="773"/>
      <c r="R9" s="773"/>
      <c r="S9" s="773"/>
      <c r="T9" s="773"/>
    </row>
    <row r="10" spans="1:20" s="572" customFormat="1" ht="22.5">
      <c r="A10" s="1207"/>
      <c r="B10" s="773"/>
      <c r="C10" s="773"/>
      <c r="D10" s="773"/>
      <c r="F10" s="816" t="str">
        <f>"4."&amp;mergeValue(A10)</f>
        <v>4.1</v>
      </c>
      <c r="G10" s="817" t="s">
        <v>496</v>
      </c>
      <c r="H10" s="803" t="s">
        <v>458</v>
      </c>
      <c r="I10" s="818"/>
      <c r="J10" s="617"/>
      <c r="K10" s="773"/>
      <c r="L10" s="773"/>
      <c r="M10" s="773"/>
      <c r="N10" s="773"/>
      <c r="O10" s="773"/>
      <c r="P10" s="773"/>
      <c r="Q10" s="773"/>
      <c r="R10" s="773"/>
      <c r="S10" s="773"/>
      <c r="T10" s="773"/>
    </row>
    <row r="11" spans="1:20" s="572" customFormat="1" ht="18.75">
      <c r="A11" s="1207"/>
      <c r="B11" s="1207">
        <v>1</v>
      </c>
      <c r="C11" s="779"/>
      <c r="D11" s="779"/>
      <c r="F11" s="816" t="str">
        <f>"4."&amp;mergeValue(A11) &amp;"."&amp;mergeValue(B11)</f>
        <v>4.1.1</v>
      </c>
      <c r="G11" s="832" t="s">
        <v>592</v>
      </c>
      <c r="H11" s="807" t="str">
        <f>IF(region_name="","",region_name)</f>
        <v>Самарская область</v>
      </c>
      <c r="I11" s="818" t="s">
        <v>499</v>
      </c>
      <c r="J11" s="617"/>
      <c r="K11" s="773"/>
      <c r="L11" s="773"/>
      <c r="M11" s="773"/>
      <c r="N11" s="773"/>
      <c r="O11" s="773"/>
      <c r="P11" s="773"/>
      <c r="Q11" s="773"/>
      <c r="R11" s="773"/>
      <c r="S11" s="773"/>
      <c r="T11" s="773"/>
    </row>
    <row r="12" spans="1:20" s="572" customFormat="1" ht="22.5">
      <c r="A12" s="1207"/>
      <c r="B12" s="1207"/>
      <c r="C12" s="1207">
        <v>1</v>
      </c>
      <c r="D12" s="779"/>
      <c r="F12" s="816" t="str">
        <f>"4."&amp;mergeValue(A12) &amp;"."&amp;mergeValue(B12)&amp;"."&amp;mergeValue(C12)</f>
        <v>4.1.1.1</v>
      </c>
      <c r="G12" s="819" t="s">
        <v>497</v>
      </c>
      <c r="H12" s="807"/>
      <c r="I12" s="818" t="s">
        <v>500</v>
      </c>
      <c r="J12" s="617"/>
      <c r="K12" s="773"/>
      <c r="L12" s="773"/>
      <c r="M12" s="773"/>
      <c r="N12" s="773"/>
      <c r="O12" s="773"/>
      <c r="P12" s="773"/>
      <c r="Q12" s="773"/>
      <c r="R12" s="773"/>
      <c r="S12" s="773"/>
      <c r="T12" s="773"/>
    </row>
    <row r="13" spans="1:20" s="572" customFormat="1" ht="39" customHeight="1">
      <c r="A13" s="1207"/>
      <c r="B13" s="1207"/>
      <c r="C13" s="1207"/>
      <c r="D13" s="779">
        <v>1</v>
      </c>
      <c r="F13" s="816" t="str">
        <f>"4."&amp;mergeValue(A13) &amp;"."&amp;mergeValue(B13)&amp;"."&amp;mergeValue(C13)&amp;"."&amp;mergeValue(D13)</f>
        <v>4.1.1.1.1</v>
      </c>
      <c r="G13" s="820" t="s">
        <v>498</v>
      </c>
      <c r="H13" s="807"/>
      <c r="I13" s="1208" t="s">
        <v>591</v>
      </c>
      <c r="J13" s="617"/>
      <c r="K13" s="773"/>
      <c r="L13" s="773"/>
      <c r="M13" s="773"/>
      <c r="N13" s="773"/>
      <c r="O13" s="773"/>
      <c r="P13" s="773"/>
      <c r="Q13" s="773"/>
      <c r="R13" s="773"/>
      <c r="S13" s="773"/>
      <c r="T13" s="773"/>
    </row>
    <row r="14" spans="1:20" s="572" customFormat="1" ht="18.75">
      <c r="A14" s="1207"/>
      <c r="B14" s="1207"/>
      <c r="C14" s="1207"/>
      <c r="D14" s="779"/>
      <c r="F14" s="821"/>
      <c r="G14" s="761" t="s">
        <v>4</v>
      </c>
      <c r="H14" s="626"/>
      <c r="I14" s="1208"/>
      <c r="J14" s="617"/>
      <c r="K14" s="773"/>
      <c r="L14" s="773"/>
      <c r="M14" s="773"/>
      <c r="N14" s="773"/>
      <c r="O14" s="773"/>
      <c r="P14" s="773"/>
      <c r="Q14" s="773"/>
      <c r="R14" s="773"/>
      <c r="S14" s="773"/>
      <c r="T14" s="773"/>
    </row>
    <row r="15" spans="1:20" s="572" customFormat="1" ht="18.75">
      <c r="A15" s="1207"/>
      <c r="B15" s="1207"/>
      <c r="C15" s="779"/>
      <c r="D15" s="779"/>
      <c r="F15" s="636"/>
      <c r="G15" s="579" t="s">
        <v>403</v>
      </c>
      <c r="H15" s="637"/>
      <c r="I15" s="638"/>
      <c r="J15" s="617"/>
      <c r="K15" s="773"/>
      <c r="L15" s="773"/>
      <c r="M15" s="773"/>
      <c r="N15" s="773"/>
      <c r="O15" s="773"/>
      <c r="P15" s="773"/>
      <c r="Q15" s="773"/>
      <c r="R15" s="773"/>
      <c r="S15" s="773"/>
      <c r="T15" s="773"/>
    </row>
    <row r="16" spans="1:20" s="572" customFormat="1" ht="18.75">
      <c r="A16" s="1207"/>
      <c r="B16" s="773"/>
      <c r="C16" s="773"/>
      <c r="D16" s="773"/>
      <c r="F16" s="821"/>
      <c r="G16" s="735" t="s">
        <v>506</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505</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202" t="s">
        <v>593</v>
      </c>
      <c r="H19" s="1202"/>
      <c r="I19" s="82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F00-000000000000}">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35" t="s">
        <v>631</v>
      </c>
      <c r="M5" s="1235"/>
      <c r="N5" s="1235"/>
      <c r="O5" s="1235"/>
      <c r="P5" s="1235"/>
      <c r="Q5" s="1235"/>
      <c r="R5" s="1235"/>
      <c r="S5" s="1235"/>
      <c r="T5" s="1235"/>
      <c r="U5" s="666"/>
    </row>
    <row r="6" spans="1:34" ht="3" customHeight="1">
      <c r="J6" s="688"/>
      <c r="K6" s="688"/>
      <c r="L6" s="756"/>
      <c r="M6" s="756"/>
      <c r="N6" s="756"/>
      <c r="O6" s="757"/>
      <c r="P6" s="757"/>
      <c r="Q6" s="757"/>
      <c r="R6" s="757"/>
      <c r="S6" s="757"/>
      <c r="T6" s="757"/>
      <c r="U6" s="757"/>
      <c r="V6" s="806"/>
    </row>
    <row r="7" spans="1:34" ht="33.75">
      <c r="J7" s="688"/>
      <c r="K7" s="688"/>
      <c r="L7" s="756"/>
      <c r="M7" s="619" t="s">
        <v>745</v>
      </c>
      <c r="N7" s="756"/>
      <c r="O7" s="1248"/>
      <c r="P7" s="1249"/>
      <c r="Q7" s="1249"/>
      <c r="R7" s="1249"/>
      <c r="S7" s="1249"/>
      <c r="T7" s="1250"/>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502</v>
      </c>
      <c r="N9" s="668"/>
      <c r="O9" s="1212" t="str">
        <f>IF(NameOrPr_ch="",IF(NameOrPr="","",NameOrPr),NameOrPr_ch)</f>
        <v>Департамент ценового и тарифного регулирования</v>
      </c>
      <c r="P9" s="1212"/>
      <c r="Q9" s="1212"/>
      <c r="R9" s="1212"/>
      <c r="S9" s="1212"/>
      <c r="T9" s="1212"/>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596</v>
      </c>
      <c r="N10" s="668"/>
      <c r="O10" s="1212" t="str">
        <f>IF(datePr_ch="",IF(datePr="","",datePr),datePr_ch)</f>
        <v>12.11.2020</v>
      </c>
      <c r="P10" s="1212"/>
      <c r="Q10" s="1212"/>
      <c r="R10" s="1212"/>
      <c r="S10" s="1212"/>
      <c r="T10" s="1212"/>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595</v>
      </c>
      <c r="N11" s="668"/>
      <c r="O11" s="1212" t="str">
        <f>IF(numberPr_ch="",IF(numberPr="","",numberPr),numberPr_ch)</f>
        <v>429</v>
      </c>
      <c r="P11" s="1212"/>
      <c r="Q11" s="1212"/>
      <c r="R11" s="1212"/>
      <c r="S11" s="1212"/>
      <c r="T11" s="1212"/>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501</v>
      </c>
      <c r="N12" s="668"/>
      <c r="O12" s="1212" t="str">
        <f>IF(IstPub_ch="",IF(IstPub="","",IstPub),IstPub_ch)</f>
        <v>Сайт Правительства Самарской области</v>
      </c>
      <c r="P12" s="1212"/>
      <c r="Q12" s="1212"/>
      <c r="R12" s="1212"/>
      <c r="S12" s="1212"/>
      <c r="T12" s="1212"/>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36"/>
      <c r="M13" s="1236"/>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13"/>
      <c r="P14" s="1213"/>
      <c r="Q14" s="1213"/>
      <c r="R14" s="1213"/>
      <c r="S14" s="1213"/>
      <c r="T14" s="1213"/>
      <c r="U14" s="1213"/>
    </row>
    <row r="15" spans="1:34">
      <c r="J15" s="688"/>
      <c r="K15" s="688"/>
      <c r="L15" s="1153" t="s">
        <v>454</v>
      </c>
      <c r="M15" s="1153"/>
      <c r="N15" s="1153"/>
      <c r="O15" s="1153"/>
      <c r="P15" s="1153"/>
      <c r="Q15" s="1153"/>
      <c r="R15" s="1153"/>
      <c r="S15" s="1153"/>
      <c r="T15" s="1153"/>
      <c r="U15" s="1153"/>
      <c r="V15" s="1153"/>
      <c r="W15" s="1153" t="s">
        <v>455</v>
      </c>
    </row>
    <row r="16" spans="1:34" ht="14.25" customHeight="1">
      <c r="J16" s="688"/>
      <c r="K16" s="688"/>
      <c r="L16" s="1219" t="s">
        <v>92</v>
      </c>
      <c r="M16" s="1219" t="s">
        <v>639</v>
      </c>
      <c r="N16" s="663"/>
      <c r="O16" s="1220" t="s">
        <v>641</v>
      </c>
      <c r="P16" s="1221"/>
      <c r="Q16" s="1221"/>
      <c r="R16" s="1221"/>
      <c r="S16" s="1221"/>
      <c r="T16" s="1222"/>
      <c r="U16" s="1230" t="s">
        <v>341</v>
      </c>
      <c r="V16" s="1216" t="s">
        <v>275</v>
      </c>
      <c r="W16" s="1153"/>
    </row>
    <row r="17" spans="1:36" ht="14.25" customHeight="1">
      <c r="J17" s="688"/>
      <c r="K17" s="688"/>
      <c r="L17" s="1219"/>
      <c r="M17" s="1219"/>
      <c r="N17" s="664"/>
      <c r="O17" s="1225" t="s">
        <v>605</v>
      </c>
      <c r="P17" s="1223" t="s">
        <v>271</v>
      </c>
      <c r="Q17" s="1224"/>
      <c r="R17" s="1227" t="s">
        <v>654</v>
      </c>
      <c r="S17" s="1228"/>
      <c r="T17" s="1229"/>
      <c r="U17" s="1231"/>
      <c r="V17" s="1217"/>
      <c r="W17" s="1153"/>
    </row>
    <row r="18" spans="1:36" ht="33.75" customHeight="1">
      <c r="J18" s="688"/>
      <c r="K18" s="688"/>
      <c r="L18" s="1219"/>
      <c r="M18" s="1219"/>
      <c r="N18" s="665"/>
      <c r="O18" s="1226"/>
      <c r="P18" s="758" t="s">
        <v>606</v>
      </c>
      <c r="Q18" s="758" t="s">
        <v>6</v>
      </c>
      <c r="R18" s="782" t="s">
        <v>274</v>
      </c>
      <c r="S18" s="1214" t="s">
        <v>273</v>
      </c>
      <c r="T18" s="1215"/>
      <c r="U18" s="1232"/>
      <c r="V18" s="1218"/>
      <c r="W18" s="1153"/>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37">
        <f ca="1">OFFSET(S19,0,-1)+1</f>
        <v>7</v>
      </c>
      <c r="T19" s="1237"/>
      <c r="U19" s="780">
        <f ca="1">OFFSET(U19,0,-2)+1</f>
        <v>8</v>
      </c>
      <c r="V19" s="651">
        <f ca="1">OFFSET(V19,0,-1)</f>
        <v>8</v>
      </c>
      <c r="W19" s="780">
        <f ca="1">OFFSET(W19,0,-1)+1</f>
        <v>9</v>
      </c>
    </row>
    <row r="20" spans="1:36" ht="22.5">
      <c r="A20" s="1238">
        <v>1</v>
      </c>
      <c r="B20" s="885"/>
      <c r="C20" s="885"/>
      <c r="D20" s="885"/>
      <c r="E20" s="886"/>
      <c r="F20" s="887"/>
      <c r="G20" s="887"/>
      <c r="H20" s="887"/>
      <c r="I20" s="888"/>
      <c r="J20" s="883"/>
      <c r="K20" s="890"/>
      <c r="L20" s="783">
        <f>mergeValue(A20)</f>
        <v>1</v>
      </c>
      <c r="M20" s="643" t="s">
        <v>20</v>
      </c>
      <c r="N20" s="648"/>
      <c r="O20" s="1239"/>
      <c r="P20" s="1239"/>
      <c r="Q20" s="1239"/>
      <c r="R20" s="1239"/>
      <c r="S20" s="1239"/>
      <c r="T20" s="1239"/>
      <c r="U20" s="1239"/>
      <c r="V20" s="1239"/>
      <c r="W20" s="632" t="s">
        <v>476</v>
      </c>
      <c r="Y20" s="831"/>
      <c r="Z20" s="831" t="str">
        <f t="shared" ref="Z20:Z33" si="0">IF(M20="","",M20 )</f>
        <v>Наименование тарифа</v>
      </c>
      <c r="AA20" s="831"/>
      <c r="AB20" s="831"/>
      <c r="AC20" s="831"/>
      <c r="AI20" s="810"/>
      <c r="AJ20" s="810"/>
    </row>
    <row r="21" spans="1:36" ht="22.5">
      <c r="A21" s="1238"/>
      <c r="B21" s="1238">
        <v>1</v>
      </c>
      <c r="C21" s="885"/>
      <c r="D21" s="885"/>
      <c r="E21" s="887"/>
      <c r="F21" s="887"/>
      <c r="G21" s="887"/>
      <c r="H21" s="887"/>
      <c r="I21" s="882"/>
      <c r="J21" s="881"/>
      <c r="K21" s="884"/>
      <c r="L21" s="783" t="str">
        <f>mergeValue(A21) &amp;"."&amp; mergeValue(B21)</f>
        <v>1.1</v>
      </c>
      <c r="M21" s="694" t="s">
        <v>16</v>
      </c>
      <c r="N21" s="648"/>
      <c r="O21" s="1239"/>
      <c r="P21" s="1239"/>
      <c r="Q21" s="1239"/>
      <c r="R21" s="1239"/>
      <c r="S21" s="1239"/>
      <c r="T21" s="1239"/>
      <c r="U21" s="1239"/>
      <c r="V21" s="1239"/>
      <c r="W21" s="632" t="s">
        <v>477</v>
      </c>
      <c r="Y21" s="831"/>
      <c r="Z21" s="831" t="str">
        <f t="shared" si="0"/>
        <v>Территория действия тарифа</v>
      </c>
      <c r="AA21" s="831"/>
      <c r="AB21" s="831"/>
      <c r="AC21" s="831"/>
      <c r="AI21" s="810"/>
      <c r="AJ21" s="810"/>
    </row>
    <row r="22" spans="1:36" ht="22.5">
      <c r="A22" s="1238"/>
      <c r="B22" s="1238"/>
      <c r="C22" s="1238">
        <v>1</v>
      </c>
      <c r="D22" s="885"/>
      <c r="E22" s="887"/>
      <c r="F22" s="887"/>
      <c r="G22" s="887"/>
      <c r="H22" s="887"/>
      <c r="I22" s="889"/>
      <c r="J22" s="881"/>
      <c r="K22" s="884"/>
      <c r="L22" s="783" t="str">
        <f>mergeValue(A22) &amp;"."&amp; mergeValue(B22)&amp;"."&amp; mergeValue(C22)</f>
        <v>1.1.1</v>
      </c>
      <c r="M22" s="695" t="s">
        <v>7</v>
      </c>
      <c r="N22" s="648"/>
      <c r="O22" s="1239"/>
      <c r="P22" s="1239"/>
      <c r="Q22" s="1239"/>
      <c r="R22" s="1239"/>
      <c r="S22" s="1239"/>
      <c r="T22" s="1239"/>
      <c r="U22" s="1239"/>
      <c r="V22" s="1239"/>
      <c r="W22" s="632" t="s">
        <v>633</v>
      </c>
      <c r="Y22" s="831"/>
      <c r="Z22" s="831" t="str">
        <f t="shared" si="0"/>
        <v xml:space="preserve">Наименование системы теплоснабжения </v>
      </c>
      <c r="AA22" s="831"/>
      <c r="AB22" s="831"/>
      <c r="AC22" s="831"/>
      <c r="AI22" s="810"/>
      <c r="AJ22" s="810"/>
    </row>
    <row r="23" spans="1:36" ht="22.5">
      <c r="A23" s="1238"/>
      <c r="B23" s="1238"/>
      <c r="C23" s="1238"/>
      <c r="D23" s="1238">
        <v>1</v>
      </c>
      <c r="E23" s="887"/>
      <c r="F23" s="887"/>
      <c r="G23" s="887"/>
      <c r="H23" s="887"/>
      <c r="I23" s="889"/>
      <c r="J23" s="881"/>
      <c r="K23" s="884"/>
      <c r="L23" s="783" t="str">
        <f>mergeValue(A23) &amp;"."&amp; mergeValue(B23)&amp;"."&amp; mergeValue(C23)&amp;"."&amp; mergeValue(D23)</f>
        <v>1.1.1.1</v>
      </c>
      <c r="M23" s="696" t="s">
        <v>22</v>
      </c>
      <c r="N23" s="648"/>
      <c r="O23" s="1239"/>
      <c r="P23" s="1239"/>
      <c r="Q23" s="1239"/>
      <c r="R23" s="1239"/>
      <c r="S23" s="1239"/>
      <c r="T23" s="1239"/>
      <c r="U23" s="1239"/>
      <c r="V23" s="1239"/>
      <c r="W23" s="632" t="s">
        <v>634</v>
      </c>
      <c r="Y23" s="831"/>
      <c r="Z23" s="831" t="str">
        <f t="shared" si="0"/>
        <v xml:space="preserve">Источник тепловой энергии  </v>
      </c>
      <c r="AA23" s="831"/>
      <c r="AB23" s="831"/>
      <c r="AC23" s="831"/>
      <c r="AI23" s="810"/>
      <c r="AJ23" s="810"/>
    </row>
    <row r="24" spans="1:36" ht="101.25">
      <c r="A24" s="1238"/>
      <c r="B24" s="1238"/>
      <c r="C24" s="1238"/>
      <c r="D24" s="1238"/>
      <c r="E24" s="1238">
        <v>1</v>
      </c>
      <c r="F24" s="887"/>
      <c r="G24" s="887"/>
      <c r="H24" s="885">
        <v>1</v>
      </c>
      <c r="I24" s="1238">
        <v>1</v>
      </c>
      <c r="J24" s="887"/>
      <c r="K24" s="892"/>
      <c r="L24" s="783" t="str">
        <f>mergeValue(A24) &amp;"."&amp; mergeValue(B24)&amp;"."&amp; mergeValue(C24)&amp;"."&amp; mergeValue(D24)&amp;"."&amp; mergeValue(E24)</f>
        <v>1.1.1.1.1</v>
      </c>
      <c r="M24" s="556" t="s">
        <v>9</v>
      </c>
      <c r="N24" s="648"/>
      <c r="O24" s="1240"/>
      <c r="P24" s="1240"/>
      <c r="Q24" s="1240"/>
      <c r="R24" s="1240"/>
      <c r="S24" s="1240"/>
      <c r="T24" s="1240"/>
      <c r="U24" s="1240"/>
      <c r="V24" s="1240"/>
      <c r="W24" s="632" t="s">
        <v>638</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38"/>
      <c r="B25" s="1238"/>
      <c r="C25" s="1238"/>
      <c r="D25" s="1238"/>
      <c r="E25" s="1238"/>
      <c r="F25" s="1238">
        <v>1</v>
      </c>
      <c r="G25" s="885"/>
      <c r="H25" s="885"/>
      <c r="I25" s="1238"/>
      <c r="J25" s="1238">
        <v>1</v>
      </c>
      <c r="K25" s="893"/>
      <c r="L25" s="783" t="str">
        <f>mergeValue(A25) &amp;"."&amp; mergeValue(B25)&amp;"."&amp; mergeValue(C25)&amp;"."&amp; mergeValue(D25)&amp;"."&amp; mergeValue(E25)&amp;"."&amp; mergeValue(F25)</f>
        <v>1.1.1.1.1.1</v>
      </c>
      <c r="M25" s="557" t="s">
        <v>10</v>
      </c>
      <c r="N25" s="648"/>
      <c r="O25" s="1240"/>
      <c r="P25" s="1240"/>
      <c r="Q25" s="1240"/>
      <c r="R25" s="1240"/>
      <c r="S25" s="1240"/>
      <c r="T25" s="1240"/>
      <c r="U25" s="1240"/>
      <c r="V25" s="1240"/>
      <c r="W25" s="632" t="s">
        <v>636</v>
      </c>
      <c r="Y25" s="831"/>
      <c r="Z25" s="831" t="str">
        <f t="shared" si="0"/>
        <v>Группа потребителей</v>
      </c>
      <c r="AA25" s="831"/>
      <c r="AB25" s="831"/>
      <c r="AC25" s="831"/>
      <c r="AI25" s="810"/>
      <c r="AJ25" s="810"/>
    </row>
    <row r="26" spans="1:36" ht="189" customHeight="1">
      <c r="A26" s="1238"/>
      <c r="B26" s="1238"/>
      <c r="C26" s="1238"/>
      <c r="D26" s="1238"/>
      <c r="E26" s="1238"/>
      <c r="F26" s="1238"/>
      <c r="G26" s="885">
        <v>1</v>
      </c>
      <c r="H26" s="885"/>
      <c r="I26" s="1238"/>
      <c r="J26" s="1238"/>
      <c r="K26" s="893">
        <v>1</v>
      </c>
      <c r="L26" s="783" t="str">
        <f>mergeValue(A26) &amp;"."&amp; mergeValue(B26)&amp;"."&amp; mergeValue(C26)&amp;"."&amp; mergeValue(D26)&amp;"."&amp; mergeValue(E26)&amp;"."&amp; mergeValue(F26)&amp;"."&amp; mergeValue(G26)</f>
        <v>1.1.1.1.1.1.1</v>
      </c>
      <c r="M26" s="1071"/>
      <c r="N26" s="648"/>
      <c r="O26" s="765"/>
      <c r="P26" s="765"/>
      <c r="Q26" s="1096"/>
      <c r="R26" s="1233"/>
      <c r="S26" s="1234" t="s">
        <v>84</v>
      </c>
      <c r="T26" s="1233"/>
      <c r="U26" s="1234" t="s">
        <v>85</v>
      </c>
      <c r="V26" s="765"/>
      <c r="W26" s="1209" t="s">
        <v>655</v>
      </c>
      <c r="X26" s="810" t="str">
        <f>strCheckDate(O27:V27)</f>
        <v/>
      </c>
      <c r="Y26" s="831"/>
      <c r="Z26" s="831" t="str">
        <f t="shared" si="0"/>
        <v/>
      </c>
      <c r="AA26" s="831"/>
      <c r="AB26" s="831"/>
      <c r="AC26" s="831"/>
      <c r="AI26" s="810"/>
      <c r="AJ26" s="810"/>
    </row>
    <row r="27" spans="1:36" ht="11.25" hidden="1">
      <c r="A27" s="1238"/>
      <c r="B27" s="1238"/>
      <c r="C27" s="1238"/>
      <c r="D27" s="1238"/>
      <c r="E27" s="1238"/>
      <c r="F27" s="1238"/>
      <c r="G27" s="885"/>
      <c r="H27" s="885"/>
      <c r="I27" s="1238"/>
      <c r="J27" s="1238"/>
      <c r="K27" s="893"/>
      <c r="L27" s="802"/>
      <c r="M27" s="648"/>
      <c r="N27" s="648"/>
      <c r="O27" s="765"/>
      <c r="P27" s="765"/>
      <c r="Q27" s="771" t="str">
        <f>R26 &amp; "-" &amp; T26</f>
        <v>-</v>
      </c>
      <c r="R27" s="1233"/>
      <c r="S27" s="1234"/>
      <c r="T27" s="1233"/>
      <c r="U27" s="1234"/>
      <c r="V27" s="765"/>
      <c r="W27" s="1210"/>
      <c r="Y27" s="831"/>
      <c r="Z27" s="831" t="str">
        <f t="shared" si="0"/>
        <v/>
      </c>
      <c r="AA27" s="831"/>
      <c r="AB27" s="831"/>
      <c r="AC27" s="831"/>
      <c r="AI27" s="810"/>
      <c r="AJ27" s="810"/>
    </row>
    <row r="28" spans="1:36" ht="15" customHeight="1">
      <c r="A28" s="1238"/>
      <c r="B28" s="1238"/>
      <c r="C28" s="1238"/>
      <c r="D28" s="1238"/>
      <c r="E28" s="1238"/>
      <c r="F28" s="1238"/>
      <c r="G28" s="887"/>
      <c r="H28" s="885"/>
      <c r="I28" s="1238"/>
      <c r="J28" s="1238"/>
      <c r="K28" s="892"/>
      <c r="L28" s="690"/>
      <c r="M28" s="559" t="s">
        <v>25</v>
      </c>
      <c r="N28" s="767"/>
      <c r="O28" s="767"/>
      <c r="P28" s="767"/>
      <c r="Q28" s="767"/>
      <c r="R28" s="767"/>
      <c r="S28" s="767"/>
      <c r="T28" s="767"/>
      <c r="U28" s="767"/>
      <c r="V28" s="764"/>
      <c r="W28" s="1211"/>
      <c r="Y28" s="831"/>
      <c r="Z28" s="831" t="str">
        <f t="shared" si="0"/>
        <v>Добавить вид теплоносителя (параметры теплоносителя)</v>
      </c>
      <c r="AA28" s="831"/>
      <c r="AB28" s="831"/>
      <c r="AC28" s="831"/>
      <c r="AI28" s="810"/>
      <c r="AJ28" s="810"/>
    </row>
    <row r="29" spans="1:36" ht="15" customHeight="1">
      <c r="A29" s="1238"/>
      <c r="B29" s="1238"/>
      <c r="C29" s="1238"/>
      <c r="D29" s="1238"/>
      <c r="E29" s="1238"/>
      <c r="F29" s="887"/>
      <c r="G29" s="887"/>
      <c r="H29" s="885"/>
      <c r="I29" s="1238"/>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38"/>
      <c r="B30" s="1238"/>
      <c r="C30" s="1238"/>
      <c r="D30" s="1238"/>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38"/>
      <c r="B31" s="1238"/>
      <c r="C31" s="1238"/>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38"/>
      <c r="B32" s="1238"/>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38"/>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202" t="s">
        <v>632</v>
      </c>
      <c r="N36" s="1202"/>
      <c r="O36" s="1202"/>
      <c r="P36" s="1202"/>
      <c r="Q36" s="1202"/>
      <c r="R36" s="1202"/>
      <c r="S36" s="1202"/>
      <c r="T36" s="1202"/>
      <c r="U36" s="1202"/>
      <c r="V36" s="1202"/>
      <c r="W36" s="1202"/>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1000-000000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1000-000001000000}"/>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xr:uid="{00000000-0002-0000-10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xr:uid="{00000000-0002-0000-1000-000003000000}"/>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xr:uid="{00000000-0002-0000-1000-000004000000}">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1000-000005000000}">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1000-000006000000}">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1000-000007000000}">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xr:uid="{00000000-0002-0000-1000-000008000000}">
      <formula1>900</formula1>
    </dataValidation>
    <dataValidation type="list" allowBlank="1" showInputMessage="1" showErrorMessage="1" errorTitle="Ошибка" error="Выберите значение из списка" prompt="Выберите значение из списка" sqref="O25:V25" xr:uid="{00000000-0002-0000-1000-000009000000}">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203" t="s">
        <v>491</v>
      </c>
      <c r="G2" s="1204"/>
      <c r="H2" s="1205"/>
      <c r="I2" s="642"/>
    </row>
    <row r="3" spans="1:20" ht="3" customHeight="1"/>
    <row r="4" spans="1:20" s="572" customFormat="1" ht="11.25">
      <c r="A4" s="592"/>
      <c r="B4" s="592"/>
      <c r="C4" s="592"/>
      <c r="D4" s="592"/>
      <c r="F4" s="1153" t="s">
        <v>454</v>
      </c>
      <c r="G4" s="1153"/>
      <c r="H4" s="1153"/>
      <c r="I4" s="1206"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6"/>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27.11.2020</v>
      </c>
      <c r="I7" s="583" t="s">
        <v>493</v>
      </c>
      <c r="J7" s="617"/>
      <c r="K7" s="592"/>
      <c r="L7" s="592"/>
      <c r="M7" s="592"/>
      <c r="N7" s="592"/>
      <c r="O7" s="592"/>
      <c r="P7" s="592"/>
      <c r="Q7" s="592"/>
      <c r="R7" s="592"/>
      <c r="S7" s="592"/>
      <c r="T7" s="592"/>
    </row>
    <row r="8" spans="1:20" s="572" customFormat="1" ht="45">
      <c r="A8" s="1207">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7"/>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7"/>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7"/>
      <c r="B11" s="1207">
        <v>1</v>
      </c>
      <c r="C11" s="625"/>
      <c r="D11" s="625"/>
      <c r="F11" s="618" t="str">
        <f>"4."&amp;mergeValue(A11) &amp;"."&amp;mergeValue(B11)</f>
        <v>4.1.1</v>
      </c>
      <c r="G11" s="613" t="s">
        <v>592</v>
      </c>
      <c r="H11" s="606" t="str">
        <f>IF(region_name="","",region_name)</f>
        <v>Самарская область</v>
      </c>
      <c r="I11" s="583" t="s">
        <v>499</v>
      </c>
      <c r="J11" s="617"/>
      <c r="K11" s="592"/>
      <c r="L11" s="592"/>
      <c r="M11" s="592"/>
      <c r="N11" s="592"/>
      <c r="O11" s="592"/>
      <c r="P11" s="592"/>
      <c r="Q11" s="592"/>
      <c r="R11" s="592"/>
      <c r="S11" s="592"/>
      <c r="T11" s="592"/>
    </row>
    <row r="12" spans="1:20" s="572" customFormat="1" ht="22.5">
      <c r="A12" s="1207"/>
      <c r="B12" s="1207"/>
      <c r="C12" s="1207">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7"/>
      <c r="B13" s="1207"/>
      <c r="C13" s="1207"/>
      <c r="D13" s="625">
        <v>1</v>
      </c>
      <c r="F13" s="618" t="str">
        <f>"4."&amp;mergeValue(A13) &amp;"."&amp;mergeValue(B13)&amp;"."&amp;mergeValue(C13)&amp;"."&amp;mergeValue(D13)</f>
        <v>4.1.1.1.1</v>
      </c>
      <c r="G13" s="635" t="s">
        <v>498</v>
      </c>
      <c r="H13" s="606"/>
      <c r="I13" s="1208" t="s">
        <v>591</v>
      </c>
      <c r="J13" s="617"/>
      <c r="K13" s="592"/>
      <c r="L13" s="592"/>
      <c r="M13" s="592"/>
      <c r="N13" s="592"/>
      <c r="O13" s="592"/>
      <c r="P13" s="592"/>
      <c r="Q13" s="592"/>
      <c r="R13" s="592"/>
      <c r="S13" s="592"/>
      <c r="T13" s="592"/>
    </row>
    <row r="14" spans="1:20" s="572" customFormat="1" ht="18.75">
      <c r="A14" s="1207"/>
      <c r="B14" s="1207"/>
      <c r="C14" s="1207"/>
      <c r="D14" s="625"/>
      <c r="F14" s="621"/>
      <c r="G14" s="552" t="s">
        <v>4</v>
      </c>
      <c r="H14" s="626"/>
      <c r="I14" s="1208"/>
      <c r="J14" s="617"/>
      <c r="K14" s="592"/>
      <c r="L14" s="592"/>
      <c r="M14" s="592"/>
      <c r="N14" s="592"/>
      <c r="O14" s="592"/>
      <c r="P14" s="592"/>
      <c r="Q14" s="592"/>
      <c r="R14" s="592"/>
      <c r="S14" s="592"/>
      <c r="T14" s="592"/>
    </row>
    <row r="15" spans="1:20" s="572" customFormat="1" ht="18.75">
      <c r="A15" s="1207"/>
      <c r="B15" s="1207"/>
      <c r="C15" s="625"/>
      <c r="D15" s="625"/>
      <c r="F15" s="636"/>
      <c r="G15" s="579" t="s">
        <v>403</v>
      </c>
      <c r="H15" s="637"/>
      <c r="I15" s="638"/>
      <c r="J15" s="617"/>
      <c r="K15" s="592"/>
      <c r="L15" s="592"/>
      <c r="M15" s="592"/>
      <c r="N15" s="592"/>
      <c r="O15" s="592"/>
      <c r="P15" s="592"/>
      <c r="Q15" s="592"/>
      <c r="R15" s="592"/>
      <c r="S15" s="592"/>
      <c r="T15" s="592"/>
    </row>
    <row r="16" spans="1:20" s="572" customFormat="1" ht="18.75">
      <c r="A16" s="1207"/>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2" t="s">
        <v>593</v>
      </c>
      <c r="H19" s="1202"/>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100-000000000000}">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35" t="s">
        <v>631</v>
      </c>
      <c r="M5" s="1235"/>
      <c r="N5" s="1235"/>
      <c r="O5" s="1235"/>
      <c r="P5" s="1235"/>
      <c r="Q5" s="1235"/>
      <c r="R5" s="1235"/>
      <c r="S5" s="1235"/>
      <c r="T5" s="1235"/>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502</v>
      </c>
      <c r="N7" s="668"/>
      <c r="O7" s="1212" t="str">
        <f>IF(NameOrPr_ch="",IF(NameOrPr="","",NameOrPr),NameOrPr_ch)</f>
        <v>Департамент ценового и тарифного регулирования</v>
      </c>
      <c r="P7" s="1212"/>
      <c r="Q7" s="1212"/>
      <c r="R7" s="1212"/>
      <c r="S7" s="1212"/>
      <c r="T7" s="1212"/>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596</v>
      </c>
      <c r="N8" s="668"/>
      <c r="O8" s="1212" t="str">
        <f>IF(datePr_ch="",IF(datePr="","",datePr),datePr_ch)</f>
        <v>12.11.2020</v>
      </c>
      <c r="P8" s="1212"/>
      <c r="Q8" s="1212"/>
      <c r="R8" s="1212"/>
      <c r="S8" s="1212"/>
      <c r="T8" s="1212"/>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595</v>
      </c>
      <c r="N9" s="668"/>
      <c r="O9" s="1212" t="str">
        <f>IF(numberPr_ch="",IF(numberPr="","",numberPr),numberPr_ch)</f>
        <v>429</v>
      </c>
      <c r="P9" s="1212"/>
      <c r="Q9" s="1212"/>
      <c r="R9" s="1212"/>
      <c r="S9" s="1212"/>
      <c r="T9" s="1212"/>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501</v>
      </c>
      <c r="N10" s="668"/>
      <c r="O10" s="1212" t="str">
        <f>IF(IstPub_ch="",IF(IstPub="","",IstPub),IstPub_ch)</f>
        <v>Сайт Правительства Самарской области</v>
      </c>
      <c r="P10" s="1212"/>
      <c r="Q10" s="1212"/>
      <c r="R10" s="1212"/>
      <c r="S10" s="1212"/>
      <c r="T10" s="1212"/>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55"/>
      <c r="P12" s="1255"/>
      <c r="Q12" s="1255"/>
      <c r="R12" s="1255"/>
      <c r="S12" s="1255"/>
      <c r="T12" s="1255"/>
      <c r="U12" s="1255"/>
    </row>
    <row r="13" spans="1:33">
      <c r="J13" s="483"/>
      <c r="K13" s="483"/>
      <c r="L13" s="1153" t="s">
        <v>454</v>
      </c>
      <c r="M13" s="1153"/>
      <c r="N13" s="1153"/>
      <c r="O13" s="1153"/>
      <c r="P13" s="1153"/>
      <c r="Q13" s="1153"/>
      <c r="R13" s="1153"/>
      <c r="S13" s="1153"/>
      <c r="T13" s="1153"/>
      <c r="U13" s="1153"/>
      <c r="V13" s="1153"/>
      <c r="W13" s="1153" t="s">
        <v>455</v>
      </c>
    </row>
    <row r="14" spans="1:33" ht="14.25" customHeight="1">
      <c r="J14" s="483"/>
      <c r="K14" s="483"/>
      <c r="L14" s="1219" t="s">
        <v>92</v>
      </c>
      <c r="M14" s="1219" t="s">
        <v>639</v>
      </c>
      <c r="N14" s="476"/>
      <c r="O14" s="1220" t="s">
        <v>641</v>
      </c>
      <c r="P14" s="1221"/>
      <c r="Q14" s="1221"/>
      <c r="R14" s="1221"/>
      <c r="S14" s="1221"/>
      <c r="T14" s="1222"/>
      <c r="U14" s="1230" t="s">
        <v>341</v>
      </c>
      <c r="V14" s="1254" t="s">
        <v>275</v>
      </c>
      <c r="W14" s="1153"/>
    </row>
    <row r="15" spans="1:33" ht="14.25" customHeight="1">
      <c r="J15" s="483"/>
      <c r="K15" s="483"/>
      <c r="L15" s="1219"/>
      <c r="M15" s="1219"/>
      <c r="N15" s="475"/>
      <c r="O15" s="1225" t="s">
        <v>640</v>
      </c>
      <c r="P15" s="657"/>
      <c r="Q15" s="657"/>
      <c r="R15" s="1228" t="s">
        <v>654</v>
      </c>
      <c r="S15" s="1228"/>
      <c r="T15" s="1229"/>
      <c r="U15" s="1231"/>
      <c r="V15" s="1254"/>
      <c r="W15" s="1153"/>
    </row>
    <row r="16" spans="1:33" ht="30.75" customHeight="1">
      <c r="J16" s="483"/>
      <c r="K16" s="483"/>
      <c r="L16" s="1219"/>
      <c r="M16" s="1219"/>
      <c r="N16" s="474"/>
      <c r="O16" s="1226"/>
      <c r="P16" s="655"/>
      <c r="Q16" s="656"/>
      <c r="R16" s="538" t="s">
        <v>274</v>
      </c>
      <c r="S16" s="1214" t="s">
        <v>273</v>
      </c>
      <c r="T16" s="1215"/>
      <c r="U16" s="1232"/>
      <c r="V16" s="1254"/>
      <c r="W16" s="1153"/>
    </row>
    <row r="17" spans="1:33">
      <c r="J17" s="483"/>
      <c r="K17" s="491">
        <v>1</v>
      </c>
      <c r="L17" s="639" t="s">
        <v>93</v>
      </c>
      <c r="M17" s="639" t="s">
        <v>49</v>
      </c>
      <c r="N17" s="511" t="s">
        <v>49</v>
      </c>
      <c r="O17" s="640">
        <f ca="1">OFFSET(O17,0,-1)+1</f>
        <v>3</v>
      </c>
      <c r="P17" s="641">
        <f ca="1">OFFSET(P17,0,-1)</f>
        <v>3</v>
      </c>
      <c r="Q17" s="641">
        <f ca="1">OFFSET(Q17,0,-1)</f>
        <v>3</v>
      </c>
      <c r="R17" s="640">
        <f ca="1">OFFSET(R17,0,-1)+1</f>
        <v>4</v>
      </c>
      <c r="S17" s="1252">
        <f ca="1">OFFSET(S17,0,-1)+1</f>
        <v>5</v>
      </c>
      <c r="T17" s="1252"/>
      <c r="U17" s="640">
        <f ca="1">OFFSET(U17,0,-2)+1</f>
        <v>6</v>
      </c>
      <c r="V17" s="641">
        <f ca="1">OFFSET(V17,0,-1)</f>
        <v>6</v>
      </c>
      <c r="W17" s="640">
        <f ca="1">OFFSET(W17,0,-1)+1</f>
        <v>7</v>
      </c>
    </row>
    <row r="18" spans="1:33" ht="22.5">
      <c r="A18" s="1238">
        <v>1</v>
      </c>
      <c r="B18" s="903"/>
      <c r="C18" s="903"/>
      <c r="D18" s="903"/>
      <c r="E18" s="904"/>
      <c r="F18" s="905"/>
      <c r="G18" s="905"/>
      <c r="H18" s="905"/>
      <c r="I18" s="906"/>
      <c r="J18" s="901"/>
      <c r="K18" s="908"/>
      <c r="L18" s="595">
        <f>mergeValue(A18)</f>
        <v>1</v>
      </c>
      <c r="M18" s="643" t="s">
        <v>20</v>
      </c>
      <c r="N18" s="582"/>
      <c r="O18" s="1253"/>
      <c r="P18" s="1253"/>
      <c r="Q18" s="1253"/>
      <c r="R18" s="1253"/>
      <c r="S18" s="1253"/>
      <c r="T18" s="1253"/>
      <c r="U18" s="1253"/>
      <c r="V18" s="1253"/>
      <c r="W18" s="632" t="s">
        <v>476</v>
      </c>
    </row>
    <row r="19" spans="1:33" ht="22.5">
      <c r="A19" s="1238"/>
      <c r="B19" s="1238">
        <v>1</v>
      </c>
      <c r="C19" s="903"/>
      <c r="D19" s="903"/>
      <c r="E19" s="905"/>
      <c r="F19" s="905"/>
      <c r="G19" s="905"/>
      <c r="H19" s="905"/>
      <c r="I19" s="900"/>
      <c r="J19" s="899"/>
      <c r="K19" s="902"/>
      <c r="L19" s="595" t="str">
        <f>mergeValue(A19) &amp;"."&amp; mergeValue(B19)</f>
        <v>1.1</v>
      </c>
      <c r="M19" s="548" t="s">
        <v>16</v>
      </c>
      <c r="N19" s="582"/>
      <c r="O19" s="1253"/>
      <c r="P19" s="1253"/>
      <c r="Q19" s="1253"/>
      <c r="R19" s="1253"/>
      <c r="S19" s="1253"/>
      <c r="T19" s="1253"/>
      <c r="U19" s="1253"/>
      <c r="V19" s="1253"/>
      <c r="W19" s="632" t="s">
        <v>477</v>
      </c>
    </row>
    <row r="20" spans="1:33" ht="22.5">
      <c r="A20" s="1238"/>
      <c r="B20" s="1238"/>
      <c r="C20" s="1238">
        <v>1</v>
      </c>
      <c r="D20" s="903"/>
      <c r="E20" s="905"/>
      <c r="F20" s="905"/>
      <c r="G20" s="905"/>
      <c r="H20" s="905"/>
      <c r="I20" s="907"/>
      <c r="J20" s="899"/>
      <c r="K20" s="902"/>
      <c r="L20" s="595" t="str">
        <f>mergeValue(A20) &amp;"."&amp; mergeValue(B20)&amp;"."&amp; mergeValue(C20)</f>
        <v>1.1.1</v>
      </c>
      <c r="M20" s="549" t="s">
        <v>7</v>
      </c>
      <c r="N20" s="582"/>
      <c r="O20" s="1253"/>
      <c r="P20" s="1253"/>
      <c r="Q20" s="1253"/>
      <c r="R20" s="1253"/>
      <c r="S20" s="1253"/>
      <c r="T20" s="1253"/>
      <c r="U20" s="1253"/>
      <c r="V20" s="1253"/>
      <c r="W20" s="632" t="s">
        <v>633</v>
      </c>
    </row>
    <row r="21" spans="1:33" ht="22.5">
      <c r="A21" s="1238"/>
      <c r="B21" s="1238"/>
      <c r="C21" s="1238"/>
      <c r="D21" s="1238">
        <v>1</v>
      </c>
      <c r="E21" s="905"/>
      <c r="F21" s="905"/>
      <c r="G21" s="905"/>
      <c r="H21" s="905"/>
      <c r="I21" s="907"/>
      <c r="J21" s="899"/>
      <c r="K21" s="902"/>
      <c r="L21" s="595" t="str">
        <f>mergeValue(A21) &amp;"."&amp; mergeValue(B21)&amp;"."&amp; mergeValue(C21)&amp;"."&amp; mergeValue(D21)</f>
        <v>1.1.1.1</v>
      </c>
      <c r="M21" s="550" t="s">
        <v>22</v>
      </c>
      <c r="N21" s="582"/>
      <c r="O21" s="1253"/>
      <c r="P21" s="1253"/>
      <c r="Q21" s="1253"/>
      <c r="R21" s="1253"/>
      <c r="S21" s="1253"/>
      <c r="T21" s="1253"/>
      <c r="U21" s="1253"/>
      <c r="V21" s="1253"/>
      <c r="W21" s="632" t="s">
        <v>634</v>
      </c>
    </row>
    <row r="22" spans="1:33" ht="101.25">
      <c r="A22" s="1238"/>
      <c r="B22" s="1238"/>
      <c r="C22" s="1238"/>
      <c r="D22" s="1238"/>
      <c r="E22" s="1238">
        <v>1</v>
      </c>
      <c r="F22" s="905"/>
      <c r="G22" s="905"/>
      <c r="H22" s="903">
        <v>1</v>
      </c>
      <c r="I22" s="1238">
        <v>1</v>
      </c>
      <c r="J22" s="905"/>
      <c r="K22" s="910"/>
      <c r="L22" s="595" t="str">
        <f>mergeValue(A22) &amp;"."&amp; mergeValue(B22)&amp;"."&amp; mergeValue(C22)&amp;"."&amp; mergeValue(D22)&amp;"."&amp; mergeValue(E22)</f>
        <v>1.1.1.1.1</v>
      </c>
      <c r="M22" s="556" t="s">
        <v>9</v>
      </c>
      <c r="N22" s="583"/>
      <c r="O22" s="1240"/>
      <c r="P22" s="1240"/>
      <c r="Q22" s="1240"/>
      <c r="R22" s="1240"/>
      <c r="S22" s="1240"/>
      <c r="T22" s="1240"/>
      <c r="U22" s="1240"/>
      <c r="V22" s="1240"/>
      <c r="W22" s="632" t="s">
        <v>638</v>
      </c>
    </row>
    <row r="23" spans="1:33" ht="90">
      <c r="A23" s="1238"/>
      <c r="B23" s="1238"/>
      <c r="C23" s="1238"/>
      <c r="D23" s="1238"/>
      <c r="E23" s="1238"/>
      <c r="F23" s="1238">
        <v>1</v>
      </c>
      <c r="G23" s="903"/>
      <c r="H23" s="903"/>
      <c r="I23" s="1238"/>
      <c r="J23" s="1238">
        <v>1</v>
      </c>
      <c r="K23" s="911"/>
      <c r="L23" s="595" t="str">
        <f>mergeValue(A23) &amp;"."&amp; mergeValue(B23)&amp;"."&amp; mergeValue(C23)&amp;"."&amp; mergeValue(D23)&amp;"."&amp; mergeValue(E23)&amp;"."&amp; mergeValue(F23)</f>
        <v>1.1.1.1.1.1</v>
      </c>
      <c r="M23" s="557" t="s">
        <v>10</v>
      </c>
      <c r="N23" s="583"/>
      <c r="O23" s="1241"/>
      <c r="P23" s="1242"/>
      <c r="Q23" s="1242"/>
      <c r="R23" s="1242"/>
      <c r="S23" s="1242"/>
      <c r="T23" s="1242"/>
      <c r="U23" s="1242"/>
      <c r="V23" s="1243"/>
      <c r="W23" s="632" t="s">
        <v>636</v>
      </c>
      <c r="Y23" s="506" t="str">
        <f>strCheckUnique(Z23:Z26)</f>
        <v/>
      </c>
      <c r="AA23" s="506" t="str">
        <f>IF(O23="","",O23 &amp; ":_")</f>
        <v/>
      </c>
    </row>
    <row r="24" spans="1:33" ht="189" customHeight="1">
      <c r="A24" s="1238"/>
      <c r="B24" s="1238"/>
      <c r="C24" s="1238"/>
      <c r="D24" s="1238"/>
      <c r="E24" s="1238"/>
      <c r="F24" s="1238"/>
      <c r="G24" s="903">
        <v>1</v>
      </c>
      <c r="H24" s="903"/>
      <c r="I24" s="1238"/>
      <c r="J24" s="1238"/>
      <c r="K24" s="911">
        <v>1</v>
      </c>
      <c r="L24" s="595" t="str">
        <f>mergeValue(A24) &amp;"."&amp; mergeValue(B24)&amp;"."&amp; mergeValue(C24)&amp;"."&amp; mergeValue(D24)&amp;"."&amp; mergeValue(E24)&amp;"."&amp; mergeValue(F24)&amp;"."&amp; mergeValue(G24)</f>
        <v>1.1.1.1.1.1.1</v>
      </c>
      <c r="M24" s="1071"/>
      <c r="N24" s="588"/>
      <c r="O24" s="1080"/>
      <c r="P24" s="564"/>
      <c r="Q24" s="564"/>
      <c r="R24" s="1251"/>
      <c r="S24" s="1234" t="s">
        <v>84</v>
      </c>
      <c r="T24" s="1251"/>
      <c r="U24" s="1234" t="s">
        <v>85</v>
      </c>
      <c r="V24" s="580"/>
      <c r="W24" s="1209" t="s">
        <v>656</v>
      </c>
      <c r="X24" s="502" t="str">
        <f>strCheckDate(O25:V25)</f>
        <v/>
      </c>
      <c r="Y24" s="506"/>
      <c r="Z24" s="506" t="str">
        <f>IF(M24="","",M24 )</f>
        <v/>
      </c>
      <c r="AA24" s="506"/>
      <c r="AB24" s="506"/>
      <c r="AC24" s="506"/>
    </row>
    <row r="25" spans="1:33" ht="11.25" hidden="1">
      <c r="A25" s="1238"/>
      <c r="B25" s="1238"/>
      <c r="C25" s="1238"/>
      <c r="D25" s="1238"/>
      <c r="E25" s="1238"/>
      <c r="F25" s="1238"/>
      <c r="G25" s="903"/>
      <c r="H25" s="903"/>
      <c r="I25" s="1238"/>
      <c r="J25" s="1238"/>
      <c r="K25" s="911"/>
      <c r="L25" s="602"/>
      <c r="M25" s="648"/>
      <c r="N25" s="588"/>
      <c r="O25" s="586"/>
      <c r="P25" s="564"/>
      <c r="Q25" s="586" t="str">
        <f>R24 &amp; "-" &amp; T24</f>
        <v>-</v>
      </c>
      <c r="R25" s="1233"/>
      <c r="S25" s="1234"/>
      <c r="T25" s="1233"/>
      <c r="U25" s="1234"/>
      <c r="V25" s="580"/>
      <c r="W25" s="1210"/>
    </row>
    <row r="26" spans="1:33" s="477" customFormat="1" ht="15" customHeight="1">
      <c r="A26" s="1238"/>
      <c r="B26" s="1238"/>
      <c r="C26" s="1238"/>
      <c r="D26" s="1238"/>
      <c r="E26" s="1238"/>
      <c r="F26" s="1238"/>
      <c r="G26" s="905"/>
      <c r="H26" s="903"/>
      <c r="I26" s="1238"/>
      <c r="J26" s="1238"/>
      <c r="K26" s="910"/>
      <c r="L26" s="540"/>
      <c r="M26" s="559" t="s">
        <v>25</v>
      </c>
      <c r="N26" s="553"/>
      <c r="O26" s="547"/>
      <c r="P26" s="547"/>
      <c r="Q26" s="547"/>
      <c r="R26" s="575"/>
      <c r="S26" s="566"/>
      <c r="T26" s="565"/>
      <c r="U26" s="553"/>
      <c r="V26" s="562"/>
      <c r="W26" s="1211"/>
      <c r="X26" s="503"/>
      <c r="Y26" s="503"/>
      <c r="Z26" s="503"/>
      <c r="AA26" s="503"/>
      <c r="AB26" s="503"/>
      <c r="AC26" s="503"/>
      <c r="AD26" s="503"/>
      <c r="AE26" s="503"/>
      <c r="AF26" s="503"/>
      <c r="AG26" s="503"/>
    </row>
    <row r="27" spans="1:33" s="477" customFormat="1" ht="15" customHeight="1">
      <c r="A27" s="1238"/>
      <c r="B27" s="1238"/>
      <c r="C27" s="1238"/>
      <c r="D27" s="1238"/>
      <c r="E27" s="1238"/>
      <c r="F27" s="905"/>
      <c r="G27" s="905"/>
      <c r="H27" s="903"/>
      <c r="I27" s="1238"/>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38"/>
      <c r="B28" s="1238"/>
      <c r="C28" s="1238"/>
      <c r="D28" s="1238"/>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38"/>
      <c r="B29" s="1238"/>
      <c r="C29" s="1238"/>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38"/>
      <c r="B30" s="1238"/>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38"/>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202" t="s">
        <v>632</v>
      </c>
      <c r="N34" s="1202"/>
      <c r="O34" s="1202"/>
      <c r="P34" s="1202"/>
      <c r="Q34" s="1202"/>
      <c r="R34" s="1202"/>
      <c r="S34" s="1202"/>
      <c r="T34" s="1202"/>
      <c r="U34" s="1202"/>
      <c r="V34" s="1202"/>
      <c r="W34" s="1202"/>
    </row>
  </sheetData>
  <sheetProtection password="FA9C"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xr:uid="{00000000-0002-0000-1200-000000000000}"/>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1200-000001000000}">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200-000002000000}">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200-000003000000}">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xr:uid="{00000000-0002-0000-1200-000004000000}">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xr:uid="{00000000-0002-0000-1200-000005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200-000006000000}"/>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xr:uid="{00000000-0002-0000-1200-000007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200-000008000000}"/>
    <dataValidation type="list" allowBlank="1" showInputMessage="1" showErrorMessage="1" errorTitle="Ошибка" error="Выберите значение из списка" prompt="Выберите значение из списка" sqref="O23:V23" xr:uid="{00000000-0002-0000-1200-000009000000}">
      <formula1>kind_of_cons</formula1>
    </dataValidation>
    <dataValidation type="list" allowBlank="1" showInputMessage="1" showErrorMessage="1" errorTitle="Ошибка" error="Выберите значение из списка" prompt="Выберите значение из списка" sqref="M24" xr:uid="{00000000-0002-0000-12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203" t="s">
        <v>491</v>
      </c>
      <c r="G2" s="1204"/>
      <c r="H2" s="1205"/>
      <c r="I2" s="642"/>
    </row>
    <row r="3" spans="1:20" ht="3" customHeight="1"/>
    <row r="4" spans="1:20" s="572" customFormat="1" ht="11.25">
      <c r="A4" s="592"/>
      <c r="B4" s="592"/>
      <c r="C4" s="592"/>
      <c r="D4" s="592"/>
      <c r="F4" s="1153" t="s">
        <v>454</v>
      </c>
      <c r="G4" s="1153"/>
      <c r="H4" s="1153"/>
      <c r="I4" s="1206"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6"/>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27.11.2020</v>
      </c>
      <c r="I7" s="583" t="s">
        <v>493</v>
      </c>
      <c r="J7" s="617"/>
      <c r="K7" s="592"/>
      <c r="L7" s="592"/>
      <c r="M7" s="592"/>
      <c r="N7" s="592"/>
      <c r="O7" s="592"/>
      <c r="P7" s="592"/>
      <c r="Q7" s="592"/>
      <c r="R7" s="592"/>
      <c r="S7" s="592"/>
      <c r="T7" s="592"/>
    </row>
    <row r="8" spans="1:20" s="572" customFormat="1" ht="45">
      <c r="A8" s="1207">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7"/>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7"/>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7"/>
      <c r="B11" s="1207">
        <v>1</v>
      </c>
      <c r="C11" s="625"/>
      <c r="D11" s="625"/>
      <c r="F11" s="618" t="str">
        <f>"4."&amp;mergeValue(A11) &amp;"."&amp;mergeValue(B11)</f>
        <v>4.1.1</v>
      </c>
      <c r="G11" s="613" t="s">
        <v>592</v>
      </c>
      <c r="H11" s="606" t="str">
        <f>IF(region_name="","",region_name)</f>
        <v>Самарская область</v>
      </c>
      <c r="I11" s="583" t="s">
        <v>499</v>
      </c>
      <c r="J11" s="617"/>
      <c r="K11" s="592"/>
      <c r="L11" s="592"/>
      <c r="M11" s="592"/>
      <c r="N11" s="592"/>
      <c r="O11" s="592"/>
      <c r="P11" s="592"/>
      <c r="Q11" s="592"/>
      <c r="R11" s="592"/>
      <c r="S11" s="592"/>
      <c r="T11" s="592"/>
    </row>
    <row r="12" spans="1:20" s="572" customFormat="1" ht="22.5">
      <c r="A12" s="1207"/>
      <c r="B12" s="1207"/>
      <c r="C12" s="1207">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7"/>
      <c r="B13" s="1207"/>
      <c r="C13" s="1207"/>
      <c r="D13" s="625">
        <v>1</v>
      </c>
      <c r="F13" s="618" t="str">
        <f>"4."&amp;mergeValue(A13) &amp;"."&amp;mergeValue(B13)&amp;"."&amp;mergeValue(C13)&amp;"."&amp;mergeValue(D13)</f>
        <v>4.1.1.1.1</v>
      </c>
      <c r="G13" s="635" t="s">
        <v>498</v>
      </c>
      <c r="H13" s="606"/>
      <c r="I13" s="1208" t="s">
        <v>591</v>
      </c>
      <c r="J13" s="617"/>
      <c r="K13" s="592"/>
      <c r="L13" s="592"/>
      <c r="M13" s="592"/>
      <c r="N13" s="592"/>
      <c r="O13" s="592"/>
      <c r="P13" s="592"/>
      <c r="Q13" s="592"/>
      <c r="R13" s="592"/>
      <c r="S13" s="592"/>
      <c r="T13" s="592"/>
    </row>
    <row r="14" spans="1:20" s="572" customFormat="1" ht="18.75">
      <c r="A14" s="1207"/>
      <c r="B14" s="1207"/>
      <c r="C14" s="1207"/>
      <c r="D14" s="625"/>
      <c r="F14" s="621"/>
      <c r="G14" s="552" t="s">
        <v>4</v>
      </c>
      <c r="H14" s="626"/>
      <c r="I14" s="1208"/>
      <c r="J14" s="617"/>
      <c r="K14" s="592"/>
      <c r="L14" s="592"/>
      <c r="M14" s="592"/>
      <c r="N14" s="592"/>
      <c r="O14" s="592"/>
      <c r="P14" s="592"/>
      <c r="Q14" s="592"/>
      <c r="R14" s="592"/>
      <c r="S14" s="592"/>
      <c r="T14" s="592"/>
    </row>
    <row r="15" spans="1:20" s="572" customFormat="1" ht="18.75">
      <c r="A15" s="1207"/>
      <c r="B15" s="1207"/>
      <c r="C15" s="625"/>
      <c r="D15" s="625"/>
      <c r="F15" s="636"/>
      <c r="G15" s="579" t="s">
        <v>403</v>
      </c>
      <c r="H15" s="637"/>
      <c r="I15" s="638"/>
      <c r="J15" s="617"/>
      <c r="K15" s="592"/>
      <c r="L15" s="592"/>
      <c r="M15" s="592"/>
      <c r="N15" s="592"/>
      <c r="O15" s="592"/>
      <c r="P15" s="592"/>
      <c r="Q15" s="592"/>
      <c r="R15" s="592"/>
      <c r="S15" s="592"/>
      <c r="T15" s="592"/>
    </row>
    <row r="16" spans="1:20" s="572" customFormat="1" ht="18.75">
      <c r="A16" s="1207"/>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2" t="s">
        <v>593</v>
      </c>
      <c r="H19" s="1202"/>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300-000000000000}">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35" t="s">
        <v>657</v>
      </c>
      <c r="M5" s="1235"/>
      <c r="N5" s="1235"/>
      <c r="O5" s="1235"/>
      <c r="P5" s="1235"/>
      <c r="Q5" s="1235"/>
      <c r="R5" s="1235"/>
      <c r="S5" s="1235"/>
      <c r="T5" s="1235"/>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502</v>
      </c>
      <c r="N7" s="668"/>
      <c r="O7" s="1256" t="str">
        <f>IF(NameOrPr_ch="",IF(NameOrPr="","",NameOrPr),NameOrPr_ch)</f>
        <v>Департамент ценового и тарифного регулирования</v>
      </c>
      <c r="P7" s="1257"/>
      <c r="Q7" s="1257"/>
      <c r="R7" s="1257"/>
      <c r="S7" s="1257"/>
      <c r="T7" s="1258"/>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596</v>
      </c>
      <c r="N8" s="668"/>
      <c r="O8" s="1256" t="str">
        <f>IF(datePr_ch="",IF(datePr="","",datePr),datePr_ch)</f>
        <v>12.11.2020</v>
      </c>
      <c r="P8" s="1257"/>
      <c r="Q8" s="1257"/>
      <c r="R8" s="1257"/>
      <c r="S8" s="1257"/>
      <c r="T8" s="1258"/>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595</v>
      </c>
      <c r="N9" s="668"/>
      <c r="O9" s="1256" t="str">
        <f>IF(numberPr_ch="",IF(numberPr="","",numberPr),numberPr_ch)</f>
        <v>429</v>
      </c>
      <c r="P9" s="1257"/>
      <c r="Q9" s="1257"/>
      <c r="R9" s="1257"/>
      <c r="S9" s="1257"/>
      <c r="T9" s="1258"/>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501</v>
      </c>
      <c r="N10" s="668"/>
      <c r="O10" s="1256" t="str">
        <f>IF(IstPub_ch="",IF(IstPub="","",IstPub),IstPub_ch)</f>
        <v>Сайт Правительства Самарской области</v>
      </c>
      <c r="P10" s="1257"/>
      <c r="Q10" s="1257"/>
      <c r="R10" s="1257"/>
      <c r="S10" s="1257"/>
      <c r="T10" s="1258"/>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36"/>
      <c r="M11" s="1236"/>
      <c r="N11" s="568"/>
      <c r="O11" s="1259"/>
      <c r="P11" s="1259"/>
      <c r="Q11" s="1259"/>
      <c r="R11" s="1259"/>
      <c r="S11" s="1259"/>
      <c r="T11" s="1259"/>
      <c r="U11" s="590" t="s">
        <v>373</v>
      </c>
      <c r="X11" s="592"/>
      <c r="Y11" s="592"/>
      <c r="Z11" s="592"/>
      <c r="AA11" s="592"/>
      <c r="AB11" s="592"/>
      <c r="AC11" s="592"/>
      <c r="AD11" s="592"/>
      <c r="AE11" s="592"/>
      <c r="AF11" s="592"/>
      <c r="AG11" s="592"/>
      <c r="AH11" s="592"/>
      <c r="AI11" s="592"/>
    </row>
    <row r="12" spans="1:35">
      <c r="J12" s="531"/>
      <c r="K12" s="531"/>
      <c r="L12" s="526"/>
      <c r="M12" s="526"/>
      <c r="N12" s="526"/>
      <c r="O12" s="1260"/>
      <c r="P12" s="1260"/>
      <c r="Q12" s="1260"/>
      <c r="R12" s="1260"/>
      <c r="S12" s="1260"/>
      <c r="T12" s="1260"/>
      <c r="U12" s="1260"/>
    </row>
    <row r="13" spans="1:35" ht="14.25" customHeight="1">
      <c r="J13" s="531"/>
      <c r="K13" s="531"/>
      <c r="L13" s="1153" t="s">
        <v>454</v>
      </c>
      <c r="M13" s="1153"/>
      <c r="N13" s="1153"/>
      <c r="O13" s="1153"/>
      <c r="P13" s="1153"/>
      <c r="Q13" s="1153"/>
      <c r="R13" s="1153"/>
      <c r="S13" s="1153"/>
      <c r="T13" s="1153"/>
      <c r="U13" s="1153"/>
      <c r="V13" s="1153"/>
      <c r="W13" s="1153" t="s">
        <v>455</v>
      </c>
    </row>
    <row r="14" spans="1:35" ht="14.25" customHeight="1">
      <c r="J14" s="531"/>
      <c r="K14" s="531"/>
      <c r="L14" s="1219" t="s">
        <v>92</v>
      </c>
      <c r="M14" s="1219" t="s">
        <v>639</v>
      </c>
      <c r="N14" s="523"/>
      <c r="O14" s="1220" t="s">
        <v>641</v>
      </c>
      <c r="P14" s="1221"/>
      <c r="Q14" s="1221"/>
      <c r="R14" s="1221"/>
      <c r="S14" s="1221"/>
      <c r="T14" s="1222"/>
      <c r="U14" s="1230" t="s">
        <v>341</v>
      </c>
      <c r="V14" s="1216" t="s">
        <v>275</v>
      </c>
      <c r="W14" s="1153"/>
    </row>
    <row r="15" spans="1:35" ht="14.25" customHeight="1">
      <c r="J15" s="531"/>
      <c r="K15" s="531"/>
      <c r="L15" s="1219"/>
      <c r="M15" s="1219"/>
      <c r="N15" s="523"/>
      <c r="O15" s="1225" t="s">
        <v>621</v>
      </c>
      <c r="P15" s="1223"/>
      <c r="Q15" s="1224"/>
      <c r="R15" s="1228" t="s">
        <v>654</v>
      </c>
      <c r="S15" s="1228"/>
      <c r="T15" s="1229"/>
      <c r="U15" s="1231"/>
      <c r="V15" s="1217"/>
      <c r="W15" s="1153"/>
    </row>
    <row r="16" spans="1:35" ht="30" customHeight="1">
      <c r="J16" s="531"/>
      <c r="K16" s="531"/>
      <c r="L16" s="1219"/>
      <c r="M16" s="1219"/>
      <c r="N16" s="522"/>
      <c r="O16" s="1226"/>
      <c r="P16" s="537"/>
      <c r="Q16" s="537"/>
      <c r="R16" s="538" t="s">
        <v>274</v>
      </c>
      <c r="S16" s="1214" t="s">
        <v>273</v>
      </c>
      <c r="T16" s="1215"/>
      <c r="U16" s="1232"/>
      <c r="V16" s="1218"/>
      <c r="W16" s="1153"/>
    </row>
    <row r="17" spans="1:36">
      <c r="J17" s="531"/>
      <c r="K17" s="571">
        <v>1</v>
      </c>
      <c r="L17" s="649" t="s">
        <v>93</v>
      </c>
      <c r="M17" s="649" t="s">
        <v>49</v>
      </c>
      <c r="N17" s="670" t="s">
        <v>49</v>
      </c>
      <c r="O17" s="650">
        <f ca="1">OFFSET(O17,0,-1)+1</f>
        <v>3</v>
      </c>
      <c r="P17" s="651">
        <f ca="1">OFFSET(P17,0,-1)</f>
        <v>3</v>
      </c>
      <c r="Q17" s="651">
        <f ca="1">OFFSET(Q17,0,-1)</f>
        <v>3</v>
      </c>
      <c r="R17" s="650">
        <f ca="1">OFFSET(R17,0,-1)+1</f>
        <v>4</v>
      </c>
      <c r="S17" s="1237">
        <f ca="1">OFFSET(S17,0,-1)+1</f>
        <v>5</v>
      </c>
      <c r="T17" s="1237"/>
      <c r="U17" s="650">
        <f ca="1">OFFSET(U17,0,-2)+1</f>
        <v>6</v>
      </c>
      <c r="V17" s="651">
        <f ca="1">OFFSET(V17,0,-1)</f>
        <v>6</v>
      </c>
      <c r="W17" s="650">
        <f ca="1">OFFSET(W17,0,-1)+1</f>
        <v>7</v>
      </c>
    </row>
    <row r="18" spans="1:36" ht="22.5">
      <c r="A18" s="1238">
        <v>1</v>
      </c>
      <c r="B18" s="921"/>
      <c r="C18" s="921"/>
      <c r="D18" s="921"/>
      <c r="E18" s="922"/>
      <c r="F18" s="923"/>
      <c r="G18" s="921"/>
      <c r="H18" s="921"/>
      <c r="I18" s="924"/>
      <c r="J18" s="919"/>
      <c r="K18" s="928">
        <v>1</v>
      </c>
      <c r="L18" s="595">
        <f>mergeValue(A18)</f>
        <v>1</v>
      </c>
      <c r="M18" s="643" t="s">
        <v>20</v>
      </c>
      <c r="N18" s="582"/>
      <c r="O18" s="1253"/>
      <c r="P18" s="1253"/>
      <c r="Q18" s="1253"/>
      <c r="R18" s="1253"/>
      <c r="S18" s="1253"/>
      <c r="T18" s="1253"/>
      <c r="U18" s="1253"/>
      <c r="V18" s="1253"/>
      <c r="W18" s="632" t="s">
        <v>658</v>
      </c>
    </row>
    <row r="19" spans="1:36" ht="22.5">
      <c r="A19" s="1238"/>
      <c r="B19" s="1238">
        <v>1</v>
      </c>
      <c r="C19" s="921"/>
      <c r="D19" s="921"/>
      <c r="E19" s="923"/>
      <c r="F19" s="923"/>
      <c r="G19" s="921"/>
      <c r="H19" s="921"/>
      <c r="I19" s="918"/>
      <c r="J19" s="917"/>
      <c r="K19" s="928">
        <v>1</v>
      </c>
      <c r="L19" s="595" t="str">
        <f>mergeValue(A19) &amp;"."&amp; mergeValue(B19)</f>
        <v>1.1</v>
      </c>
      <c r="M19" s="548" t="s">
        <v>16</v>
      </c>
      <c r="N19" s="582"/>
      <c r="O19" s="1253"/>
      <c r="P19" s="1253"/>
      <c r="Q19" s="1253"/>
      <c r="R19" s="1253"/>
      <c r="S19" s="1253"/>
      <c r="T19" s="1253"/>
      <c r="U19" s="1253"/>
      <c r="V19" s="1253"/>
      <c r="W19" s="632" t="s">
        <v>477</v>
      </c>
    </row>
    <row r="20" spans="1:36" ht="22.5">
      <c r="A20" s="1238"/>
      <c r="B20" s="1238"/>
      <c r="C20" s="1238">
        <v>1</v>
      </c>
      <c r="D20" s="921"/>
      <c r="E20" s="923"/>
      <c r="F20" s="923"/>
      <c r="G20" s="921"/>
      <c r="H20" s="921"/>
      <c r="I20" s="925"/>
      <c r="J20" s="917"/>
      <c r="K20" s="928">
        <v>1</v>
      </c>
      <c r="L20" s="595" t="str">
        <f>mergeValue(A20) &amp;"."&amp; mergeValue(B20)&amp;"."&amp; mergeValue(C20)</f>
        <v>1.1.1</v>
      </c>
      <c r="M20" s="549" t="s">
        <v>7</v>
      </c>
      <c r="N20" s="582"/>
      <c r="O20" s="1253"/>
      <c r="P20" s="1253"/>
      <c r="Q20" s="1253"/>
      <c r="R20" s="1253"/>
      <c r="S20" s="1253"/>
      <c r="T20" s="1253"/>
      <c r="U20" s="1253"/>
      <c r="V20" s="1253"/>
      <c r="W20" s="632" t="s">
        <v>633</v>
      </c>
    </row>
    <row r="21" spans="1:36" ht="22.5">
      <c r="A21" s="1238"/>
      <c r="B21" s="1238"/>
      <c r="C21" s="1238"/>
      <c r="D21" s="1238">
        <v>1</v>
      </c>
      <c r="E21" s="923"/>
      <c r="F21" s="923"/>
      <c r="G21" s="921"/>
      <c r="H21" s="921"/>
      <c r="I21" s="1238">
        <v>1</v>
      </c>
      <c r="J21" s="917"/>
      <c r="K21" s="928">
        <v>1</v>
      </c>
      <c r="L21" s="595" t="str">
        <f>mergeValue(A21) &amp;"."&amp; mergeValue(B21)&amp;"."&amp; mergeValue(C21)&amp;"."&amp; mergeValue(D21)</f>
        <v>1.1.1.1</v>
      </c>
      <c r="M21" s="550" t="s">
        <v>22</v>
      </c>
      <c r="N21" s="582"/>
      <c r="O21" s="1253"/>
      <c r="P21" s="1253"/>
      <c r="Q21" s="1253"/>
      <c r="R21" s="1253"/>
      <c r="S21" s="1253"/>
      <c r="T21" s="1253"/>
      <c r="U21" s="1253"/>
      <c r="V21" s="1253"/>
      <c r="W21" s="632" t="s">
        <v>634</v>
      </c>
    </row>
    <row r="22" spans="1:36" ht="11.25" hidden="1" customHeight="1">
      <c r="A22" s="1238"/>
      <c r="B22" s="1238"/>
      <c r="C22" s="1238"/>
      <c r="D22" s="1238"/>
      <c r="E22" s="1238">
        <v>1</v>
      </c>
      <c r="F22" s="923"/>
      <c r="G22" s="921"/>
      <c r="H22" s="921"/>
      <c r="I22" s="1238"/>
      <c r="J22" s="923"/>
      <c r="K22" s="928">
        <v>1</v>
      </c>
      <c r="L22" s="595"/>
      <c r="M22" s="556"/>
      <c r="N22" s="583"/>
      <c r="O22" s="633"/>
      <c r="P22" s="633"/>
      <c r="Q22" s="633"/>
      <c r="R22" s="633"/>
      <c r="S22" s="633"/>
      <c r="T22" s="633"/>
      <c r="U22" s="595"/>
      <c r="V22" s="509"/>
      <c r="W22" s="561"/>
    </row>
    <row r="23" spans="1:36" ht="90">
      <c r="A23" s="1238"/>
      <c r="B23" s="1238"/>
      <c r="C23" s="1238"/>
      <c r="D23" s="1238"/>
      <c r="E23" s="1238"/>
      <c r="F23" s="1238">
        <v>1</v>
      </c>
      <c r="G23" s="921"/>
      <c r="H23" s="921"/>
      <c r="I23" s="1238"/>
      <c r="J23" s="1261"/>
      <c r="K23" s="928">
        <v>1</v>
      </c>
      <c r="L23" s="595" t="str">
        <f>mergeValue(A23) &amp;"."&amp; mergeValue(B23)&amp;"."&amp; mergeValue(C23)&amp;"."&amp; mergeValue(D23)&amp;"."&amp;  mergeValue(F23)</f>
        <v>1.1.1.1.1</v>
      </c>
      <c r="M23" s="556" t="s">
        <v>10</v>
      </c>
      <c r="N23" s="583"/>
      <c r="O23" s="1240"/>
      <c r="P23" s="1240"/>
      <c r="Q23" s="1240"/>
      <c r="R23" s="1240"/>
      <c r="S23" s="1240"/>
      <c r="T23" s="1240"/>
      <c r="U23" s="1240"/>
      <c r="V23" s="1240"/>
      <c r="W23" s="632" t="s">
        <v>635</v>
      </c>
      <c r="Y23" s="591" t="str">
        <f>strCheckUnique(Z23:Z26)</f>
        <v/>
      </c>
      <c r="AA23" s="591"/>
    </row>
    <row r="24" spans="1:36" ht="189" customHeight="1">
      <c r="A24" s="1238"/>
      <c r="B24" s="1238"/>
      <c r="C24" s="1238"/>
      <c r="D24" s="1238"/>
      <c r="E24" s="1238"/>
      <c r="F24" s="1238"/>
      <c r="G24" s="921">
        <v>1</v>
      </c>
      <c r="H24" s="921"/>
      <c r="I24" s="1238"/>
      <c r="J24" s="1261"/>
      <c r="K24" s="920"/>
      <c r="L24" s="595" t="str">
        <f>mergeValue(A24) &amp;"."&amp; mergeValue(B24)&amp;"."&amp; mergeValue(C24)&amp;"."&amp; mergeValue(D24)&amp;"."&amp;  mergeValue(F24)&amp;"."&amp;  mergeValue(G24)</f>
        <v>1.1.1.1.1.1</v>
      </c>
      <c r="M24" s="1071"/>
      <c r="N24" s="588"/>
      <c r="O24" s="564"/>
      <c r="P24" s="564"/>
      <c r="Q24" s="564"/>
      <c r="R24" s="1251"/>
      <c r="S24" s="1234" t="s">
        <v>84</v>
      </c>
      <c r="T24" s="1251"/>
      <c r="U24" s="1234" t="s">
        <v>85</v>
      </c>
      <c r="V24" s="539"/>
      <c r="W24" s="1209" t="s">
        <v>659</v>
      </c>
      <c r="X24" s="587" t="str">
        <f>strCheckDate(O25:V25)</f>
        <v/>
      </c>
      <c r="Y24" s="591"/>
      <c r="Z24" s="591" t="str">
        <f>IF(M24="","",M24 )</f>
        <v/>
      </c>
      <c r="AA24" s="591"/>
      <c r="AB24" s="591"/>
      <c r="AC24" s="591"/>
    </row>
    <row r="25" spans="1:36" ht="11.25" hidden="1" customHeight="1">
      <c r="A25" s="1238"/>
      <c r="B25" s="1238"/>
      <c r="C25" s="1238"/>
      <c r="D25" s="1238"/>
      <c r="E25" s="1238"/>
      <c r="F25" s="1238"/>
      <c r="G25" s="921"/>
      <c r="H25" s="921"/>
      <c r="I25" s="1238"/>
      <c r="J25" s="1261"/>
      <c r="K25" s="928">
        <v>1</v>
      </c>
      <c r="L25" s="602"/>
      <c r="M25" s="648"/>
      <c r="N25" s="588"/>
      <c r="O25" s="564"/>
      <c r="P25" s="564"/>
      <c r="Q25" s="586" t="str">
        <f>R24 &amp; "-" &amp; T24</f>
        <v>-</v>
      </c>
      <c r="R25" s="1251"/>
      <c r="S25" s="1234"/>
      <c r="T25" s="1251"/>
      <c r="U25" s="1234"/>
      <c r="V25" s="539"/>
      <c r="W25" s="1210"/>
      <c r="Y25" s="591"/>
      <c r="Z25" s="591"/>
      <c r="AA25" s="591"/>
      <c r="AB25" s="591"/>
      <c r="AC25" s="591"/>
    </row>
    <row r="26" spans="1:36" s="524" customFormat="1" ht="15" customHeight="1">
      <c r="A26" s="1238"/>
      <c r="B26" s="1238"/>
      <c r="C26" s="1238"/>
      <c r="D26" s="1238"/>
      <c r="E26" s="1238"/>
      <c r="F26" s="1238"/>
      <c r="G26" s="921"/>
      <c r="H26" s="921"/>
      <c r="I26" s="1238"/>
      <c r="J26" s="1261"/>
      <c r="K26" s="928">
        <v>1</v>
      </c>
      <c r="L26" s="540"/>
      <c r="M26" s="558" t="s">
        <v>25</v>
      </c>
      <c r="N26" s="553"/>
      <c r="O26" s="547"/>
      <c r="P26" s="547"/>
      <c r="Q26" s="547"/>
      <c r="R26" s="575"/>
      <c r="S26" s="566"/>
      <c r="T26" s="565"/>
      <c r="U26" s="553"/>
      <c r="V26" s="562"/>
      <c r="W26" s="1211"/>
      <c r="X26" s="589"/>
      <c r="Y26" s="589"/>
      <c r="Z26" s="589"/>
      <c r="AA26" s="589"/>
      <c r="AB26" s="589"/>
      <c r="AC26" s="589"/>
      <c r="AD26" s="589"/>
      <c r="AE26" s="589"/>
      <c r="AF26" s="589"/>
      <c r="AG26" s="589"/>
      <c r="AH26" s="589"/>
      <c r="AI26" s="589"/>
    </row>
    <row r="27" spans="1:36" s="524" customFormat="1" ht="15" customHeight="1">
      <c r="A27" s="1238"/>
      <c r="B27" s="1238"/>
      <c r="C27" s="1238"/>
      <c r="D27" s="1238"/>
      <c r="E27" s="1238"/>
      <c r="F27" s="923"/>
      <c r="G27" s="923"/>
      <c r="H27" s="921"/>
      <c r="I27" s="1238"/>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38"/>
      <c r="B28" s="1238"/>
      <c r="C28" s="1238"/>
      <c r="D28" s="1238"/>
      <c r="E28" s="923"/>
      <c r="F28" s="923"/>
      <c r="G28" s="923"/>
      <c r="H28" s="921"/>
      <c r="I28" s="1238"/>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38"/>
      <c r="B29" s="1238"/>
      <c r="C29" s="1238"/>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38"/>
      <c r="B30" s="1238"/>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38"/>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202" t="s">
        <v>660</v>
      </c>
      <c r="N34" s="1202"/>
      <c r="O34" s="1202"/>
      <c r="P34" s="1202"/>
      <c r="Q34" s="1202"/>
      <c r="R34" s="1202"/>
      <c r="S34" s="1202"/>
      <c r="T34" s="1202"/>
      <c r="U34" s="1202"/>
      <c r="V34" s="1202"/>
      <c r="W34" s="1202"/>
    </row>
  </sheetData>
  <sheetProtection password="FA9C"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xr:uid="{00000000-0002-0000-1400-000000000000}"/>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xr:uid="{00000000-0002-0000-1400-000001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400-000002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400-000003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4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xr:uid="{00000000-0002-0000-1400-000005000000}"/>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xr:uid="{00000000-0002-0000-1400-000006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400-000007000000}"/>
    <dataValidation type="list" allowBlank="1" showInputMessage="1" showErrorMessage="1" errorTitle="Ошибка" error="Выберите значение из списка" prompt="Выберите значение из списка" sqref="O23:V23" xr:uid="{00000000-0002-0000-14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05_6">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203" t="s">
        <v>491</v>
      </c>
      <c r="G2" s="1204"/>
      <c r="H2" s="1205"/>
      <c r="I2" s="642"/>
    </row>
    <row r="3" spans="1:20" ht="3" customHeight="1"/>
    <row r="4" spans="1:20" s="572" customFormat="1" ht="11.25">
      <c r="A4" s="592"/>
      <c r="B4" s="592"/>
      <c r="C4" s="592"/>
      <c r="D4" s="592"/>
      <c r="F4" s="1153" t="s">
        <v>454</v>
      </c>
      <c r="G4" s="1153"/>
      <c r="H4" s="1153"/>
      <c r="I4" s="1206"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6"/>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27.11.2020</v>
      </c>
      <c r="I7" s="583" t="s">
        <v>493</v>
      </c>
      <c r="J7" s="617"/>
      <c r="K7" s="592"/>
      <c r="L7" s="592"/>
      <c r="M7" s="592"/>
      <c r="N7" s="592"/>
      <c r="O7" s="592"/>
      <c r="P7" s="592"/>
      <c r="Q7" s="592"/>
      <c r="R7" s="592"/>
      <c r="S7" s="592"/>
      <c r="T7" s="592"/>
    </row>
    <row r="8" spans="1:20" s="572" customFormat="1" ht="45">
      <c r="A8" s="1207">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7"/>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7"/>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7"/>
      <c r="B11" s="1207">
        <v>1</v>
      </c>
      <c r="C11" s="625"/>
      <c r="D11" s="625"/>
      <c r="F11" s="618" t="str">
        <f>"4."&amp;mergeValue(A11) &amp;"."&amp;mergeValue(B11)</f>
        <v>4.1.1</v>
      </c>
      <c r="G11" s="613" t="s">
        <v>592</v>
      </c>
      <c r="H11" s="606" t="str">
        <f>IF(region_name="","",region_name)</f>
        <v>Самарская область</v>
      </c>
      <c r="I11" s="583" t="s">
        <v>499</v>
      </c>
      <c r="J11" s="617"/>
      <c r="K11" s="592"/>
      <c r="L11" s="592"/>
      <c r="M11" s="592"/>
      <c r="N11" s="592"/>
      <c r="O11" s="592"/>
      <c r="P11" s="592"/>
      <c r="Q11" s="592"/>
      <c r="R11" s="592"/>
      <c r="S11" s="592"/>
      <c r="T11" s="592"/>
    </row>
    <row r="12" spans="1:20" s="572" customFormat="1" ht="22.5">
      <c r="A12" s="1207"/>
      <c r="B12" s="1207"/>
      <c r="C12" s="1207">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7"/>
      <c r="B13" s="1207"/>
      <c r="C13" s="1207"/>
      <c r="D13" s="625">
        <v>1</v>
      </c>
      <c r="F13" s="618" t="str">
        <f>"4."&amp;mergeValue(A13) &amp;"."&amp;mergeValue(B13)&amp;"."&amp;mergeValue(C13)&amp;"."&amp;mergeValue(D13)</f>
        <v>4.1.1.1.1</v>
      </c>
      <c r="G13" s="635" t="s">
        <v>498</v>
      </c>
      <c r="H13" s="606"/>
      <c r="I13" s="1208" t="s">
        <v>591</v>
      </c>
      <c r="J13" s="617"/>
      <c r="K13" s="592"/>
      <c r="L13" s="592"/>
      <c r="M13" s="592"/>
      <c r="N13" s="592"/>
      <c r="O13" s="592"/>
      <c r="P13" s="592"/>
      <c r="Q13" s="592"/>
      <c r="R13" s="592"/>
      <c r="S13" s="592"/>
      <c r="T13" s="592"/>
    </row>
    <row r="14" spans="1:20" s="572" customFormat="1" ht="18.75">
      <c r="A14" s="1207"/>
      <c r="B14" s="1207"/>
      <c r="C14" s="1207"/>
      <c r="D14" s="625"/>
      <c r="F14" s="621"/>
      <c r="G14" s="552" t="s">
        <v>4</v>
      </c>
      <c r="H14" s="626"/>
      <c r="I14" s="1208"/>
      <c r="J14" s="617"/>
      <c r="K14" s="592"/>
      <c r="L14" s="592"/>
      <c r="M14" s="592"/>
      <c r="N14" s="592"/>
      <c r="O14" s="592"/>
      <c r="P14" s="592"/>
      <c r="Q14" s="592"/>
      <c r="R14" s="592"/>
      <c r="S14" s="592"/>
      <c r="T14" s="592"/>
    </row>
    <row r="15" spans="1:20" s="572" customFormat="1" ht="18.75">
      <c r="A15" s="1207"/>
      <c r="B15" s="1207"/>
      <c r="C15" s="625"/>
      <c r="D15" s="625"/>
      <c r="F15" s="636"/>
      <c r="G15" s="579" t="s">
        <v>403</v>
      </c>
      <c r="H15" s="637"/>
      <c r="I15" s="638"/>
      <c r="J15" s="617"/>
      <c r="K15" s="592"/>
      <c r="L15" s="592"/>
      <c r="M15" s="592"/>
      <c r="N15" s="592"/>
      <c r="O15" s="592"/>
      <c r="P15" s="592"/>
      <c r="Q15" s="592"/>
      <c r="R15" s="592"/>
      <c r="S15" s="592"/>
      <c r="T15" s="592"/>
    </row>
    <row r="16" spans="1:20" s="572" customFormat="1" ht="18.75">
      <c r="A16" s="1207"/>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2" t="s">
        <v>593</v>
      </c>
      <c r="H19" s="1202"/>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500-000000000000}">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2"/>
    <col min="27" max="27" width="10.140625" style="502" customWidth="1"/>
    <col min="28"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35" t="s">
        <v>657</v>
      </c>
      <c r="M5" s="1235"/>
      <c r="N5" s="1235"/>
      <c r="O5" s="1235"/>
      <c r="P5" s="1235"/>
      <c r="Q5" s="1235"/>
      <c r="R5" s="1235"/>
      <c r="S5" s="1235"/>
      <c r="T5" s="1235"/>
      <c r="U5" s="499"/>
    </row>
    <row r="6" spans="7:34" ht="3" customHeight="1">
      <c r="J6" s="483"/>
      <c r="K6" s="483"/>
      <c r="L6" s="479"/>
      <c r="M6" s="479"/>
      <c r="N6" s="479"/>
      <c r="O6" s="482"/>
      <c r="P6" s="482"/>
      <c r="Q6" s="482"/>
      <c r="R6" s="482"/>
      <c r="S6" s="482"/>
      <c r="T6" s="482"/>
      <c r="U6" s="479"/>
    </row>
    <row r="7" spans="7:34" s="525" customFormat="1" ht="22.5">
      <c r="G7" s="533"/>
      <c r="H7" s="533"/>
      <c r="I7" s="533"/>
      <c r="J7" s="531"/>
      <c r="K7" s="531"/>
      <c r="L7" s="526"/>
      <c r="M7" s="619" t="s">
        <v>502</v>
      </c>
      <c r="N7" s="668"/>
      <c r="O7" s="1256" t="str">
        <f>IF(NameOrPr_ch="",IF(NameOrPr="","",NameOrPr),NameOrPr_ch)</f>
        <v>Департамент ценового и тарифного регулирования</v>
      </c>
      <c r="P7" s="1257"/>
      <c r="Q7" s="1257"/>
      <c r="R7" s="1257"/>
      <c r="S7" s="1257"/>
      <c r="T7" s="1258"/>
      <c r="U7" s="671"/>
      <c r="X7" s="587"/>
      <c r="Y7" s="587"/>
      <c r="Z7" s="587"/>
      <c r="AA7" s="587"/>
      <c r="AB7" s="587"/>
      <c r="AC7" s="587"/>
      <c r="AD7" s="587"/>
      <c r="AE7" s="587"/>
      <c r="AF7" s="587"/>
      <c r="AG7" s="587"/>
      <c r="AH7" s="587"/>
    </row>
    <row r="8" spans="7:34" s="493" customFormat="1" ht="18.75">
      <c r="G8" s="492"/>
      <c r="H8" s="492"/>
      <c r="L8" s="501"/>
      <c r="M8" s="619" t="s">
        <v>596</v>
      </c>
      <c r="N8" s="668"/>
      <c r="O8" s="1256" t="str">
        <f>IF(datePr_ch="",IF(datePr="","",datePr),datePr_ch)</f>
        <v>12.11.2020</v>
      </c>
      <c r="P8" s="1257"/>
      <c r="Q8" s="1257"/>
      <c r="R8" s="1257"/>
      <c r="S8" s="1257"/>
      <c r="T8" s="1258"/>
      <c r="U8" s="669"/>
      <c r="X8" s="507"/>
      <c r="Y8" s="507"/>
      <c r="Z8" s="507"/>
      <c r="AA8" s="507"/>
      <c r="AB8" s="507"/>
      <c r="AC8" s="507"/>
      <c r="AD8" s="507"/>
      <c r="AE8" s="507"/>
      <c r="AF8" s="507"/>
      <c r="AG8" s="507"/>
      <c r="AH8" s="507"/>
    </row>
    <row r="9" spans="7:34" s="493" customFormat="1" ht="18.75">
      <c r="G9" s="492"/>
      <c r="H9" s="492"/>
      <c r="L9" s="554"/>
      <c r="M9" s="619" t="s">
        <v>595</v>
      </c>
      <c r="N9" s="668"/>
      <c r="O9" s="1256" t="str">
        <f>IF(numberPr_ch="",IF(numberPr="","",numberPr),numberPr_ch)</f>
        <v>429</v>
      </c>
      <c r="P9" s="1257"/>
      <c r="Q9" s="1257"/>
      <c r="R9" s="1257"/>
      <c r="S9" s="1257"/>
      <c r="T9" s="1258"/>
      <c r="U9" s="669"/>
      <c r="X9" s="507"/>
      <c r="Y9" s="507"/>
      <c r="Z9" s="507"/>
      <c r="AA9" s="507"/>
      <c r="AB9" s="507"/>
      <c r="AC9" s="507"/>
      <c r="AD9" s="507"/>
      <c r="AE9" s="507"/>
      <c r="AF9" s="507"/>
      <c r="AG9" s="507"/>
      <c r="AH9" s="507"/>
    </row>
    <row r="10" spans="7:34" s="493" customFormat="1" ht="18.75">
      <c r="G10" s="492"/>
      <c r="H10" s="492"/>
      <c r="L10" s="554"/>
      <c r="M10" s="619" t="s">
        <v>501</v>
      </c>
      <c r="N10" s="668"/>
      <c r="O10" s="1256" t="str">
        <f>IF(IstPub_ch="",IF(IstPub="","",IstPub),IstPub_ch)</f>
        <v>Сайт Правительства Самарской области</v>
      </c>
      <c r="P10" s="1257"/>
      <c r="Q10" s="1257"/>
      <c r="R10" s="1257"/>
      <c r="S10" s="1257"/>
      <c r="T10" s="1258"/>
      <c r="U10" s="669"/>
      <c r="X10" s="507"/>
      <c r="Y10" s="507"/>
      <c r="Z10" s="507"/>
      <c r="AA10" s="507"/>
      <c r="AB10" s="507"/>
      <c r="AC10" s="507"/>
      <c r="AD10" s="507"/>
      <c r="AE10" s="507"/>
      <c r="AF10" s="507"/>
      <c r="AG10" s="507"/>
      <c r="AH10" s="507"/>
    </row>
    <row r="11" spans="7:34" s="493" customFormat="1" ht="11.25" hidden="1">
      <c r="G11" s="492"/>
      <c r="H11" s="492"/>
      <c r="L11" s="1236"/>
      <c r="M11" s="1236"/>
      <c r="N11" s="490"/>
      <c r="O11" s="1262"/>
      <c r="P11" s="1262"/>
      <c r="Q11" s="1262"/>
      <c r="R11" s="1262"/>
      <c r="S11" s="1262"/>
      <c r="T11" s="1262"/>
      <c r="U11" s="505" t="s">
        <v>373</v>
      </c>
      <c r="X11" s="507"/>
      <c r="Y11" s="507"/>
      <c r="Z11" s="507"/>
      <c r="AA11" s="507"/>
      <c r="AB11" s="507"/>
      <c r="AC11" s="507"/>
      <c r="AD11" s="507"/>
      <c r="AE11" s="507"/>
      <c r="AF11" s="507"/>
      <c r="AG11" s="507"/>
      <c r="AH11" s="507"/>
    </row>
    <row r="12" spans="7:34">
      <c r="J12" s="483"/>
      <c r="K12" s="483"/>
      <c r="L12" s="479"/>
      <c r="M12" s="479"/>
      <c r="N12" s="479"/>
      <c r="O12" s="1260"/>
      <c r="P12" s="1260"/>
      <c r="Q12" s="1260"/>
      <c r="R12" s="1260"/>
      <c r="S12" s="1260"/>
      <c r="T12" s="1260"/>
      <c r="U12" s="1260"/>
    </row>
    <row r="13" spans="7:34">
      <c r="J13" s="483"/>
      <c r="K13" s="483"/>
      <c r="L13" s="1153" t="s">
        <v>454</v>
      </c>
      <c r="M13" s="1153"/>
      <c r="N13" s="1153"/>
      <c r="O13" s="1153"/>
      <c r="P13" s="1153"/>
      <c r="Q13" s="1153"/>
      <c r="R13" s="1153"/>
      <c r="S13" s="1153"/>
      <c r="T13" s="1153"/>
      <c r="U13" s="1153"/>
      <c r="V13" s="1153"/>
      <c r="W13" s="1153" t="s">
        <v>455</v>
      </c>
    </row>
    <row r="14" spans="7:34" ht="14.25" customHeight="1">
      <c r="J14" s="483"/>
      <c r="K14" s="483"/>
      <c r="L14" s="1219" t="s">
        <v>92</v>
      </c>
      <c r="M14" s="1219" t="s">
        <v>639</v>
      </c>
      <c r="N14" s="523"/>
      <c r="O14" s="1220" t="s">
        <v>641</v>
      </c>
      <c r="P14" s="1221"/>
      <c r="Q14" s="1221"/>
      <c r="R14" s="1221"/>
      <c r="S14" s="1221"/>
      <c r="T14" s="1222"/>
      <c r="U14" s="1230" t="s">
        <v>341</v>
      </c>
      <c r="V14" s="1216" t="s">
        <v>275</v>
      </c>
      <c r="W14" s="1153"/>
    </row>
    <row r="15" spans="7:34" s="525" customFormat="1" ht="14.25" customHeight="1">
      <c r="G15" s="533"/>
      <c r="H15" s="533"/>
      <c r="I15" s="533"/>
      <c r="J15" s="531"/>
      <c r="K15" s="531"/>
      <c r="L15" s="1219"/>
      <c r="M15" s="1219"/>
      <c r="N15" s="523"/>
      <c r="O15" s="1225" t="s">
        <v>605</v>
      </c>
      <c r="P15" s="1223" t="s">
        <v>271</v>
      </c>
      <c r="Q15" s="1224"/>
      <c r="R15" s="1228" t="s">
        <v>654</v>
      </c>
      <c r="S15" s="1228"/>
      <c r="T15" s="1229"/>
      <c r="U15" s="1231"/>
      <c r="V15" s="1217"/>
      <c r="W15" s="1153"/>
      <c r="X15" s="587"/>
      <c r="Y15" s="587"/>
      <c r="Z15" s="587"/>
      <c r="AA15" s="587"/>
      <c r="AB15" s="587"/>
      <c r="AC15" s="587"/>
      <c r="AD15" s="587"/>
      <c r="AE15" s="587"/>
      <c r="AF15" s="587"/>
      <c r="AG15" s="587"/>
      <c r="AH15" s="587"/>
    </row>
    <row r="16" spans="7:34" ht="33.75">
      <c r="J16" s="483"/>
      <c r="K16" s="483"/>
      <c r="L16" s="1219"/>
      <c r="M16" s="1219"/>
      <c r="N16" s="522"/>
      <c r="O16" s="1226"/>
      <c r="P16" s="537" t="s">
        <v>765</v>
      </c>
      <c r="Q16" s="537" t="s">
        <v>766</v>
      </c>
      <c r="R16" s="538" t="s">
        <v>274</v>
      </c>
      <c r="S16" s="1214" t="s">
        <v>273</v>
      </c>
      <c r="T16" s="1215"/>
      <c r="U16" s="1232"/>
      <c r="V16" s="1218"/>
      <c r="W16" s="1153"/>
    </row>
    <row r="17" spans="1:34">
      <c r="J17" s="483"/>
      <c r="K17" s="491">
        <v>1</v>
      </c>
      <c r="L17" s="480" t="s">
        <v>93</v>
      </c>
      <c r="M17" s="480" t="s">
        <v>49</v>
      </c>
      <c r="N17" s="498" t="s">
        <v>49</v>
      </c>
      <c r="O17" s="489">
        <f ca="1">OFFSET(O17,0,-1)+1</f>
        <v>3</v>
      </c>
      <c r="P17" s="489">
        <f ca="1">OFFSET(P17,0,-1)+1</f>
        <v>4</v>
      </c>
      <c r="Q17" s="489">
        <f ca="1">OFFSET(Q17,0,-1)+1</f>
        <v>5</v>
      </c>
      <c r="R17" s="489">
        <f ca="1">OFFSET(R17,0,-1)+1</f>
        <v>6</v>
      </c>
      <c r="S17" s="1237">
        <f ca="1">OFFSET(S17,0,-1)+1</f>
        <v>7</v>
      </c>
      <c r="T17" s="1237"/>
      <c r="U17" s="489">
        <f ca="1">OFFSET(U17,0,-2)+1</f>
        <v>8</v>
      </c>
      <c r="V17" s="497">
        <f ca="1">OFFSET(V17,0,-1)</f>
        <v>8</v>
      </c>
      <c r="W17" s="489">
        <f ca="1">OFFSET(W17,0,-1)+1</f>
        <v>9</v>
      </c>
    </row>
    <row r="18" spans="1:34" ht="22.5">
      <c r="A18" s="1238">
        <v>1</v>
      </c>
      <c r="B18" s="942"/>
      <c r="C18" s="942"/>
      <c r="D18" s="942"/>
      <c r="E18" s="943"/>
      <c r="F18" s="944"/>
      <c r="G18" s="944"/>
      <c r="H18" s="944"/>
      <c r="I18" s="945"/>
      <c r="J18" s="940"/>
      <c r="K18" s="947"/>
      <c r="L18" s="595">
        <f>mergeValue(A18)</f>
        <v>1</v>
      </c>
      <c r="M18" s="643" t="s">
        <v>20</v>
      </c>
      <c r="N18" s="582"/>
      <c r="O18" s="1253"/>
      <c r="P18" s="1253"/>
      <c r="Q18" s="1253"/>
      <c r="R18" s="1253"/>
      <c r="S18" s="1253"/>
      <c r="T18" s="1253"/>
      <c r="U18" s="1253"/>
      <c r="V18" s="1253"/>
      <c r="W18" s="632" t="s">
        <v>658</v>
      </c>
    </row>
    <row r="19" spans="1:34" ht="22.5">
      <c r="A19" s="1238"/>
      <c r="B19" s="1238">
        <v>1</v>
      </c>
      <c r="C19" s="942"/>
      <c r="D19" s="942"/>
      <c r="E19" s="944"/>
      <c r="F19" s="944"/>
      <c r="G19" s="944"/>
      <c r="H19" s="944"/>
      <c r="I19" s="939"/>
      <c r="J19" s="938"/>
      <c r="K19" s="941"/>
      <c r="L19" s="595" t="str">
        <f>mergeValue(A19) &amp;"."&amp; mergeValue(B19)</f>
        <v>1.1</v>
      </c>
      <c r="M19" s="548" t="s">
        <v>16</v>
      </c>
      <c r="N19" s="582"/>
      <c r="O19" s="1253"/>
      <c r="P19" s="1253"/>
      <c r="Q19" s="1253"/>
      <c r="R19" s="1253"/>
      <c r="S19" s="1253"/>
      <c r="T19" s="1253"/>
      <c r="U19" s="1253"/>
      <c r="V19" s="1253"/>
      <c r="W19" s="632" t="s">
        <v>477</v>
      </c>
    </row>
    <row r="20" spans="1:34" ht="22.5">
      <c r="A20" s="1238"/>
      <c r="B20" s="1238"/>
      <c r="C20" s="1238">
        <v>1</v>
      </c>
      <c r="D20" s="942"/>
      <c r="E20" s="944"/>
      <c r="F20" s="944"/>
      <c r="G20" s="944"/>
      <c r="H20" s="944"/>
      <c r="I20" s="946"/>
      <c r="J20" s="938"/>
      <c r="K20" s="941"/>
      <c r="L20" s="595" t="str">
        <f>mergeValue(A20) &amp;"."&amp; mergeValue(B20)&amp;"."&amp; mergeValue(C20)</f>
        <v>1.1.1</v>
      </c>
      <c r="M20" s="549" t="s">
        <v>7</v>
      </c>
      <c r="N20" s="582"/>
      <c r="O20" s="1253"/>
      <c r="P20" s="1253"/>
      <c r="Q20" s="1253"/>
      <c r="R20" s="1253"/>
      <c r="S20" s="1253"/>
      <c r="T20" s="1253"/>
      <c r="U20" s="1253"/>
      <c r="V20" s="1253"/>
      <c r="W20" s="632" t="s">
        <v>633</v>
      </c>
    </row>
    <row r="21" spans="1:34" ht="22.5">
      <c r="A21" s="1238"/>
      <c r="B21" s="1238"/>
      <c r="C21" s="1238"/>
      <c r="D21" s="1238">
        <v>1</v>
      </c>
      <c r="E21" s="944"/>
      <c r="F21" s="944"/>
      <c r="G21" s="944"/>
      <c r="H21" s="944"/>
      <c r="I21" s="946"/>
      <c r="J21" s="938"/>
      <c r="K21" s="941"/>
      <c r="L21" s="595" t="str">
        <f>mergeValue(A21) &amp;"."&amp; mergeValue(B21)&amp;"."&amp; mergeValue(C21)&amp;"."&amp; mergeValue(D21)</f>
        <v>1.1.1.1</v>
      </c>
      <c r="M21" s="550" t="s">
        <v>22</v>
      </c>
      <c r="N21" s="582"/>
      <c r="O21" s="1253"/>
      <c r="P21" s="1253"/>
      <c r="Q21" s="1253"/>
      <c r="R21" s="1253"/>
      <c r="S21" s="1253"/>
      <c r="T21" s="1253"/>
      <c r="U21" s="1253"/>
      <c r="V21" s="1253"/>
      <c r="W21" s="632" t="s">
        <v>634</v>
      </c>
    </row>
    <row r="22" spans="1:34" ht="11.25" hidden="1" customHeight="1">
      <c r="A22" s="1238"/>
      <c r="B22" s="1238"/>
      <c r="C22" s="1238"/>
      <c r="D22" s="1238"/>
      <c r="E22" s="1238">
        <v>1</v>
      </c>
      <c r="F22" s="944"/>
      <c r="G22" s="944"/>
      <c r="H22" s="942">
        <v>1</v>
      </c>
      <c r="I22" s="1238">
        <v>1</v>
      </c>
      <c r="J22" s="944"/>
      <c r="K22" s="949"/>
      <c r="L22" s="595"/>
      <c r="M22" s="556"/>
      <c r="N22" s="583"/>
      <c r="O22" s="633"/>
      <c r="P22" s="633"/>
      <c r="Q22" s="633"/>
      <c r="R22" s="633"/>
      <c r="S22" s="633"/>
      <c r="T22" s="633"/>
      <c r="U22" s="633"/>
      <c r="V22" s="510"/>
      <c r="W22" s="561"/>
    </row>
    <row r="23" spans="1:34" ht="90">
      <c r="A23" s="1238"/>
      <c r="B23" s="1238"/>
      <c r="C23" s="1238"/>
      <c r="D23" s="1238"/>
      <c r="E23" s="1238"/>
      <c r="F23" s="1238">
        <v>1</v>
      </c>
      <c r="G23" s="942"/>
      <c r="H23" s="942"/>
      <c r="I23" s="1238"/>
      <c r="J23" s="1238">
        <v>1</v>
      </c>
      <c r="K23" s="950"/>
      <c r="L23" s="595" t="str">
        <f>mergeValue(A23) &amp;"."&amp; mergeValue(B23)&amp;"."&amp; mergeValue(C23)&amp;"."&amp; mergeValue(D23)&amp;"."&amp;  mergeValue(F23)</f>
        <v>1.1.1.1.1</v>
      </c>
      <c r="M23" s="557" t="s">
        <v>10</v>
      </c>
      <c r="N23" s="583"/>
      <c r="O23" s="1240"/>
      <c r="P23" s="1240"/>
      <c r="Q23" s="1240"/>
      <c r="R23" s="1240"/>
      <c r="S23" s="1240"/>
      <c r="T23" s="1240"/>
      <c r="U23" s="1240"/>
      <c r="V23" s="1240"/>
      <c r="W23" s="632" t="s">
        <v>635</v>
      </c>
      <c r="Y23" s="506" t="str">
        <f>strCheckUnique(Z23:Z26)</f>
        <v/>
      </c>
      <c r="AA23" s="506"/>
    </row>
    <row r="24" spans="1:34" ht="189" customHeight="1">
      <c r="A24" s="1238"/>
      <c r="B24" s="1238"/>
      <c r="C24" s="1238"/>
      <c r="D24" s="1238"/>
      <c r="E24" s="1238"/>
      <c r="F24" s="1238"/>
      <c r="G24" s="942">
        <v>1</v>
      </c>
      <c r="H24" s="942"/>
      <c r="I24" s="1238"/>
      <c r="J24" s="1238"/>
      <c r="K24" s="950">
        <v>1</v>
      </c>
      <c r="L24" s="595" t="str">
        <f>mergeValue(A24) &amp;"."&amp; mergeValue(B24)&amp;"."&amp; mergeValue(C24)&amp;"."&amp; mergeValue(D24)&amp;"."&amp; mergeValue(F24)&amp;"."&amp; mergeValue(G24)</f>
        <v>1.1.1.1.1.1</v>
      </c>
      <c r="M24" s="1071"/>
      <c r="N24" s="588"/>
      <c r="O24" s="564"/>
      <c r="P24" s="564"/>
      <c r="Q24" s="1096"/>
      <c r="R24" s="1251"/>
      <c r="S24" s="1234" t="s">
        <v>84</v>
      </c>
      <c r="T24" s="1251"/>
      <c r="U24" s="1234" t="s">
        <v>85</v>
      </c>
      <c r="V24" s="580"/>
      <c r="W24" s="1209" t="s">
        <v>659</v>
      </c>
      <c r="X24" s="502" t="str">
        <f>strCheckDate(O25:V25)</f>
        <v/>
      </c>
      <c r="Y24" s="506"/>
      <c r="Z24" s="506" t="str">
        <f>IF(M24="","",M24 )</f>
        <v/>
      </c>
      <c r="AA24" s="506"/>
      <c r="AB24" s="506"/>
      <c r="AC24" s="506"/>
    </row>
    <row r="25" spans="1:34" ht="11.25" hidden="1">
      <c r="A25" s="1238"/>
      <c r="B25" s="1238"/>
      <c r="C25" s="1238"/>
      <c r="D25" s="1238"/>
      <c r="E25" s="1238"/>
      <c r="F25" s="1238"/>
      <c r="G25" s="942"/>
      <c r="H25" s="942"/>
      <c r="I25" s="1238"/>
      <c r="J25" s="1238"/>
      <c r="K25" s="950"/>
      <c r="L25" s="602"/>
      <c r="M25" s="648"/>
      <c r="N25" s="588"/>
      <c r="O25" s="564"/>
      <c r="P25" s="564"/>
      <c r="Q25" s="586" t="str">
        <f>R24 &amp; "-" &amp; T24</f>
        <v>-</v>
      </c>
      <c r="R25" s="1233"/>
      <c r="S25" s="1234"/>
      <c r="T25" s="1233"/>
      <c r="U25" s="1234"/>
      <c r="V25" s="580"/>
      <c r="W25" s="1210"/>
    </row>
    <row r="26" spans="1:34" s="477" customFormat="1" ht="15" customHeight="1">
      <c r="A26" s="1238"/>
      <c r="B26" s="1238"/>
      <c r="C26" s="1238"/>
      <c r="D26" s="1238"/>
      <c r="E26" s="1238"/>
      <c r="F26" s="1238"/>
      <c r="G26" s="944"/>
      <c r="H26" s="942"/>
      <c r="I26" s="1238"/>
      <c r="J26" s="1238"/>
      <c r="K26" s="949"/>
      <c r="L26" s="540"/>
      <c r="M26" s="558" t="s">
        <v>25</v>
      </c>
      <c r="N26" s="553"/>
      <c r="O26" s="547"/>
      <c r="P26" s="547"/>
      <c r="Q26" s="547"/>
      <c r="R26" s="575"/>
      <c r="S26" s="566"/>
      <c r="T26" s="565"/>
      <c r="U26" s="553"/>
      <c r="V26" s="562"/>
      <c r="W26" s="1211"/>
      <c r="X26" s="503"/>
      <c r="Y26" s="503"/>
      <c r="Z26" s="503"/>
      <c r="AA26" s="503"/>
      <c r="AB26" s="503"/>
      <c r="AC26" s="503"/>
      <c r="AD26" s="503"/>
      <c r="AE26" s="503"/>
      <c r="AF26" s="503"/>
      <c r="AG26" s="503"/>
      <c r="AH26" s="503"/>
    </row>
    <row r="27" spans="1:34" s="477" customFormat="1" ht="15" customHeight="1">
      <c r="A27" s="1238"/>
      <c r="B27" s="1238"/>
      <c r="C27" s="1238"/>
      <c r="D27" s="1238"/>
      <c r="E27" s="1238"/>
      <c r="F27" s="944"/>
      <c r="G27" s="944"/>
      <c r="H27" s="942"/>
      <c r="I27" s="1238"/>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238"/>
      <c r="B28" s="1238"/>
      <c r="C28" s="1238"/>
      <c r="D28" s="1238"/>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238"/>
      <c r="B29" s="1238"/>
      <c r="C29" s="1238"/>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38"/>
      <c r="B30" s="1238"/>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38"/>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23.75" customHeight="1">
      <c r="L34" s="1">
        <v>1</v>
      </c>
      <c r="M34" s="1202" t="s">
        <v>660</v>
      </c>
      <c r="N34" s="1202"/>
      <c r="O34" s="1202"/>
      <c r="P34" s="1202"/>
      <c r="Q34" s="1202"/>
      <c r="R34" s="1202"/>
      <c r="S34" s="1202"/>
      <c r="T34" s="1202"/>
      <c r="U34" s="1202"/>
      <c r="V34" s="1202"/>
      <c r="W34" s="1202"/>
    </row>
  </sheetData>
  <sheetProtection password="FA9C"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6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6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600-000002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600-000004000000}"/>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600-000005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600-000006000000}"/>
    <dataValidation type="list" allowBlank="1" showInputMessage="1" showErrorMessage="1" errorTitle="Ошибка" error="Выберите значение из списка" prompt="Выберите значение из списка" sqref="O23:V23" xr:uid="{00000000-0002-0000-16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203" t="s">
        <v>491</v>
      </c>
      <c r="G2" s="1204"/>
      <c r="H2" s="1205"/>
      <c r="I2" s="642"/>
    </row>
    <row r="3" spans="1:20" ht="3" customHeight="1"/>
    <row r="4" spans="1:20" s="572" customFormat="1" ht="11.25">
      <c r="A4" s="592"/>
      <c r="B4" s="592"/>
      <c r="C4" s="592"/>
      <c r="D4" s="592"/>
      <c r="F4" s="1153" t="s">
        <v>454</v>
      </c>
      <c r="G4" s="1153"/>
      <c r="H4" s="1153"/>
      <c r="I4" s="1206"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6"/>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27.11.2020</v>
      </c>
      <c r="I7" s="583" t="s">
        <v>493</v>
      </c>
      <c r="J7" s="617"/>
      <c r="K7" s="592"/>
      <c r="L7" s="592"/>
      <c r="M7" s="592"/>
      <c r="N7" s="592"/>
      <c r="O7" s="592"/>
      <c r="P7" s="592"/>
      <c r="Q7" s="592"/>
      <c r="R7" s="592"/>
      <c r="S7" s="592"/>
      <c r="T7" s="592"/>
    </row>
    <row r="8" spans="1:20" s="572" customFormat="1" ht="45">
      <c r="A8" s="1207">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7"/>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7"/>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7"/>
      <c r="B11" s="1207">
        <v>1</v>
      </c>
      <c r="C11" s="625"/>
      <c r="D11" s="625"/>
      <c r="F11" s="618" t="str">
        <f>"4."&amp;mergeValue(A11) &amp;"."&amp;mergeValue(B11)</f>
        <v>4.1.1</v>
      </c>
      <c r="G11" s="613" t="s">
        <v>592</v>
      </c>
      <c r="H11" s="606" t="str">
        <f>IF(region_name="","",region_name)</f>
        <v>Самарская область</v>
      </c>
      <c r="I11" s="583" t="s">
        <v>499</v>
      </c>
      <c r="J11" s="617"/>
      <c r="K11" s="592"/>
      <c r="L11" s="592"/>
      <c r="M11" s="592"/>
      <c r="N11" s="592"/>
      <c r="O11" s="592"/>
      <c r="P11" s="592"/>
      <c r="Q11" s="592"/>
      <c r="R11" s="592"/>
      <c r="S11" s="592"/>
      <c r="T11" s="592"/>
    </row>
    <row r="12" spans="1:20" s="572" customFormat="1" ht="22.5">
      <c r="A12" s="1207"/>
      <c r="B12" s="1207"/>
      <c r="C12" s="1207">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7"/>
      <c r="B13" s="1207"/>
      <c r="C13" s="1207"/>
      <c r="D13" s="625">
        <v>1</v>
      </c>
      <c r="F13" s="618" t="str">
        <f>"4."&amp;mergeValue(A13) &amp;"."&amp;mergeValue(B13)&amp;"."&amp;mergeValue(C13)&amp;"."&amp;mergeValue(D13)</f>
        <v>4.1.1.1.1</v>
      </c>
      <c r="G13" s="635" t="s">
        <v>498</v>
      </c>
      <c r="H13" s="606"/>
      <c r="I13" s="1208" t="s">
        <v>591</v>
      </c>
      <c r="J13" s="617"/>
      <c r="K13" s="592"/>
      <c r="L13" s="592"/>
      <c r="M13" s="592"/>
      <c r="N13" s="592"/>
      <c r="O13" s="592"/>
      <c r="P13" s="592"/>
      <c r="Q13" s="592"/>
      <c r="R13" s="592"/>
      <c r="S13" s="592"/>
      <c r="T13" s="592"/>
    </row>
    <row r="14" spans="1:20" s="572" customFormat="1" ht="18.75">
      <c r="A14" s="1207"/>
      <c r="B14" s="1207"/>
      <c r="C14" s="1207"/>
      <c r="D14" s="625"/>
      <c r="F14" s="621"/>
      <c r="G14" s="552" t="s">
        <v>4</v>
      </c>
      <c r="H14" s="626"/>
      <c r="I14" s="1208"/>
      <c r="J14" s="617"/>
      <c r="K14" s="592"/>
      <c r="L14" s="592"/>
      <c r="M14" s="592"/>
      <c r="N14" s="592"/>
      <c r="O14" s="592"/>
      <c r="P14" s="592"/>
      <c r="Q14" s="592"/>
      <c r="R14" s="592"/>
      <c r="S14" s="592"/>
      <c r="T14" s="592"/>
    </row>
    <row r="15" spans="1:20" s="572" customFormat="1" ht="18.75">
      <c r="A15" s="1207"/>
      <c r="B15" s="1207"/>
      <c r="C15" s="625"/>
      <c r="D15" s="625"/>
      <c r="F15" s="636"/>
      <c r="G15" s="579" t="s">
        <v>403</v>
      </c>
      <c r="H15" s="637"/>
      <c r="I15" s="638"/>
      <c r="J15" s="617"/>
      <c r="K15" s="592"/>
      <c r="L15" s="592"/>
      <c r="M15" s="592"/>
      <c r="N15" s="592"/>
      <c r="O15" s="592"/>
      <c r="P15" s="592"/>
      <c r="Q15" s="592"/>
      <c r="R15" s="592"/>
      <c r="S15" s="592"/>
      <c r="T15" s="592"/>
    </row>
    <row r="16" spans="1:20" s="572" customFormat="1" ht="18.75">
      <c r="A16" s="1207"/>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2" t="s">
        <v>593</v>
      </c>
      <c r="H19" s="1202"/>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700-000000000000}">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35" t="s">
        <v>657</v>
      </c>
      <c r="M5" s="1235"/>
      <c r="N5" s="1235"/>
      <c r="O5" s="1235"/>
      <c r="P5" s="1235"/>
      <c r="Q5" s="1235"/>
      <c r="R5" s="1235"/>
      <c r="S5" s="1235"/>
      <c r="T5" s="1235"/>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502</v>
      </c>
      <c r="N7" s="668"/>
      <c r="O7" s="1256" t="str">
        <f>IF(NameOrPr_ch="",IF(NameOrPr="","",NameOrPr),NameOrPr_ch)</f>
        <v>Департамент ценового и тарифного регулирования</v>
      </c>
      <c r="P7" s="1257"/>
      <c r="Q7" s="1257"/>
      <c r="R7" s="1257"/>
      <c r="S7" s="1257"/>
      <c r="T7" s="1258"/>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596</v>
      </c>
      <c r="N8" s="668"/>
      <c r="O8" s="1256" t="str">
        <f>IF(datePr_ch="",IF(datePr="","",datePr),datePr_ch)</f>
        <v>12.11.2020</v>
      </c>
      <c r="P8" s="1257"/>
      <c r="Q8" s="1257"/>
      <c r="R8" s="1257"/>
      <c r="S8" s="1257"/>
      <c r="T8" s="1258"/>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595</v>
      </c>
      <c r="N9" s="668"/>
      <c r="O9" s="1256" t="str">
        <f>IF(numberPr_ch="",IF(numberPr="","",numberPr),numberPr_ch)</f>
        <v>429</v>
      </c>
      <c r="P9" s="1257"/>
      <c r="Q9" s="1257"/>
      <c r="R9" s="1257"/>
      <c r="S9" s="1257"/>
      <c r="T9" s="1258"/>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501</v>
      </c>
      <c r="N10" s="668"/>
      <c r="O10" s="1256" t="str">
        <f>IF(IstPub_ch="",IF(IstPub="","",IstPub),IstPub_ch)</f>
        <v>Сайт Правительства Самарской области</v>
      </c>
      <c r="P10" s="1257"/>
      <c r="Q10" s="1257"/>
      <c r="R10" s="1257"/>
      <c r="S10" s="1257"/>
      <c r="T10" s="1258"/>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60"/>
      <c r="P12" s="1260"/>
      <c r="Q12" s="1260"/>
      <c r="R12" s="1260"/>
      <c r="S12" s="1260"/>
      <c r="T12" s="1260"/>
      <c r="U12" s="1260"/>
    </row>
    <row r="13" spans="1:34">
      <c r="J13" s="483"/>
      <c r="K13" s="483"/>
      <c r="L13" s="1153" t="s">
        <v>454</v>
      </c>
      <c r="M13" s="1153"/>
      <c r="N13" s="1153"/>
      <c r="O13" s="1153"/>
      <c r="P13" s="1153"/>
      <c r="Q13" s="1153"/>
      <c r="R13" s="1153"/>
      <c r="S13" s="1153"/>
      <c r="T13" s="1153"/>
      <c r="U13" s="1153"/>
      <c r="V13" s="1153"/>
      <c r="W13" s="1153" t="s">
        <v>455</v>
      </c>
    </row>
    <row r="14" spans="1:34" ht="14.25" customHeight="1">
      <c r="J14" s="483"/>
      <c r="K14" s="483"/>
      <c r="L14" s="1219" t="s">
        <v>92</v>
      </c>
      <c r="M14" s="1219" t="s">
        <v>639</v>
      </c>
      <c r="N14" s="523"/>
      <c r="O14" s="1220" t="s">
        <v>641</v>
      </c>
      <c r="P14" s="1221"/>
      <c r="Q14" s="1221"/>
      <c r="R14" s="1221"/>
      <c r="S14" s="1221"/>
      <c r="T14" s="1222"/>
      <c r="U14" s="1230" t="s">
        <v>341</v>
      </c>
      <c r="V14" s="1216" t="s">
        <v>275</v>
      </c>
      <c r="W14" s="1153"/>
    </row>
    <row r="15" spans="1:34" s="525" customFormat="1" ht="14.25" customHeight="1">
      <c r="A15" s="587"/>
      <c r="B15" s="587"/>
      <c r="C15" s="587"/>
      <c r="D15" s="587"/>
      <c r="E15" s="587"/>
      <c r="F15" s="587"/>
      <c r="G15" s="593"/>
      <c r="H15" s="593"/>
      <c r="I15" s="533"/>
      <c r="J15" s="531"/>
      <c r="K15" s="531"/>
      <c r="L15" s="1219"/>
      <c r="M15" s="1219"/>
      <c r="N15" s="523"/>
      <c r="O15" s="1225" t="s">
        <v>772</v>
      </c>
      <c r="P15" s="1223" t="s">
        <v>271</v>
      </c>
      <c r="Q15" s="1224"/>
      <c r="R15" s="1228" t="s">
        <v>654</v>
      </c>
      <c r="S15" s="1228"/>
      <c r="T15" s="1229"/>
      <c r="U15" s="1231"/>
      <c r="V15" s="1217"/>
      <c r="W15" s="1153"/>
      <c r="X15" s="587"/>
      <c r="Y15" s="587"/>
      <c r="Z15" s="587"/>
      <c r="AA15" s="587"/>
      <c r="AB15" s="587"/>
      <c r="AC15" s="587"/>
      <c r="AD15" s="587"/>
      <c r="AE15" s="587"/>
      <c r="AF15" s="587"/>
      <c r="AG15" s="587"/>
      <c r="AH15" s="587"/>
    </row>
    <row r="16" spans="1:34" ht="33.75">
      <c r="J16" s="483"/>
      <c r="K16" s="483"/>
      <c r="L16" s="1219"/>
      <c r="M16" s="1219"/>
      <c r="N16" s="522"/>
      <c r="O16" s="1226"/>
      <c r="P16" s="537" t="s">
        <v>765</v>
      </c>
      <c r="Q16" s="537" t="s">
        <v>766</v>
      </c>
      <c r="R16" s="538" t="s">
        <v>274</v>
      </c>
      <c r="S16" s="1214" t="s">
        <v>273</v>
      </c>
      <c r="T16" s="1215"/>
      <c r="U16" s="1232"/>
      <c r="V16" s="1218"/>
      <c r="W16" s="1153"/>
    </row>
    <row r="17" spans="1:35">
      <c r="J17" s="483"/>
      <c r="K17" s="491">
        <v>1</v>
      </c>
      <c r="L17" s="527" t="s">
        <v>93</v>
      </c>
      <c r="M17" s="527" t="s">
        <v>49</v>
      </c>
      <c r="N17" s="498" t="s">
        <v>49</v>
      </c>
      <c r="O17" s="489">
        <f ca="1">OFFSET(O17,0,-1)+1</f>
        <v>3</v>
      </c>
      <c r="P17" s="489">
        <f ca="1">OFFSET(P17,0,-1)+1</f>
        <v>4</v>
      </c>
      <c r="Q17" s="489">
        <f ca="1">OFFSET(Q17,0,-1)+1</f>
        <v>5</v>
      </c>
      <c r="R17" s="489">
        <f ca="1">OFFSET(R17,0,-1)+1</f>
        <v>6</v>
      </c>
      <c r="S17" s="1237">
        <f ca="1">OFFSET(S17,0,-1)+1</f>
        <v>7</v>
      </c>
      <c r="T17" s="1237"/>
      <c r="U17" s="489">
        <f ca="1">OFFSET(U17,0,-2)+1</f>
        <v>8</v>
      </c>
      <c r="V17" s="653">
        <f ca="1">OFFSET(V17,0,-1)</f>
        <v>8</v>
      </c>
      <c r="W17" s="489">
        <f ca="1">OFFSET(W17,0,-1)+1</f>
        <v>9</v>
      </c>
    </row>
    <row r="18" spans="1:35" ht="22.5">
      <c r="A18" s="1238">
        <v>1</v>
      </c>
      <c r="B18" s="960"/>
      <c r="C18" s="960"/>
      <c r="D18" s="960"/>
      <c r="E18" s="961"/>
      <c r="F18" s="962"/>
      <c r="G18" s="962"/>
      <c r="H18" s="962"/>
      <c r="I18" s="963"/>
      <c r="J18" s="958"/>
      <c r="K18" s="965"/>
      <c r="L18" s="595">
        <f>mergeValue(A18)</f>
        <v>1</v>
      </c>
      <c r="M18" s="643" t="s">
        <v>20</v>
      </c>
      <c r="N18" s="582"/>
      <c r="O18" s="1253"/>
      <c r="P18" s="1253"/>
      <c r="Q18" s="1253"/>
      <c r="R18" s="1253"/>
      <c r="S18" s="1253"/>
      <c r="T18" s="1253"/>
      <c r="U18" s="1253"/>
      <c r="V18" s="1253"/>
      <c r="W18" s="632" t="s">
        <v>658</v>
      </c>
    </row>
    <row r="19" spans="1:35" ht="22.5">
      <c r="A19" s="1238"/>
      <c r="B19" s="1238">
        <v>1</v>
      </c>
      <c r="C19" s="960"/>
      <c r="D19" s="960"/>
      <c r="E19" s="962"/>
      <c r="F19" s="962"/>
      <c r="G19" s="962"/>
      <c r="H19" s="962"/>
      <c r="I19" s="957"/>
      <c r="J19" s="956"/>
      <c r="K19" s="959"/>
      <c r="L19" s="595" t="str">
        <f>mergeValue(A19) &amp;"."&amp; mergeValue(B19)</f>
        <v>1.1</v>
      </c>
      <c r="M19" s="548" t="s">
        <v>16</v>
      </c>
      <c r="N19" s="582"/>
      <c r="O19" s="1253"/>
      <c r="P19" s="1253"/>
      <c r="Q19" s="1253"/>
      <c r="R19" s="1253"/>
      <c r="S19" s="1253"/>
      <c r="T19" s="1253"/>
      <c r="U19" s="1253"/>
      <c r="V19" s="1253"/>
      <c r="W19" s="632" t="s">
        <v>477</v>
      </c>
    </row>
    <row r="20" spans="1:35" ht="22.5">
      <c r="A20" s="1238"/>
      <c r="B20" s="1238"/>
      <c r="C20" s="1238">
        <v>1</v>
      </c>
      <c r="D20" s="960"/>
      <c r="E20" s="962"/>
      <c r="F20" s="962"/>
      <c r="G20" s="962"/>
      <c r="H20" s="962"/>
      <c r="I20" s="964"/>
      <c r="J20" s="956"/>
      <c r="K20" s="959"/>
      <c r="L20" s="595" t="str">
        <f>mergeValue(A20) &amp;"."&amp; mergeValue(B20)&amp;"."&amp; mergeValue(C20)</f>
        <v>1.1.1</v>
      </c>
      <c r="M20" s="549" t="s">
        <v>7</v>
      </c>
      <c r="N20" s="582"/>
      <c r="O20" s="1253"/>
      <c r="P20" s="1253"/>
      <c r="Q20" s="1253"/>
      <c r="R20" s="1253"/>
      <c r="S20" s="1253"/>
      <c r="T20" s="1253"/>
      <c r="U20" s="1253"/>
      <c r="V20" s="1253"/>
      <c r="W20" s="632" t="s">
        <v>633</v>
      </c>
    </row>
    <row r="21" spans="1:35" ht="22.5">
      <c r="A21" s="1238"/>
      <c r="B21" s="1238"/>
      <c r="C21" s="1238"/>
      <c r="D21" s="1238">
        <v>1</v>
      </c>
      <c r="E21" s="962"/>
      <c r="F21" s="962"/>
      <c r="G21" s="962"/>
      <c r="H21" s="962"/>
      <c r="I21" s="964"/>
      <c r="J21" s="956"/>
      <c r="K21" s="959"/>
      <c r="L21" s="595" t="str">
        <f>mergeValue(A21) &amp;"."&amp; mergeValue(B21)&amp;"."&amp; mergeValue(C21)&amp;"."&amp; mergeValue(D21)</f>
        <v>1.1.1.1</v>
      </c>
      <c r="M21" s="550" t="s">
        <v>22</v>
      </c>
      <c r="N21" s="582"/>
      <c r="O21" s="1253"/>
      <c r="P21" s="1253"/>
      <c r="Q21" s="1253"/>
      <c r="R21" s="1253"/>
      <c r="S21" s="1253"/>
      <c r="T21" s="1253"/>
      <c r="U21" s="1253"/>
      <c r="V21" s="1253"/>
      <c r="W21" s="632" t="s">
        <v>634</v>
      </c>
    </row>
    <row r="22" spans="1:35" ht="11.25" hidden="1" customHeight="1">
      <c r="A22" s="1238"/>
      <c r="B22" s="1238"/>
      <c r="C22" s="1238"/>
      <c r="D22" s="1238"/>
      <c r="E22" s="1238">
        <v>1</v>
      </c>
      <c r="F22" s="962"/>
      <c r="G22" s="962"/>
      <c r="H22" s="960">
        <v>1</v>
      </c>
      <c r="I22" s="1238">
        <v>1</v>
      </c>
      <c r="J22" s="962"/>
      <c r="K22" s="967"/>
      <c r="L22" s="595"/>
      <c r="M22" s="556"/>
      <c r="N22" s="583"/>
      <c r="O22" s="633"/>
      <c r="P22" s="633"/>
      <c r="Q22" s="633"/>
      <c r="R22" s="633"/>
      <c r="S22" s="633"/>
      <c r="T22" s="633"/>
      <c r="U22" s="633"/>
      <c r="V22" s="510"/>
      <c r="W22" s="561"/>
    </row>
    <row r="23" spans="1:35" ht="90">
      <c r="A23" s="1238"/>
      <c r="B23" s="1238"/>
      <c r="C23" s="1238"/>
      <c r="D23" s="1238"/>
      <c r="E23" s="1238"/>
      <c r="F23" s="1238">
        <v>1</v>
      </c>
      <c r="G23" s="960"/>
      <c r="H23" s="960"/>
      <c r="I23" s="1238"/>
      <c r="J23" s="1238">
        <v>1</v>
      </c>
      <c r="K23" s="968"/>
      <c r="L23" s="595" t="str">
        <f>mergeValue(A23) &amp;"."&amp; mergeValue(B23)&amp;"."&amp; mergeValue(C23)&amp;"."&amp; mergeValue(D23)&amp;"."&amp;  mergeValue(F23)</f>
        <v>1.1.1.1.1</v>
      </c>
      <c r="M23" s="557" t="s">
        <v>10</v>
      </c>
      <c r="N23" s="583"/>
      <c r="O23" s="1240"/>
      <c r="P23" s="1240"/>
      <c r="Q23" s="1240"/>
      <c r="R23" s="1240"/>
      <c r="S23" s="1240"/>
      <c r="T23" s="1240"/>
      <c r="U23" s="1240"/>
      <c r="V23" s="1240"/>
      <c r="W23" s="632" t="s">
        <v>635</v>
      </c>
      <c r="Y23" s="506" t="str">
        <f>strCheckUnique(Z23:Z26)</f>
        <v/>
      </c>
      <c r="AA23" s="506"/>
    </row>
    <row r="24" spans="1:35" ht="189" customHeight="1">
      <c r="A24" s="1238"/>
      <c r="B24" s="1238"/>
      <c r="C24" s="1238"/>
      <c r="D24" s="1238"/>
      <c r="E24" s="1238"/>
      <c r="F24" s="1238"/>
      <c r="G24" s="960">
        <v>1</v>
      </c>
      <c r="H24" s="960"/>
      <c r="I24" s="1238"/>
      <c r="J24" s="1238"/>
      <c r="K24" s="968">
        <v>1</v>
      </c>
      <c r="L24" s="595" t="str">
        <f>mergeValue(A24) &amp;"."&amp; mergeValue(B24)&amp;"."&amp; mergeValue(C24)&amp;"."&amp; mergeValue(D24)&amp;"."&amp; mergeValue(F24)&amp;"."&amp; mergeValue(G24)</f>
        <v>1.1.1.1.1.1</v>
      </c>
      <c r="M24" s="1071"/>
      <c r="N24" s="588"/>
      <c r="O24" s="564"/>
      <c r="P24" s="564"/>
      <c r="Q24" s="1096"/>
      <c r="R24" s="1251"/>
      <c r="S24" s="1234" t="s">
        <v>84</v>
      </c>
      <c r="T24" s="1251"/>
      <c r="U24" s="1234" t="s">
        <v>85</v>
      </c>
      <c r="V24" s="580"/>
      <c r="W24" s="1209" t="s">
        <v>659</v>
      </c>
      <c r="X24" s="502" t="str">
        <f>strCheckDate(O25:V25)</f>
        <v/>
      </c>
      <c r="Y24" s="506"/>
      <c r="Z24" s="506" t="str">
        <f>IF(M24="","",M24 )</f>
        <v/>
      </c>
      <c r="AA24" s="506"/>
      <c r="AB24" s="506"/>
      <c r="AC24" s="506"/>
    </row>
    <row r="25" spans="1:35" ht="11.25" hidden="1">
      <c r="A25" s="1238"/>
      <c r="B25" s="1238"/>
      <c r="C25" s="1238"/>
      <c r="D25" s="1238"/>
      <c r="E25" s="1238"/>
      <c r="F25" s="1238"/>
      <c r="G25" s="960"/>
      <c r="H25" s="960"/>
      <c r="I25" s="1238"/>
      <c r="J25" s="1238"/>
      <c r="K25" s="968"/>
      <c r="L25" s="602"/>
      <c r="M25" s="648"/>
      <c r="N25" s="588"/>
      <c r="O25" s="564"/>
      <c r="P25" s="564"/>
      <c r="Q25" s="586" t="str">
        <f>R24 &amp; "-" &amp; T24</f>
        <v>-</v>
      </c>
      <c r="R25" s="1233"/>
      <c r="S25" s="1234"/>
      <c r="T25" s="1233"/>
      <c r="U25" s="1234"/>
      <c r="V25" s="580"/>
      <c r="W25" s="1210"/>
    </row>
    <row r="26" spans="1:35" s="477" customFormat="1" ht="15" customHeight="1">
      <c r="A26" s="1238"/>
      <c r="B26" s="1238"/>
      <c r="C26" s="1238"/>
      <c r="D26" s="1238"/>
      <c r="E26" s="1238"/>
      <c r="F26" s="1238"/>
      <c r="G26" s="962"/>
      <c r="H26" s="960"/>
      <c r="I26" s="1238"/>
      <c r="J26" s="1238"/>
      <c r="K26" s="967"/>
      <c r="L26" s="540"/>
      <c r="M26" s="558" t="s">
        <v>25</v>
      </c>
      <c r="N26" s="553"/>
      <c r="O26" s="547"/>
      <c r="P26" s="547"/>
      <c r="Q26" s="547"/>
      <c r="R26" s="575"/>
      <c r="S26" s="566"/>
      <c r="T26" s="565"/>
      <c r="U26" s="553"/>
      <c r="V26" s="562"/>
      <c r="W26" s="1211"/>
      <c r="X26" s="503"/>
      <c r="Y26" s="503"/>
      <c r="Z26" s="503"/>
      <c r="AA26" s="503"/>
      <c r="AB26" s="503"/>
      <c r="AC26" s="503"/>
      <c r="AD26" s="503"/>
      <c r="AE26" s="503"/>
      <c r="AF26" s="503"/>
      <c r="AG26" s="503"/>
      <c r="AH26" s="503"/>
    </row>
    <row r="27" spans="1:35" s="477" customFormat="1" ht="15" customHeight="1">
      <c r="A27" s="1238"/>
      <c r="B27" s="1238"/>
      <c r="C27" s="1238"/>
      <c r="D27" s="1238"/>
      <c r="E27" s="1238"/>
      <c r="F27" s="962"/>
      <c r="G27" s="962"/>
      <c r="H27" s="960"/>
      <c r="I27" s="1238"/>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38"/>
      <c r="B28" s="1238"/>
      <c r="C28" s="1238"/>
      <c r="D28" s="1238"/>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38"/>
      <c r="B29" s="1238"/>
      <c r="C29" s="1238"/>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38"/>
      <c r="B30" s="1238"/>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38"/>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202" t="s">
        <v>660</v>
      </c>
      <c r="N34" s="1202"/>
      <c r="O34" s="1202"/>
      <c r="P34" s="1202"/>
      <c r="Q34" s="1202"/>
      <c r="R34" s="1202"/>
      <c r="S34" s="1202"/>
      <c r="T34" s="1202"/>
      <c r="U34" s="1202"/>
      <c r="V34" s="1202"/>
      <c r="W34" s="1202"/>
    </row>
  </sheetData>
  <sheetProtection password="FA9C"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8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8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800-000002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8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800-000004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800-000005000000}"/>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800-000006000000}"/>
    <dataValidation type="list" allowBlank="1" showInputMessage="1" showErrorMessage="1" errorTitle="Ошибка" error="Выберите значение из списка" prompt="Выберите значение из списка" sqref="O23:V23" xr:uid="{00000000-0002-0000-18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203" t="s">
        <v>491</v>
      </c>
      <c r="G2" s="1204"/>
      <c r="H2" s="1205"/>
      <c r="I2" s="436"/>
    </row>
    <row r="3" spans="1:20" ht="3" customHeight="1"/>
    <row r="4" spans="1:20" s="190" customFormat="1" ht="11.25">
      <c r="A4" s="214"/>
      <c r="B4" s="214"/>
      <c r="C4" s="214"/>
      <c r="D4" s="214"/>
      <c r="F4" s="1153" t="s">
        <v>454</v>
      </c>
      <c r="G4" s="1153"/>
      <c r="H4" s="1153"/>
      <c r="I4" s="1206"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6"/>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27.11.2020</v>
      </c>
      <c r="I7" s="196" t="s">
        <v>493</v>
      </c>
      <c r="J7" s="334"/>
      <c r="K7" s="214"/>
      <c r="L7" s="214"/>
      <c r="M7" s="214"/>
      <c r="N7" s="214"/>
      <c r="O7" s="214"/>
      <c r="P7" s="214"/>
      <c r="Q7" s="214"/>
      <c r="R7" s="214"/>
      <c r="S7" s="214"/>
      <c r="T7" s="214"/>
    </row>
    <row r="8" spans="1:20" s="190" customFormat="1" ht="45">
      <c r="A8" s="1207">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7"/>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7"/>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7"/>
      <c r="B11" s="1207">
        <v>1</v>
      </c>
      <c r="C11" s="344"/>
      <c r="D11" s="344"/>
      <c r="F11" s="335" t="str">
        <f>"4."&amp;mergeValue(A11) &amp;"."&amp;mergeValue(B11)</f>
        <v>4.1.1</v>
      </c>
      <c r="G11" s="324" t="s">
        <v>592</v>
      </c>
      <c r="H11" s="317" t="str">
        <f>IF(region_name="","",region_name)</f>
        <v>Самарская область</v>
      </c>
      <c r="I11" s="196" t="s">
        <v>499</v>
      </c>
      <c r="J11" s="334"/>
      <c r="K11" s="214"/>
      <c r="L11" s="214"/>
      <c r="M11" s="214"/>
      <c r="N11" s="214"/>
      <c r="O11" s="214"/>
      <c r="P11" s="214"/>
      <c r="Q11" s="214"/>
      <c r="R11" s="214"/>
      <c r="S11" s="214"/>
      <c r="T11" s="214"/>
    </row>
    <row r="12" spans="1:20" s="190" customFormat="1" ht="22.5">
      <c r="A12" s="1207"/>
      <c r="B12" s="1207"/>
      <c r="C12" s="1207">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7"/>
      <c r="B13" s="1207"/>
      <c r="C13" s="1207"/>
      <c r="D13" s="344">
        <v>1</v>
      </c>
      <c r="F13" s="335" t="str">
        <f>"4."&amp;mergeValue(A13) &amp;"."&amp;mergeValue(B13)&amp;"."&amp;mergeValue(C13)&amp;"."&amp;mergeValue(D13)</f>
        <v>4.1.1.1.1</v>
      </c>
      <c r="G13" s="420" t="s">
        <v>498</v>
      </c>
      <c r="H13" s="317"/>
      <c r="I13" s="1208" t="s">
        <v>591</v>
      </c>
      <c r="J13" s="334"/>
      <c r="K13" s="214"/>
      <c r="L13" s="214"/>
      <c r="M13" s="214"/>
      <c r="N13" s="214"/>
      <c r="O13" s="214"/>
      <c r="P13" s="214"/>
      <c r="Q13" s="214"/>
      <c r="R13" s="214"/>
      <c r="S13" s="214"/>
      <c r="T13" s="214"/>
    </row>
    <row r="14" spans="1:20" s="190" customFormat="1" ht="18.75">
      <c r="A14" s="1207"/>
      <c r="B14" s="1207"/>
      <c r="C14" s="1207"/>
      <c r="D14" s="344"/>
      <c r="F14" s="338"/>
      <c r="G14" s="150" t="s">
        <v>4</v>
      </c>
      <c r="H14" s="343"/>
      <c r="I14" s="1208"/>
      <c r="J14" s="334"/>
      <c r="K14" s="214"/>
      <c r="L14" s="214"/>
      <c r="M14" s="214"/>
      <c r="N14" s="214"/>
      <c r="O14" s="214"/>
      <c r="P14" s="214"/>
      <c r="Q14" s="214"/>
      <c r="R14" s="214"/>
      <c r="S14" s="214"/>
      <c r="T14" s="214"/>
    </row>
    <row r="15" spans="1:20" s="190" customFormat="1" ht="18.75">
      <c r="A15" s="1207"/>
      <c r="B15" s="1207"/>
      <c r="C15" s="344"/>
      <c r="D15" s="344"/>
      <c r="F15" s="421"/>
      <c r="G15" s="195" t="s">
        <v>403</v>
      </c>
      <c r="H15" s="422"/>
      <c r="I15" s="423"/>
      <c r="J15" s="334"/>
      <c r="K15" s="214"/>
      <c r="L15" s="214"/>
      <c r="M15" s="214"/>
      <c r="N15" s="214"/>
      <c r="O15" s="214"/>
      <c r="P15" s="214"/>
      <c r="Q15" s="214"/>
      <c r="R15" s="214"/>
      <c r="S15" s="214"/>
      <c r="T15" s="214"/>
    </row>
    <row r="16" spans="1:20" s="190" customFormat="1" ht="18.75">
      <c r="A16" s="1207"/>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2" t="s">
        <v>593</v>
      </c>
      <c r="H19" s="1202"/>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900-000000000000}">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35" t="s">
        <v>666</v>
      </c>
      <c r="M5" s="1235"/>
      <c r="N5" s="1235"/>
      <c r="O5" s="1235"/>
      <c r="P5" s="1235"/>
      <c r="Q5" s="1235"/>
      <c r="R5" s="1235"/>
      <c r="S5" s="1235"/>
      <c r="T5" s="1235"/>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502</v>
      </c>
      <c r="N7" s="668"/>
      <c r="O7" s="1256" t="str">
        <f>IF(NameOrPr_ch="",IF(NameOrPr="","",NameOrPr),NameOrPr_ch)</f>
        <v>Департамент ценового и тарифного регулирования</v>
      </c>
      <c r="P7" s="1257"/>
      <c r="Q7" s="1257"/>
      <c r="R7" s="1257"/>
      <c r="S7" s="1257"/>
      <c r="T7" s="1258"/>
      <c r="U7" s="671"/>
      <c r="V7" s="526"/>
      <c r="AC7" s="587"/>
      <c r="AD7" s="587"/>
      <c r="AE7" s="587"/>
      <c r="AF7" s="587"/>
      <c r="AG7" s="587"/>
    </row>
    <row r="8" spans="1:33" s="493" customFormat="1" ht="18.75">
      <c r="A8" s="507"/>
      <c r="B8" s="507"/>
      <c r="C8" s="507"/>
      <c r="D8" s="507"/>
      <c r="E8" s="507"/>
      <c r="F8" s="507"/>
      <c r="G8" s="507"/>
      <c r="H8" s="507"/>
      <c r="L8" s="501"/>
      <c r="M8" s="619" t="s">
        <v>596</v>
      </c>
      <c r="N8" s="668"/>
      <c r="O8" s="1256" t="str">
        <f>IF(datePr_ch="",IF(datePr="","",datePr),datePr_ch)</f>
        <v>12.11.2020</v>
      </c>
      <c r="P8" s="1257"/>
      <c r="Q8" s="1257"/>
      <c r="R8" s="1257"/>
      <c r="S8" s="1257"/>
      <c r="T8" s="1258"/>
      <c r="U8" s="669"/>
      <c r="V8" s="488"/>
      <c r="AC8" s="507"/>
      <c r="AD8" s="507"/>
      <c r="AE8" s="507"/>
      <c r="AF8" s="507"/>
      <c r="AG8" s="507"/>
    </row>
    <row r="9" spans="1:33" s="493" customFormat="1" ht="18.75">
      <c r="A9" s="507"/>
      <c r="B9" s="507"/>
      <c r="C9" s="507"/>
      <c r="D9" s="507"/>
      <c r="E9" s="507"/>
      <c r="F9" s="507"/>
      <c r="G9" s="507"/>
      <c r="H9" s="507"/>
      <c r="L9" s="554"/>
      <c r="M9" s="619" t="s">
        <v>595</v>
      </c>
      <c r="N9" s="668"/>
      <c r="O9" s="1256" t="str">
        <f>IF(numberPr_ch="",IF(numberPr="","",numberPr),numberPr_ch)</f>
        <v>429</v>
      </c>
      <c r="P9" s="1257"/>
      <c r="Q9" s="1257"/>
      <c r="R9" s="1257"/>
      <c r="S9" s="1257"/>
      <c r="T9" s="1258"/>
      <c r="U9" s="669"/>
      <c r="V9" s="488"/>
      <c r="AC9" s="507"/>
      <c r="AD9" s="507"/>
      <c r="AE9" s="507"/>
      <c r="AF9" s="507"/>
      <c r="AG9" s="507"/>
    </row>
    <row r="10" spans="1:33" s="493" customFormat="1" ht="18.75">
      <c r="A10" s="507"/>
      <c r="B10" s="507"/>
      <c r="C10" s="507"/>
      <c r="D10" s="507"/>
      <c r="E10" s="507"/>
      <c r="F10" s="507"/>
      <c r="G10" s="507"/>
      <c r="H10" s="507"/>
      <c r="L10" s="554"/>
      <c r="M10" s="619" t="s">
        <v>501</v>
      </c>
      <c r="N10" s="668"/>
      <c r="O10" s="1256" t="str">
        <f>IF(IstPub_ch="",IF(IstPub="","",IstPub),IstPub_ch)</f>
        <v>Сайт Правительства Самарской области</v>
      </c>
      <c r="P10" s="1257"/>
      <c r="Q10" s="1257"/>
      <c r="R10" s="1257"/>
      <c r="S10" s="1257"/>
      <c r="T10" s="1258"/>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55"/>
      <c r="P12" s="1255"/>
      <c r="Q12" s="1255"/>
      <c r="R12" s="1255"/>
      <c r="S12" s="1255"/>
      <c r="T12" s="1255"/>
      <c r="U12" s="1255"/>
      <c r="V12" s="1255"/>
      <c r="W12" s="1255"/>
      <c r="X12" s="1255"/>
      <c r="Y12" s="1255"/>
      <c r="Z12" s="1255"/>
    </row>
    <row r="13" spans="1:33" ht="14.25" customHeight="1">
      <c r="J13" s="483"/>
      <c r="K13" s="483"/>
      <c r="L13" s="1219" t="s">
        <v>454</v>
      </c>
      <c r="M13" s="1219"/>
      <c r="N13" s="1219"/>
      <c r="O13" s="1219"/>
      <c r="P13" s="1219"/>
      <c r="Q13" s="1219"/>
      <c r="R13" s="1219"/>
      <c r="S13" s="1219"/>
      <c r="T13" s="1219"/>
      <c r="U13" s="1219"/>
      <c r="V13" s="1219"/>
      <c r="W13" s="1219"/>
      <c r="X13" s="1219"/>
      <c r="Y13" s="1219"/>
      <c r="Z13" s="1219"/>
      <c r="AA13" s="1219"/>
      <c r="AB13" s="1153" t="s">
        <v>455</v>
      </c>
    </row>
    <row r="14" spans="1:33" ht="14.25" customHeight="1">
      <c r="J14" s="483"/>
      <c r="K14" s="483"/>
      <c r="L14" s="1219" t="s">
        <v>92</v>
      </c>
      <c r="M14" s="1219" t="s">
        <v>639</v>
      </c>
      <c r="N14" s="580"/>
      <c r="O14" s="1153" t="s">
        <v>641</v>
      </c>
      <c r="P14" s="1153"/>
      <c r="Q14" s="1153"/>
      <c r="R14" s="1153"/>
      <c r="S14" s="1153"/>
      <c r="T14" s="1153"/>
      <c r="U14" s="1153"/>
      <c r="V14" s="1153"/>
      <c r="W14" s="1153"/>
      <c r="X14" s="1153"/>
      <c r="Y14" s="1153"/>
      <c r="Z14" s="1219" t="s">
        <v>341</v>
      </c>
      <c r="AA14" s="1254" t="s">
        <v>275</v>
      </c>
      <c r="AB14" s="1153"/>
    </row>
    <row r="15" spans="1:33" s="525" customFormat="1" ht="14.25" customHeight="1">
      <c r="A15" s="587"/>
      <c r="B15" s="587"/>
      <c r="C15" s="587"/>
      <c r="D15" s="587"/>
      <c r="E15" s="587"/>
      <c r="F15" s="587"/>
      <c r="G15" s="593"/>
      <c r="H15" s="593"/>
      <c r="I15" s="533"/>
      <c r="J15" s="531"/>
      <c r="K15" s="531"/>
      <c r="L15" s="1219"/>
      <c r="M15" s="1219"/>
      <c r="N15" s="580"/>
      <c r="O15" s="1266" t="s">
        <v>667</v>
      </c>
      <c r="P15" s="1266" t="s">
        <v>620</v>
      </c>
      <c r="Q15" s="1266" t="s">
        <v>621</v>
      </c>
      <c r="R15" s="1266" t="s">
        <v>271</v>
      </c>
      <c r="S15" s="1266"/>
      <c r="T15" s="1266" t="s">
        <v>271</v>
      </c>
      <c r="U15" s="1266"/>
      <c r="V15" s="654"/>
      <c r="W15" s="1265" t="s">
        <v>654</v>
      </c>
      <c r="X15" s="1265"/>
      <c r="Y15" s="1265"/>
      <c r="Z15" s="1219"/>
      <c r="AA15" s="1254"/>
      <c r="AB15" s="1153"/>
      <c r="AC15" s="587"/>
      <c r="AD15" s="587"/>
      <c r="AE15" s="587"/>
      <c r="AF15" s="587"/>
      <c r="AG15" s="587"/>
    </row>
    <row r="16" spans="1:33" ht="56.25" customHeight="1">
      <c r="J16" s="483"/>
      <c r="K16" s="483"/>
      <c r="L16" s="1219"/>
      <c r="M16" s="1219"/>
      <c r="N16" s="580"/>
      <c r="O16" s="1266"/>
      <c r="P16" s="1266"/>
      <c r="Q16" s="1266"/>
      <c r="R16" s="537" t="s">
        <v>622</v>
      </c>
      <c r="S16" s="537" t="s">
        <v>623</v>
      </c>
      <c r="T16" s="537" t="s">
        <v>624</v>
      </c>
      <c r="U16" s="537" t="s">
        <v>625</v>
      </c>
      <c r="V16" s="537"/>
      <c r="W16" s="538" t="s">
        <v>274</v>
      </c>
      <c r="X16" s="1267" t="s">
        <v>273</v>
      </c>
      <c r="Y16" s="1267"/>
      <c r="Z16" s="1219"/>
      <c r="AA16" s="1254"/>
      <c r="AB16" s="1153"/>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37">
        <f ca="1">OFFSET(X17,0,-1)+1</f>
        <v>11</v>
      </c>
      <c r="Y17" s="1237"/>
      <c r="Z17" s="489">
        <f ca="1">OFFSET(Z17,0,-2)+1</f>
        <v>12</v>
      </c>
      <c r="AB17" s="489">
        <f ca="1">OFFSET(AB17,0,-2)+1</f>
        <v>13</v>
      </c>
    </row>
    <row r="18" spans="1:33" ht="22.5">
      <c r="A18" s="1238">
        <v>1</v>
      </c>
      <c r="B18" s="1055"/>
      <c r="C18" s="1055"/>
      <c r="D18" s="1055"/>
      <c r="E18" s="1056"/>
      <c r="F18" s="1057"/>
      <c r="G18" s="1055"/>
      <c r="H18" s="1055"/>
      <c r="I18" s="1043"/>
      <c r="J18" s="1048"/>
      <c r="K18" s="1048"/>
      <c r="L18" s="595">
        <f>mergeValue(A18)</f>
        <v>1</v>
      </c>
      <c r="M18" s="643" t="s">
        <v>20</v>
      </c>
      <c r="N18" s="582"/>
      <c r="O18" s="1253"/>
      <c r="P18" s="1253"/>
      <c r="Q18" s="1253"/>
      <c r="R18" s="1253"/>
      <c r="S18" s="1253"/>
      <c r="T18" s="1253"/>
      <c r="U18" s="1253"/>
      <c r="V18" s="1253"/>
      <c r="W18" s="1253"/>
      <c r="X18" s="1253"/>
      <c r="Y18" s="1253"/>
      <c r="Z18" s="1253"/>
      <c r="AA18" s="1253"/>
      <c r="AB18" s="632" t="s">
        <v>476</v>
      </c>
    </row>
    <row r="19" spans="1:33" ht="22.5">
      <c r="A19" s="1238"/>
      <c r="B19" s="1238">
        <v>1</v>
      </c>
      <c r="C19" s="1055"/>
      <c r="D19" s="1055"/>
      <c r="E19" s="1057"/>
      <c r="F19" s="1057"/>
      <c r="G19" s="1055"/>
      <c r="H19" s="1055"/>
      <c r="I19" s="1050"/>
      <c r="J19" s="1045"/>
      <c r="K19" s="1044"/>
      <c r="L19" s="595" t="str">
        <f>mergeValue(A19) &amp;"."&amp; mergeValue(B19)</f>
        <v>1.1</v>
      </c>
      <c r="M19" s="548" t="s">
        <v>16</v>
      </c>
      <c r="N19" s="582"/>
      <c r="O19" s="1253"/>
      <c r="P19" s="1253"/>
      <c r="Q19" s="1253"/>
      <c r="R19" s="1253"/>
      <c r="S19" s="1253"/>
      <c r="T19" s="1253"/>
      <c r="U19" s="1253"/>
      <c r="V19" s="1253"/>
      <c r="W19" s="1253"/>
      <c r="X19" s="1253"/>
      <c r="Y19" s="1253"/>
      <c r="Z19" s="1253"/>
      <c r="AA19" s="1253"/>
      <c r="AB19" s="632" t="s">
        <v>477</v>
      </c>
    </row>
    <row r="20" spans="1:33" ht="22.5">
      <c r="A20" s="1238"/>
      <c r="B20" s="1238"/>
      <c r="C20" s="1238">
        <v>1</v>
      </c>
      <c r="D20" s="1055"/>
      <c r="E20" s="1057"/>
      <c r="F20" s="1057"/>
      <c r="G20" s="1055"/>
      <c r="H20" s="1055"/>
      <c r="I20" s="1050"/>
      <c r="J20" s="1045"/>
      <c r="K20" s="1044"/>
      <c r="L20" s="595" t="str">
        <f>mergeValue(A20) &amp;"."&amp; mergeValue(B20)&amp;"."&amp; mergeValue(C20)</f>
        <v>1.1.1</v>
      </c>
      <c r="M20" s="549" t="s">
        <v>7</v>
      </c>
      <c r="N20" s="582"/>
      <c r="O20" s="1253"/>
      <c r="P20" s="1253"/>
      <c r="Q20" s="1253"/>
      <c r="R20" s="1253"/>
      <c r="S20" s="1253"/>
      <c r="T20" s="1253"/>
      <c r="U20" s="1253"/>
      <c r="V20" s="1253"/>
      <c r="W20" s="1253"/>
      <c r="X20" s="1253"/>
      <c r="Y20" s="1253"/>
      <c r="Z20" s="1253"/>
      <c r="AA20" s="1253"/>
      <c r="AB20" s="632" t="s">
        <v>633</v>
      </c>
    </row>
    <row r="21" spans="1:33" ht="22.5">
      <c r="A21" s="1238"/>
      <c r="B21" s="1238"/>
      <c r="C21" s="1238"/>
      <c r="D21" s="1238">
        <v>1</v>
      </c>
      <c r="E21" s="1057"/>
      <c r="F21" s="1057"/>
      <c r="G21" s="1055"/>
      <c r="H21" s="1055"/>
      <c r="I21" s="1050"/>
      <c r="J21" s="1045"/>
      <c r="K21" s="1044"/>
      <c r="L21" s="595" t="str">
        <f>mergeValue(A21) &amp;"."&amp; mergeValue(B21)&amp;"."&amp; mergeValue(C21)&amp;"."&amp; mergeValue(D21)</f>
        <v>1.1.1.1</v>
      </c>
      <c r="M21" s="550" t="s">
        <v>22</v>
      </c>
      <c r="N21" s="582"/>
      <c r="O21" s="1253"/>
      <c r="P21" s="1253"/>
      <c r="Q21" s="1253"/>
      <c r="R21" s="1253"/>
      <c r="S21" s="1253"/>
      <c r="T21" s="1253"/>
      <c r="U21" s="1253"/>
      <c r="V21" s="1253"/>
      <c r="W21" s="1253"/>
      <c r="X21" s="1253"/>
      <c r="Y21" s="1253"/>
      <c r="Z21" s="1253"/>
      <c r="AA21" s="1253"/>
      <c r="AB21" s="632" t="s">
        <v>634</v>
      </c>
    </row>
    <row r="22" spans="1:33" ht="0.2" customHeight="1">
      <c r="A22" s="1238"/>
      <c r="B22" s="1238"/>
      <c r="C22" s="1238"/>
      <c r="D22" s="1238"/>
      <c r="E22" s="1238">
        <v>1</v>
      </c>
      <c r="F22" s="1057"/>
      <c r="G22" s="1055"/>
      <c r="H22" s="1055"/>
      <c r="I22" s="1049"/>
      <c r="J22" s="1045"/>
      <c r="K22" s="1044"/>
      <c r="L22" s="595"/>
      <c r="M22" s="556"/>
      <c r="N22" s="583"/>
      <c r="O22" s="633"/>
      <c r="P22" s="633"/>
      <c r="Q22" s="633"/>
      <c r="R22" s="633"/>
      <c r="S22" s="633"/>
      <c r="T22" s="633"/>
      <c r="U22" s="633"/>
      <c r="V22" s="633"/>
      <c r="W22" s="633"/>
      <c r="X22" s="633"/>
      <c r="Y22" s="633"/>
      <c r="Z22" s="633"/>
      <c r="AA22" s="510"/>
      <c r="AB22" s="632"/>
    </row>
    <row r="23" spans="1:33" ht="90">
      <c r="A23" s="1238"/>
      <c r="B23" s="1238"/>
      <c r="C23" s="1238"/>
      <c r="D23" s="1238"/>
      <c r="E23" s="1238"/>
      <c r="F23" s="1238">
        <v>1</v>
      </c>
      <c r="G23" s="1055"/>
      <c r="H23" s="1055"/>
      <c r="I23" s="1263"/>
      <c r="J23" s="1045"/>
      <c r="K23" s="1044"/>
      <c r="L23" s="595" t="str">
        <f>mergeValue(A23) &amp;"."&amp; mergeValue(B23)&amp;"."&amp; mergeValue(C23)&amp;"."&amp; mergeValue(D23)&amp;"."&amp; mergeValue(F23)</f>
        <v>1.1.1.1.1</v>
      </c>
      <c r="M23" s="557" t="s">
        <v>10</v>
      </c>
      <c r="N23" s="583"/>
      <c r="O23" s="1241"/>
      <c r="P23" s="1242"/>
      <c r="Q23" s="1242"/>
      <c r="R23" s="1242"/>
      <c r="S23" s="1242"/>
      <c r="T23" s="1242"/>
      <c r="U23" s="1242"/>
      <c r="V23" s="1242"/>
      <c r="W23" s="1242"/>
      <c r="X23" s="1242"/>
      <c r="Y23" s="1242"/>
      <c r="Z23" s="1242"/>
      <c r="AA23" s="1243"/>
      <c r="AB23" s="632" t="s">
        <v>635</v>
      </c>
      <c r="AD23" s="506" t="str">
        <f>strCheckUnique(AE23:AE28)</f>
        <v/>
      </c>
      <c r="AF23" s="506"/>
    </row>
    <row r="24" spans="1:33" ht="135">
      <c r="A24" s="1238"/>
      <c r="B24" s="1238"/>
      <c r="C24" s="1238"/>
      <c r="D24" s="1238"/>
      <c r="E24" s="1238"/>
      <c r="F24" s="1238"/>
      <c r="G24" s="1238">
        <v>1</v>
      </c>
      <c r="H24" s="1055"/>
      <c r="I24" s="1263"/>
      <c r="J24" s="1264"/>
      <c r="K24" s="1051"/>
      <c r="L24" s="595" t="str">
        <f>mergeValue(A24) &amp;"."&amp; mergeValue(B24)&amp;"."&amp; mergeValue(C24)&amp;"."&amp; mergeValue(D24)&amp;"."&amp; mergeValue(F24)&amp;"."&amp; mergeValue(G24)</f>
        <v>1.1.1.1.1.1</v>
      </c>
      <c r="M24" s="1071" t="s">
        <v>650</v>
      </c>
      <c r="N24" s="648"/>
      <c r="O24" s="564"/>
      <c r="P24" s="564"/>
      <c r="Q24" s="564"/>
      <c r="R24" s="495"/>
      <c r="S24" s="1097"/>
      <c r="T24" s="495"/>
      <c r="U24" s="1097"/>
      <c r="V24" s="586" t="str">
        <f>W24 &amp; "-" &amp; Y24</f>
        <v>-</v>
      </c>
      <c r="W24" s="1251"/>
      <c r="X24" s="1234" t="s">
        <v>84</v>
      </c>
      <c r="Y24" s="1251"/>
      <c r="Z24" s="1234" t="s">
        <v>85</v>
      </c>
      <c r="AA24" s="539"/>
      <c r="AB24" s="632" t="s">
        <v>668</v>
      </c>
      <c r="AC24" s="502" t="str">
        <f>strCheckDate(O24:AA24)</f>
        <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38"/>
      <c r="B25" s="1238"/>
      <c r="C25" s="1238"/>
      <c r="D25" s="1238"/>
      <c r="E25" s="1238"/>
      <c r="F25" s="1238"/>
      <c r="G25" s="1238"/>
      <c r="H25" s="1055">
        <v>1</v>
      </c>
      <c r="I25" s="1263"/>
      <c r="J25" s="1264"/>
      <c r="K25" s="1051"/>
      <c r="L25" s="595" t="str">
        <f>mergeValue(A25) &amp;"."&amp; mergeValue(B25)&amp;"."&amp; mergeValue(C25)&amp;"."&amp; mergeValue(D25)&amp;"."&amp; mergeValue(F25)&amp;"."&amp; mergeValue(G25)&amp;"."&amp; mergeValue(H25)</f>
        <v>1.1.1.1.1.1.1</v>
      </c>
      <c r="M25" s="1073"/>
      <c r="N25" s="496"/>
      <c r="O25" s="564"/>
      <c r="P25" s="564"/>
      <c r="Q25" s="564"/>
      <c r="R25" s="495"/>
      <c r="S25" s="1097"/>
      <c r="T25" s="495"/>
      <c r="U25" s="1097"/>
      <c r="V25" s="586" t="str">
        <f>W25 &amp; "-" &amp; Y25</f>
        <v>-</v>
      </c>
      <c r="W25" s="1251"/>
      <c r="X25" s="1234"/>
      <c r="Y25" s="1251"/>
      <c r="Z25" s="1234"/>
      <c r="AA25" s="672"/>
      <c r="AB25" s="1209" t="s">
        <v>669</v>
      </c>
      <c r="AC25" s="502" t="str">
        <f>strCheckDate(O25:AA25)</f>
        <v/>
      </c>
      <c r="AF25" s="506"/>
    </row>
    <row r="26" spans="1:33" ht="14.25" hidden="1" customHeight="1">
      <c r="A26" s="1238"/>
      <c r="B26" s="1238"/>
      <c r="C26" s="1238"/>
      <c r="D26" s="1238"/>
      <c r="E26" s="1238"/>
      <c r="F26" s="1238"/>
      <c r="G26" s="1238"/>
      <c r="H26" s="1055"/>
      <c r="I26" s="1263"/>
      <c r="J26" s="1264"/>
      <c r="K26" s="1051"/>
      <c r="L26" s="602"/>
      <c r="M26" s="648"/>
      <c r="N26" s="648"/>
      <c r="O26" s="564"/>
      <c r="P26" s="495"/>
      <c r="Q26" s="495"/>
      <c r="R26" s="495"/>
      <c r="S26" s="495"/>
      <c r="T26" s="495"/>
      <c r="U26" s="561"/>
      <c r="V26" s="586"/>
      <c r="W26" s="1233"/>
      <c r="X26" s="1234"/>
      <c r="Y26" s="1233"/>
      <c r="Z26" s="1234"/>
      <c r="AA26" s="539"/>
      <c r="AB26" s="1210"/>
      <c r="AF26" s="506">
        <f ca="1">OFFSET(AF26,-1,0)</f>
        <v>0</v>
      </c>
    </row>
    <row r="27" spans="1:33" s="477" customFormat="1" ht="15" customHeight="1">
      <c r="A27" s="1238"/>
      <c r="B27" s="1238"/>
      <c r="C27" s="1238"/>
      <c r="D27" s="1238"/>
      <c r="E27" s="1238"/>
      <c r="F27" s="1238"/>
      <c r="G27" s="1238"/>
      <c r="H27" s="1055"/>
      <c r="I27" s="1263"/>
      <c r="J27" s="1264"/>
      <c r="K27" s="1052"/>
      <c r="L27" s="540"/>
      <c r="M27" s="559" t="s">
        <v>41</v>
      </c>
      <c r="N27" s="553"/>
      <c r="O27" s="547"/>
      <c r="P27" s="547"/>
      <c r="Q27" s="547"/>
      <c r="R27" s="547"/>
      <c r="S27" s="547"/>
      <c r="T27" s="547"/>
      <c r="U27" s="547"/>
      <c r="V27" s="547"/>
      <c r="W27" s="565"/>
      <c r="X27" s="566"/>
      <c r="Y27" s="565"/>
      <c r="Z27" s="553"/>
      <c r="AA27" s="562"/>
      <c r="AB27" s="1211"/>
      <c r="AC27" s="503"/>
      <c r="AD27" s="503"/>
      <c r="AE27" s="503"/>
      <c r="AF27" s="503"/>
      <c r="AG27" s="503"/>
    </row>
    <row r="28" spans="1:33" s="477" customFormat="1" ht="15" customHeight="1">
      <c r="A28" s="1238"/>
      <c r="B28" s="1238"/>
      <c r="C28" s="1238"/>
      <c r="D28" s="1238"/>
      <c r="E28" s="1238"/>
      <c r="F28" s="1238"/>
      <c r="G28" s="1055"/>
      <c r="H28" s="1055"/>
      <c r="I28" s="1263"/>
      <c r="J28" s="1053"/>
      <c r="K28" s="1052"/>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38"/>
      <c r="B29" s="1238"/>
      <c r="C29" s="1238"/>
      <c r="D29" s="1238"/>
      <c r="E29" s="1238"/>
      <c r="F29" s="1058"/>
      <c r="G29" s="1055"/>
      <c r="H29" s="1055"/>
      <c r="I29" s="1049"/>
      <c r="J29" s="1047"/>
      <c r="K29" s="1052"/>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38"/>
      <c r="B30" s="1238"/>
      <c r="C30" s="1238"/>
      <c r="D30" s="1057"/>
      <c r="E30" s="1058"/>
      <c r="F30" s="1058"/>
      <c r="G30" s="1055"/>
      <c r="H30" s="1055"/>
      <c r="I30" s="1054"/>
      <c r="J30" s="1047"/>
      <c r="K30" s="1043"/>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38"/>
      <c r="B31" s="1238"/>
      <c r="C31" s="1238"/>
      <c r="D31" s="1059"/>
      <c r="E31" s="1059"/>
      <c r="F31" s="1059"/>
      <c r="G31" s="1060"/>
      <c r="H31" s="1059"/>
      <c r="I31" s="1052"/>
      <c r="J31" s="1047"/>
      <c r="K31" s="1052"/>
      <c r="L31" s="690"/>
      <c r="M31" s="1042" t="s">
        <v>17</v>
      </c>
      <c r="N31" s="1003"/>
      <c r="O31" s="1003"/>
      <c r="P31" s="1003"/>
      <c r="Q31" s="1003"/>
      <c r="R31" s="1003"/>
      <c r="S31" s="1003"/>
      <c r="T31" s="1003"/>
      <c r="U31" s="1003"/>
      <c r="V31" s="1003"/>
      <c r="W31" s="1003"/>
      <c r="X31" s="1003"/>
      <c r="Y31" s="1003"/>
      <c r="Z31" s="1003"/>
      <c r="AA31" s="1003"/>
      <c r="AB31" s="764"/>
      <c r="AC31" s="1012"/>
      <c r="AD31" s="1012"/>
      <c r="AE31" s="1012"/>
      <c r="AF31" s="1012"/>
      <c r="AG31" s="1012"/>
    </row>
    <row r="32" spans="1:33" s="477" customFormat="1" ht="15" customHeight="1">
      <c r="A32" s="1238"/>
      <c r="B32" s="1238"/>
      <c r="C32" s="1059"/>
      <c r="D32" s="1059"/>
      <c r="E32" s="1059"/>
      <c r="F32" s="1059"/>
      <c r="G32" s="1060"/>
      <c r="H32" s="1059"/>
      <c r="I32" s="1052"/>
      <c r="J32" s="1047"/>
      <c r="K32" s="1052"/>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38"/>
      <c r="B33" s="1059"/>
      <c r="C33" s="1059"/>
      <c r="D33" s="1059"/>
      <c r="E33" s="1059"/>
      <c r="F33" s="1059"/>
      <c r="G33" s="1060"/>
      <c r="H33" s="1059"/>
      <c r="I33" s="1052"/>
      <c r="J33" s="1047"/>
      <c r="K33" s="1052"/>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4"/>
      <c r="B34" s="1054"/>
      <c r="C34" s="1054"/>
      <c r="D34" s="1054"/>
      <c r="E34" s="1054"/>
      <c r="F34" s="1054"/>
      <c r="G34" s="1061"/>
      <c r="H34" s="1054"/>
      <c r="I34" s="1046"/>
      <c r="J34" s="1047"/>
      <c r="K34" s="1043"/>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202" t="s">
        <v>672</v>
      </c>
      <c r="N36" s="1202"/>
      <c r="O36" s="1202"/>
      <c r="P36" s="1202"/>
      <c r="Q36" s="1202"/>
      <c r="R36" s="1202"/>
      <c r="S36" s="1202"/>
      <c r="T36" s="1202"/>
      <c r="U36" s="1202"/>
      <c r="V36" s="1202"/>
      <c r="W36" s="1202"/>
    </row>
  </sheetData>
  <sheetProtection password="FA9C" sheet="1" objects="1" scenarios="1" formatColumns="0" formatRows="0"/>
  <dataConsolidate leftLabels="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xr:uid="{00000000-0002-0000-1A00-000000000000}"/>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xr:uid="{00000000-0002-0000-1A00-000001000000}"/>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xr:uid="{00000000-0002-0000-1A00-000002000000}">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xr:uid="{00000000-0002-0000-1A00-000003000000}">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xr:uid="{00000000-0002-0000-1A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xr:uid="{00000000-0002-0000-1A00-000005000000}"/>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xr:uid="{00000000-0002-0000-1A00-000006000000}"/>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xr:uid="{00000000-0002-0000-1A00-000007000000}"/>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xr:uid="{00000000-0002-0000-1A00-000008000000}">
      <formula1>900</formula1>
    </dataValidation>
    <dataValidation type="list" allowBlank="1" showInputMessage="1" showErrorMessage="1" errorTitle="Ошибка" error="Выберите значение из списка" prompt="Выберите значение из списка" sqref="M24" xr:uid="{00000000-0002-0000-1A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3" t="s">
        <v>491</v>
      </c>
      <c r="G2" s="1204"/>
      <c r="H2" s="1205"/>
      <c r="I2" s="436"/>
    </row>
    <row r="3" spans="1:20" ht="3" customHeight="1"/>
    <row r="4" spans="1:20" s="190" customFormat="1" ht="11.25">
      <c r="A4" s="214"/>
      <c r="B4" s="214"/>
      <c r="C4" s="214"/>
      <c r="D4" s="214"/>
      <c r="F4" s="1153" t="s">
        <v>454</v>
      </c>
      <c r="G4" s="1153"/>
      <c r="H4" s="1153"/>
      <c r="I4" s="1206"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6"/>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27.11.2020</v>
      </c>
      <c r="I7" s="196" t="s">
        <v>493</v>
      </c>
      <c r="J7" s="334"/>
      <c r="K7" s="214"/>
      <c r="L7" s="214"/>
      <c r="M7" s="214"/>
      <c r="N7" s="214"/>
      <c r="O7" s="214"/>
      <c r="P7" s="214"/>
      <c r="Q7" s="214"/>
      <c r="R7" s="214"/>
      <c r="S7" s="214"/>
      <c r="T7" s="214"/>
    </row>
    <row r="8" spans="1:20" s="190" customFormat="1" ht="45">
      <c r="A8" s="1207">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7"/>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7"/>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7"/>
      <c r="B11" s="1207">
        <v>1</v>
      </c>
      <c r="C11" s="344"/>
      <c r="D11" s="344"/>
      <c r="F11" s="335" t="str">
        <f>"4."&amp;mergeValue(A11) &amp;"."&amp;mergeValue(B11)</f>
        <v>4.1.1</v>
      </c>
      <c r="G11" s="324" t="s">
        <v>592</v>
      </c>
      <c r="H11" s="317" t="str">
        <f>IF(region_name="","",region_name)</f>
        <v>Самарская область</v>
      </c>
      <c r="I11" s="196" t="s">
        <v>499</v>
      </c>
      <c r="J11" s="334"/>
      <c r="K11" s="214"/>
      <c r="L11" s="214"/>
      <c r="M11" s="214"/>
      <c r="N11" s="214"/>
      <c r="O11" s="214"/>
      <c r="P11" s="214"/>
      <c r="Q11" s="214"/>
      <c r="R11" s="214"/>
      <c r="S11" s="214"/>
      <c r="T11" s="214"/>
    </row>
    <row r="12" spans="1:20" s="190" customFormat="1" ht="22.5">
      <c r="A12" s="1207"/>
      <c r="B12" s="1207"/>
      <c r="C12" s="1207">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7"/>
      <c r="B13" s="1207"/>
      <c r="C13" s="1207"/>
      <c r="D13" s="344">
        <v>1</v>
      </c>
      <c r="F13" s="335" t="str">
        <f>"4."&amp;mergeValue(A13) &amp;"."&amp;mergeValue(B13)&amp;"."&amp;mergeValue(C13)&amp;"."&amp;mergeValue(D13)</f>
        <v>4.1.1.1.1</v>
      </c>
      <c r="G13" s="420" t="s">
        <v>498</v>
      </c>
      <c r="H13" s="317"/>
      <c r="I13" s="1208" t="s">
        <v>591</v>
      </c>
      <c r="J13" s="334"/>
      <c r="K13" s="214"/>
      <c r="L13" s="214"/>
      <c r="M13" s="214"/>
      <c r="N13" s="214"/>
      <c r="O13" s="214"/>
      <c r="P13" s="214"/>
      <c r="Q13" s="214"/>
      <c r="R13" s="214"/>
      <c r="S13" s="214"/>
      <c r="T13" s="214"/>
    </row>
    <row r="14" spans="1:20" s="190" customFormat="1" ht="18.75">
      <c r="A14" s="1207"/>
      <c r="B14" s="1207"/>
      <c r="C14" s="1207"/>
      <c r="D14" s="344"/>
      <c r="F14" s="338"/>
      <c r="G14" s="150" t="s">
        <v>4</v>
      </c>
      <c r="H14" s="343"/>
      <c r="I14" s="1208"/>
      <c r="J14" s="334"/>
      <c r="K14" s="214"/>
      <c r="L14" s="214"/>
      <c r="M14" s="214"/>
      <c r="N14" s="214"/>
      <c r="O14" s="214"/>
      <c r="P14" s="214"/>
      <c r="Q14" s="214"/>
      <c r="R14" s="214"/>
      <c r="S14" s="214"/>
      <c r="T14" s="214"/>
    </row>
    <row r="15" spans="1:20" s="190" customFormat="1" ht="18.75">
      <c r="A15" s="1207"/>
      <c r="B15" s="1207"/>
      <c r="C15" s="344"/>
      <c r="D15" s="344"/>
      <c r="F15" s="338"/>
      <c r="G15" s="149" t="s">
        <v>403</v>
      </c>
      <c r="H15" s="339"/>
      <c r="I15" s="340"/>
      <c r="J15" s="334"/>
      <c r="K15" s="214"/>
      <c r="L15" s="214"/>
      <c r="M15" s="214"/>
      <c r="N15" s="214"/>
      <c r="O15" s="214"/>
      <c r="P15" s="214"/>
      <c r="Q15" s="214"/>
      <c r="R15" s="214"/>
      <c r="S15" s="214"/>
      <c r="T15" s="214"/>
    </row>
    <row r="16" spans="1:20" s="190" customFormat="1" ht="18.75">
      <c r="A16" s="1207"/>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202" t="s">
        <v>593</v>
      </c>
      <c r="H19" s="1202"/>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B00-000000000000}">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35" t="s">
        <v>674</v>
      </c>
      <c r="M5" s="1235"/>
      <c r="N5" s="1235"/>
      <c r="O5" s="1235"/>
      <c r="P5" s="1235"/>
      <c r="Q5" s="1235"/>
      <c r="R5" s="1235"/>
      <c r="S5" s="1235"/>
      <c r="T5" s="1235"/>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502</v>
      </c>
      <c r="N7" s="1212" t="str">
        <f>IF(NameOrPr_ch="",IF(NameOrPr="","",NameOrPr),NameOrPr_ch)</f>
        <v>Департамент ценового и тарифного регулирования</v>
      </c>
      <c r="O7" s="1212"/>
      <c r="P7" s="1212"/>
      <c r="Q7" s="1212"/>
      <c r="R7" s="1212"/>
      <c r="S7" s="1212"/>
      <c r="T7" s="1212"/>
      <c r="U7" s="671"/>
      <c r="AH7" s="587"/>
      <c r="AI7" s="587"/>
      <c r="AJ7" s="587"/>
      <c r="AK7" s="587"/>
    </row>
    <row r="8" spans="1:37" s="493" customFormat="1" ht="18.75">
      <c r="A8" s="507"/>
      <c r="B8" s="507"/>
      <c r="C8" s="507"/>
      <c r="D8" s="507"/>
      <c r="E8" s="507"/>
      <c r="F8" s="507"/>
      <c r="G8" s="507"/>
      <c r="H8" s="507"/>
      <c r="L8" s="501"/>
      <c r="M8" s="674" t="s">
        <v>596</v>
      </c>
      <c r="N8" s="1212" t="str">
        <f>IF(datePr_ch="",IF(datePr="","",datePr),datePr_ch)</f>
        <v>12.11.2020</v>
      </c>
      <c r="O8" s="1212"/>
      <c r="P8" s="1212"/>
      <c r="Q8" s="1212"/>
      <c r="R8" s="1212"/>
      <c r="S8" s="1212"/>
      <c r="T8" s="1212"/>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595</v>
      </c>
      <c r="N9" s="1212" t="str">
        <f>IF(numberPr_ch="",IF(numberPr="","",numberPr),numberPr_ch)</f>
        <v>429</v>
      </c>
      <c r="O9" s="1212"/>
      <c r="P9" s="1212"/>
      <c r="Q9" s="1212"/>
      <c r="R9" s="1212"/>
      <c r="S9" s="1212"/>
      <c r="T9" s="1212"/>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501</v>
      </c>
      <c r="N10" s="1212" t="str">
        <f>IF(IstPub_ch="",IF(IstPub="","",IstPub),IstPub_ch)</f>
        <v>Сайт Правительства Самарской области</v>
      </c>
      <c r="O10" s="1212"/>
      <c r="P10" s="1212"/>
      <c r="Q10" s="1212"/>
      <c r="R10" s="1212"/>
      <c r="S10" s="1212"/>
      <c r="T10" s="1212"/>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721</v>
      </c>
      <c r="AA11" s="773" t="s">
        <v>722</v>
      </c>
      <c r="AH11" s="775"/>
      <c r="AI11" s="775"/>
      <c r="AJ11" s="775"/>
      <c r="AK11" s="775"/>
    </row>
    <row r="12" spans="1:37" s="493" customFormat="1" ht="11.25" hidden="1">
      <c r="A12" s="507"/>
      <c r="B12" s="507"/>
      <c r="C12" s="507"/>
      <c r="D12" s="507"/>
      <c r="E12" s="507"/>
      <c r="F12" s="507"/>
      <c r="G12" s="507"/>
      <c r="H12" s="507"/>
      <c r="L12" s="1236"/>
      <c r="M12" s="1236"/>
      <c r="N12" s="568"/>
      <c r="O12" s="1262"/>
      <c r="P12" s="1262"/>
      <c r="Q12" s="1262"/>
      <c r="R12" s="1262"/>
      <c r="S12" s="1262"/>
      <c r="T12" s="1262"/>
      <c r="U12" s="488"/>
      <c r="AE12" s="505" t="s">
        <v>373</v>
      </c>
      <c r="AH12" s="507"/>
      <c r="AI12" s="507"/>
      <c r="AJ12" s="507"/>
      <c r="AK12" s="507"/>
    </row>
    <row r="13" spans="1:37">
      <c r="J13" s="483"/>
      <c r="K13" s="483"/>
      <c r="L13" s="479"/>
      <c r="M13" s="479"/>
      <c r="N13" s="479"/>
      <c r="O13" s="1255"/>
      <c r="P13" s="1255"/>
      <c r="Q13" s="1255"/>
      <c r="R13" s="1255"/>
      <c r="S13" s="1255"/>
      <c r="T13" s="1255"/>
      <c r="U13" s="601"/>
      <c r="Z13" s="1255"/>
      <c r="AA13" s="1255"/>
      <c r="AB13" s="1255"/>
      <c r="AC13" s="1255"/>
      <c r="AD13" s="1255"/>
      <c r="AE13" s="1255"/>
    </row>
    <row r="14" spans="1:37">
      <c r="J14" s="483"/>
      <c r="K14" s="483"/>
      <c r="L14" s="1153" t="s">
        <v>454</v>
      </c>
      <c r="M14" s="1153"/>
      <c r="N14" s="1153"/>
      <c r="O14" s="1153"/>
      <c r="P14" s="1153"/>
      <c r="Q14" s="1153"/>
      <c r="R14" s="1153"/>
      <c r="S14" s="1153"/>
      <c r="T14" s="1153"/>
      <c r="U14" s="1153"/>
      <c r="V14" s="1153"/>
      <c r="W14" s="1153"/>
      <c r="X14" s="1153"/>
      <c r="Y14" s="1153"/>
      <c r="Z14" s="1153"/>
      <c r="AA14" s="1153"/>
      <c r="AB14" s="1153"/>
      <c r="AC14" s="1153"/>
      <c r="AD14" s="1153"/>
      <c r="AE14" s="1153"/>
      <c r="AF14" s="1153"/>
      <c r="AG14" s="1153" t="s">
        <v>455</v>
      </c>
    </row>
    <row r="15" spans="1:37" ht="14.25" customHeight="1">
      <c r="J15" s="483"/>
      <c r="K15" s="483"/>
      <c r="L15" s="1219" t="s">
        <v>92</v>
      </c>
      <c r="M15" s="1219" t="s">
        <v>676</v>
      </c>
      <c r="N15" s="1276" t="s">
        <v>628</v>
      </c>
      <c r="O15" s="1276"/>
      <c r="P15" s="1276"/>
      <c r="Q15" s="1276"/>
      <c r="R15" s="1276" t="s">
        <v>629</v>
      </c>
      <c r="S15" s="1276"/>
      <c r="T15" s="1276"/>
      <c r="U15" s="1276"/>
      <c r="V15" s="1276" t="s">
        <v>630</v>
      </c>
      <c r="W15" s="1276"/>
      <c r="X15" s="1276"/>
      <c r="Y15" s="1276"/>
      <c r="Z15" s="1219" t="s">
        <v>641</v>
      </c>
      <c r="AA15" s="1219"/>
      <c r="AB15" s="1219"/>
      <c r="AC15" s="1219"/>
      <c r="AD15" s="1219"/>
      <c r="AE15" s="1219" t="s">
        <v>341</v>
      </c>
      <c r="AF15" s="1254" t="s">
        <v>275</v>
      </c>
      <c r="AG15" s="1153"/>
    </row>
    <row r="16" spans="1:37" s="525" customFormat="1" ht="27.75" customHeight="1">
      <c r="A16" s="587"/>
      <c r="B16" s="587"/>
      <c r="C16" s="587"/>
      <c r="D16" s="587"/>
      <c r="E16" s="587"/>
      <c r="F16" s="587"/>
      <c r="G16" s="593"/>
      <c r="H16" s="593"/>
      <c r="I16" s="533"/>
      <c r="J16" s="531"/>
      <c r="K16" s="531"/>
      <c r="L16" s="1219"/>
      <c r="M16" s="1219"/>
      <c r="N16" s="1276"/>
      <c r="O16" s="1276"/>
      <c r="P16" s="1276"/>
      <c r="Q16" s="1276"/>
      <c r="R16" s="1276"/>
      <c r="S16" s="1276"/>
      <c r="T16" s="1276"/>
      <c r="U16" s="1276"/>
      <c r="V16" s="1276"/>
      <c r="W16" s="1276"/>
      <c r="X16" s="1276"/>
      <c r="Y16" s="1276"/>
      <c r="Z16" s="1153" t="s">
        <v>679</v>
      </c>
      <c r="AA16" s="1153"/>
      <c r="AB16" s="1153" t="s">
        <v>654</v>
      </c>
      <c r="AC16" s="1153"/>
      <c r="AD16" s="1153"/>
      <c r="AE16" s="1219"/>
      <c r="AF16" s="1254"/>
      <c r="AG16" s="1153"/>
      <c r="AH16" s="587"/>
      <c r="AI16" s="587"/>
      <c r="AJ16" s="587"/>
      <c r="AK16" s="587"/>
    </row>
    <row r="17" spans="1:37" ht="14.25" customHeight="1">
      <c r="J17" s="483"/>
      <c r="K17" s="483"/>
      <c r="L17" s="1219"/>
      <c r="M17" s="1219"/>
      <c r="N17" s="1276"/>
      <c r="O17" s="1276"/>
      <c r="P17" s="1276"/>
      <c r="Q17" s="1276"/>
      <c r="R17" s="1276"/>
      <c r="S17" s="1276"/>
      <c r="T17" s="1276"/>
      <c r="U17" s="1276"/>
      <c r="V17" s="1276"/>
      <c r="W17" s="1276"/>
      <c r="X17" s="1276"/>
      <c r="Y17" s="1276"/>
      <c r="Z17" s="536" t="s">
        <v>677</v>
      </c>
      <c r="AA17" s="536" t="s">
        <v>678</v>
      </c>
      <c r="AB17" s="538" t="s">
        <v>274</v>
      </c>
      <c r="AC17" s="1267" t="s">
        <v>273</v>
      </c>
      <c r="AD17" s="1267"/>
      <c r="AE17" s="1219"/>
      <c r="AF17" s="1254"/>
      <c r="AG17" s="1153"/>
    </row>
    <row r="18" spans="1:37">
      <c r="J18" s="483"/>
      <c r="K18" s="491">
        <v>1</v>
      </c>
      <c r="L18" s="480" t="s">
        <v>93</v>
      </c>
      <c r="M18" s="480" t="s">
        <v>49</v>
      </c>
      <c r="N18" s="1277">
        <f ca="1">OFFSET(N18,0,-1)+1</f>
        <v>3</v>
      </c>
      <c r="O18" s="1277"/>
      <c r="P18" s="1277"/>
      <c r="Q18" s="1277"/>
      <c r="R18" s="1277">
        <f ca="1">OFFSET(N18,0,0)+1</f>
        <v>4</v>
      </c>
      <c r="S18" s="1277"/>
      <c r="T18" s="1277"/>
      <c r="U18" s="1277"/>
      <c r="V18" s="676"/>
      <c r="W18" s="676"/>
      <c r="X18" s="676"/>
      <c r="Y18" s="677">
        <f ca="1">OFFSET(R18,0,0)+1</f>
        <v>5</v>
      </c>
      <c r="Z18" s="489">
        <f ca="1">OFFSET(Z18,0,-1)+1</f>
        <v>6</v>
      </c>
      <c r="AA18" s="489">
        <f ca="1">OFFSET(AA18,0,-1)+1</f>
        <v>7</v>
      </c>
      <c r="AB18" s="489">
        <f ca="1">OFFSET(AB18,0,-1)+1</f>
        <v>8</v>
      </c>
      <c r="AC18" s="1277">
        <f ca="1">OFFSET(AC18,0,-1)+1</f>
        <v>9</v>
      </c>
      <c r="AD18" s="1277"/>
      <c r="AE18" s="489">
        <f ca="1">OFFSET(AE18,0,-2)+1</f>
        <v>10</v>
      </c>
      <c r="AF18" s="525"/>
      <c r="AG18" s="489">
        <f ca="1">OFFSET(AG18,0,-2)+1</f>
        <v>11</v>
      </c>
    </row>
    <row r="19" spans="1:37" ht="22.5">
      <c r="A19" s="1238">
        <v>1</v>
      </c>
      <c r="B19" s="1017"/>
      <c r="C19" s="1017"/>
      <c r="D19" s="1017"/>
      <c r="E19" s="1017"/>
      <c r="F19" s="1010"/>
      <c r="G19" s="1016"/>
      <c r="H19" s="1016"/>
      <c r="I19" s="998"/>
      <c r="J19" s="997"/>
      <c r="K19" s="997"/>
      <c r="L19" s="595">
        <f>mergeValue(A19)</f>
        <v>1</v>
      </c>
      <c r="M19" s="643" t="s">
        <v>20</v>
      </c>
      <c r="N19" s="1278"/>
      <c r="O19" s="1278"/>
      <c r="P19" s="1278"/>
      <c r="Q19" s="1278"/>
      <c r="R19" s="1278"/>
      <c r="S19" s="1278"/>
      <c r="T19" s="1278"/>
      <c r="U19" s="1278"/>
      <c r="V19" s="1278"/>
      <c r="W19" s="1278"/>
      <c r="X19" s="1278"/>
      <c r="Y19" s="1278"/>
      <c r="Z19" s="1278"/>
      <c r="AA19" s="1278"/>
      <c r="AB19" s="1278"/>
      <c r="AC19" s="1278"/>
      <c r="AD19" s="1278"/>
      <c r="AE19" s="1278"/>
      <c r="AF19" s="1278"/>
      <c r="AG19" s="583" t="s">
        <v>476</v>
      </c>
    </row>
    <row r="20" spans="1:37" ht="22.5">
      <c r="A20" s="1238"/>
      <c r="B20" s="1238">
        <v>1</v>
      </c>
      <c r="C20" s="1017"/>
      <c r="D20" s="1017"/>
      <c r="E20" s="1017"/>
      <c r="F20" s="1010"/>
      <c r="G20" s="1019"/>
      <c r="H20" s="1020"/>
      <c r="I20" s="999"/>
      <c r="J20" s="994"/>
      <c r="K20" s="992"/>
      <c r="L20" s="595" t="str">
        <f>mergeValue(A20) &amp;"."&amp; mergeValue(B20)</f>
        <v>1.1</v>
      </c>
      <c r="M20" s="548" t="s">
        <v>16</v>
      </c>
      <c r="N20" s="1279"/>
      <c r="O20" s="1279"/>
      <c r="P20" s="1279"/>
      <c r="Q20" s="1279"/>
      <c r="R20" s="1279"/>
      <c r="S20" s="1279"/>
      <c r="T20" s="1279"/>
      <c r="U20" s="1279"/>
      <c r="V20" s="1279"/>
      <c r="W20" s="1279"/>
      <c r="X20" s="1279"/>
      <c r="Y20" s="1279"/>
      <c r="Z20" s="1279"/>
      <c r="AA20" s="1279"/>
      <c r="AB20" s="1279"/>
      <c r="AC20" s="1279"/>
      <c r="AD20" s="1279"/>
      <c r="AE20" s="1279"/>
      <c r="AF20" s="1279"/>
      <c r="AG20" s="583" t="s">
        <v>477</v>
      </c>
    </row>
    <row r="21" spans="1:37" ht="22.5">
      <c r="A21" s="1238"/>
      <c r="B21" s="1238"/>
      <c r="C21" s="1238">
        <v>1</v>
      </c>
      <c r="D21" s="1017"/>
      <c r="E21" s="1017"/>
      <c r="F21" s="1010"/>
      <c r="G21" s="1019"/>
      <c r="H21" s="1020"/>
      <c r="I21" s="999"/>
      <c r="J21" s="994"/>
      <c r="K21" s="992"/>
      <c r="L21" s="595" t="str">
        <f>mergeValue(A21) &amp;"."&amp; mergeValue(B21)&amp;"."&amp; mergeValue(C21)</f>
        <v>1.1.1</v>
      </c>
      <c r="M21" s="549" t="s">
        <v>7</v>
      </c>
      <c r="N21" s="1279"/>
      <c r="O21" s="1279"/>
      <c r="P21" s="1279"/>
      <c r="Q21" s="1279"/>
      <c r="R21" s="1279"/>
      <c r="S21" s="1279"/>
      <c r="T21" s="1279"/>
      <c r="U21" s="1279"/>
      <c r="V21" s="1279"/>
      <c r="W21" s="1279"/>
      <c r="X21" s="1279"/>
      <c r="Y21" s="1279"/>
      <c r="Z21" s="1279"/>
      <c r="AA21" s="1279"/>
      <c r="AB21" s="1279"/>
      <c r="AC21" s="1279"/>
      <c r="AD21" s="1279"/>
      <c r="AE21" s="1279"/>
      <c r="AF21" s="1279"/>
      <c r="AG21" s="583" t="s">
        <v>633</v>
      </c>
    </row>
    <row r="22" spans="1:37" ht="15" customHeight="1">
      <c r="A22" s="1238"/>
      <c r="B22" s="1238"/>
      <c r="C22" s="1238"/>
      <c r="D22" s="1238">
        <v>1</v>
      </c>
      <c r="E22" s="1017"/>
      <c r="F22" s="1010"/>
      <c r="G22" s="1019"/>
      <c r="H22" s="1020"/>
      <c r="I22" s="999"/>
      <c r="J22" s="994"/>
      <c r="K22" s="992"/>
      <c r="L22" s="595" t="str">
        <f>mergeValue(A22) &amp;"."&amp; mergeValue(B22)&amp;"."&amp; mergeValue(C22)&amp;"."&amp; mergeValue(D22)</f>
        <v>1.1.1.1</v>
      </c>
      <c r="M22" s="550" t="s">
        <v>22</v>
      </c>
      <c r="N22" s="1279"/>
      <c r="O22" s="1279"/>
      <c r="P22" s="1279"/>
      <c r="Q22" s="1279"/>
      <c r="R22" s="1279"/>
      <c r="S22" s="1279"/>
      <c r="T22" s="1279"/>
      <c r="U22" s="1279"/>
      <c r="V22" s="1279"/>
      <c r="W22" s="1279"/>
      <c r="X22" s="1279"/>
      <c r="Y22" s="1279"/>
      <c r="Z22" s="1279"/>
      <c r="AA22" s="1279"/>
      <c r="AB22" s="1279"/>
      <c r="AC22" s="1279"/>
      <c r="AD22" s="1279"/>
      <c r="AE22" s="1279"/>
      <c r="AF22" s="1279"/>
      <c r="AG22" s="583" t="s">
        <v>680</v>
      </c>
    </row>
    <row r="23" spans="1:37" ht="20.100000000000001" customHeight="1">
      <c r="A23" s="1238"/>
      <c r="B23" s="1238"/>
      <c r="C23" s="1238"/>
      <c r="D23" s="1238"/>
      <c r="E23" s="1238">
        <v>1</v>
      </c>
      <c r="F23" s="1010"/>
      <c r="G23" s="1019"/>
      <c r="H23" s="1020"/>
      <c r="I23" s="1021"/>
      <c r="J23" s="1011"/>
      <c r="K23" s="1152"/>
      <c r="L23" s="1280" t="str">
        <f>mergeValue(A23) &amp;"."&amp; mergeValue(B23)&amp;"."&amp; mergeValue(C23)&amp;"."&amp; mergeValue(D23)&amp;"."&amp; mergeValue(E23)</f>
        <v>1.1.1.1.1</v>
      </c>
      <c r="M23" s="1281"/>
      <c r="N23" s="1234" t="s">
        <v>85</v>
      </c>
      <c r="O23" s="1275"/>
      <c r="P23" s="1271">
        <v>1</v>
      </c>
      <c r="Q23" s="1272"/>
      <c r="R23" s="1234" t="s">
        <v>85</v>
      </c>
      <c r="S23" s="1275"/>
      <c r="T23" s="1271">
        <v>1</v>
      </c>
      <c r="U23" s="1272"/>
      <c r="V23" s="1234" t="s">
        <v>85</v>
      </c>
      <c r="W23" s="563"/>
      <c r="X23" s="541">
        <v>1</v>
      </c>
      <c r="Y23" s="1098"/>
      <c r="Z23" s="673"/>
      <c r="AA23" s="673"/>
      <c r="AB23" s="1251"/>
      <c r="AC23" s="1234" t="s">
        <v>84</v>
      </c>
      <c r="AD23" s="1251"/>
      <c r="AE23" s="1234" t="s">
        <v>85</v>
      </c>
      <c r="AF23" s="580"/>
      <c r="AG23" s="1268" t="s">
        <v>681</v>
      </c>
      <c r="AH23" s="502" t="str">
        <f>strCheckDate(Z24:AF24)</f>
        <v/>
      </c>
      <c r="AI23" s="506" t="str">
        <f>IF(AND(COUNTIF(AJ18:AJ27,AJ23)&gt;1,AJ23&lt;&gt;""),"ErrUnique:HasDoubleConn","")</f>
        <v/>
      </c>
      <c r="AJ23" s="506"/>
      <c r="AK23" s="506"/>
    </row>
    <row r="24" spans="1:37" ht="20.100000000000001" customHeight="1">
      <c r="A24" s="1238"/>
      <c r="B24" s="1238"/>
      <c r="C24" s="1238"/>
      <c r="D24" s="1238"/>
      <c r="E24" s="1238"/>
      <c r="F24" s="1010"/>
      <c r="G24" s="1019"/>
      <c r="H24" s="1020"/>
      <c r="I24" s="1021"/>
      <c r="J24" s="1011"/>
      <c r="K24" s="1152"/>
      <c r="L24" s="1280"/>
      <c r="M24" s="1281"/>
      <c r="N24" s="1234"/>
      <c r="O24" s="1275"/>
      <c r="P24" s="1271"/>
      <c r="Q24" s="1273"/>
      <c r="R24" s="1234"/>
      <c r="S24" s="1275"/>
      <c r="T24" s="1271"/>
      <c r="U24" s="1274"/>
      <c r="V24" s="1234"/>
      <c r="W24" s="603"/>
      <c r="X24" s="567"/>
      <c r="Y24" s="567"/>
      <c r="Z24" s="574"/>
      <c r="AA24" s="605" t="str">
        <f>AB23 &amp; "-" &amp; AD23</f>
        <v>-</v>
      </c>
      <c r="AB24" s="1233"/>
      <c r="AC24" s="1234"/>
      <c r="AD24" s="1233"/>
      <c r="AE24" s="1234"/>
      <c r="AF24" s="675"/>
      <c r="AG24" s="1269"/>
      <c r="AI24" s="506"/>
      <c r="AJ24" s="506"/>
      <c r="AK24" s="506"/>
    </row>
    <row r="25" spans="1:37" ht="20.100000000000001" customHeight="1">
      <c r="A25" s="1238"/>
      <c r="B25" s="1238"/>
      <c r="C25" s="1238"/>
      <c r="D25" s="1238"/>
      <c r="E25" s="1238"/>
      <c r="F25" s="1010"/>
      <c r="G25" s="1019"/>
      <c r="H25" s="1020"/>
      <c r="I25" s="1021"/>
      <c r="J25" s="1011"/>
      <c r="K25" s="1152"/>
      <c r="L25" s="1280"/>
      <c r="M25" s="1281"/>
      <c r="N25" s="1234"/>
      <c r="O25" s="1275"/>
      <c r="P25" s="1271"/>
      <c r="Q25" s="1274"/>
      <c r="R25" s="1234"/>
      <c r="S25" s="604"/>
      <c r="T25" s="560"/>
      <c r="U25" s="567"/>
      <c r="V25" s="573"/>
      <c r="W25" s="573"/>
      <c r="X25" s="573"/>
      <c r="Y25" s="573"/>
      <c r="Z25" s="574"/>
      <c r="AA25" s="574"/>
      <c r="AB25" s="575"/>
      <c r="AC25" s="566"/>
      <c r="AD25" s="566"/>
      <c r="AE25" s="575"/>
      <c r="AF25" s="566"/>
      <c r="AG25" s="1269"/>
      <c r="AI25" s="506"/>
      <c r="AJ25" s="506"/>
      <c r="AK25" s="506"/>
    </row>
    <row r="26" spans="1:37" ht="20.100000000000001" customHeight="1">
      <c r="A26" s="1238"/>
      <c r="B26" s="1238"/>
      <c r="C26" s="1238"/>
      <c r="D26" s="1238"/>
      <c r="E26" s="1238"/>
      <c r="F26" s="1010"/>
      <c r="G26" s="1019"/>
      <c r="H26" s="1020"/>
      <c r="I26" s="1021"/>
      <c r="J26" s="1011"/>
      <c r="K26" s="1152"/>
      <c r="L26" s="1280"/>
      <c r="M26" s="1281"/>
      <c r="N26" s="1234"/>
      <c r="O26" s="576"/>
      <c r="P26" s="578"/>
      <c r="Q26" s="577"/>
      <c r="R26" s="573"/>
      <c r="S26" s="573"/>
      <c r="T26" s="573"/>
      <c r="U26" s="573"/>
      <c r="V26" s="573"/>
      <c r="W26" s="573"/>
      <c r="X26" s="573"/>
      <c r="Y26" s="573"/>
      <c r="Z26" s="574"/>
      <c r="AA26" s="574"/>
      <c r="AB26" s="575"/>
      <c r="AC26" s="566"/>
      <c r="AD26" s="566"/>
      <c r="AE26" s="575"/>
      <c r="AF26" s="566"/>
      <c r="AG26" s="1269"/>
      <c r="AI26" s="506"/>
      <c r="AJ26" s="506"/>
      <c r="AK26" s="506"/>
    </row>
    <row r="27" spans="1:37" s="477" customFormat="1" ht="15" customHeight="1">
      <c r="A27" s="1238"/>
      <c r="B27" s="1238"/>
      <c r="C27" s="1238"/>
      <c r="D27" s="1238"/>
      <c r="E27" s="1018"/>
      <c r="F27" s="1012"/>
      <c r="G27" s="1014"/>
      <c r="H27" s="1012"/>
      <c r="I27" s="1021"/>
      <c r="J27" s="1011"/>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70"/>
      <c r="AH27" s="503"/>
      <c r="AI27" s="503"/>
      <c r="AJ27" s="213"/>
      <c r="AK27" s="213"/>
    </row>
    <row r="28" spans="1:37" s="477" customFormat="1" ht="15" customHeight="1">
      <c r="A28" s="1238"/>
      <c r="B28" s="1238"/>
      <c r="C28" s="1238"/>
      <c r="D28" s="1018"/>
      <c r="E28" s="1018"/>
      <c r="F28" s="1012"/>
      <c r="G28" s="1019"/>
      <c r="H28" s="1012"/>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238"/>
      <c r="B29" s="1238"/>
      <c r="C29" s="1018"/>
      <c r="D29" s="1018"/>
      <c r="E29" s="1018"/>
      <c r="F29" s="1012"/>
      <c r="G29" s="1019"/>
      <c r="H29" s="1012"/>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238"/>
      <c r="B30" s="1018"/>
      <c r="C30" s="1018"/>
      <c r="D30" s="1018"/>
      <c r="E30" s="1018"/>
      <c r="F30" s="1012"/>
      <c r="G30" s="1019"/>
      <c r="H30" s="1012"/>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202" t="s">
        <v>682</v>
      </c>
      <c r="N33" s="1202"/>
      <c r="O33" s="1202"/>
      <c r="P33" s="1202"/>
      <c r="Q33" s="1202"/>
      <c r="R33" s="1202"/>
      <c r="S33" s="1202"/>
      <c r="T33" s="1202"/>
      <c r="U33" s="1202"/>
      <c r="V33" s="1202"/>
      <c r="W33" s="1202"/>
      <c r="X33" s="1202"/>
      <c r="Y33" s="1202"/>
      <c r="Z33" s="1202"/>
      <c r="AA33" s="1202"/>
      <c r="AB33" s="1202"/>
      <c r="AC33" s="1202"/>
      <c r="AD33" s="1202"/>
      <c r="AE33" s="1202"/>
      <c r="AF33" s="1202"/>
      <c r="AG33" s="1202"/>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password="FA9C" sheet="1" objects="1" scenarios="1" formatColumns="0" formatRows="0"/>
  <dataConsolidate/>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xr:uid="{00000000-0002-0000-1C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xr:uid="{00000000-0002-0000-1C00-000001000000}"/>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xr:uid="{00000000-0002-0000-1C00-000002000000}">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xr:uid="{00000000-0002-0000-1C00-000003000000}"/>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xr:uid="{00000000-0002-0000-1C00-000004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xr:uid="{00000000-0002-0000-1C00-000005000000}">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xr:uid="{00000000-0002-0000-1C00-000006000000}"/>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28" t="str">
        <f>"Код отчёта: " &amp; GetCode()</f>
        <v>Код отчёта: FAS.JKH.OPEN.INFO.PRICE.WARM</v>
      </c>
      <c r="C2" s="1128"/>
      <c r="D2" s="1128"/>
      <c r="E2" s="1128"/>
      <c r="F2" s="1128"/>
      <c r="G2" s="1128"/>
      <c r="Q2" s="231"/>
      <c r="R2" s="231"/>
      <c r="S2" s="231"/>
      <c r="T2" s="231"/>
      <c r="U2" s="231"/>
      <c r="V2" s="231"/>
      <c r="W2" s="231"/>
    </row>
    <row r="3" spans="1:27" ht="18" customHeight="1">
      <c r="B3" s="1129" t="str">
        <f>"Версия " &amp; GetVersion()</f>
        <v>Версия 1.0.2</v>
      </c>
      <c r="C3" s="1129"/>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3" t="s">
        <v>769</v>
      </c>
      <c r="C5" s="1134"/>
      <c r="D5" s="1134"/>
      <c r="E5" s="1134"/>
      <c r="F5" s="1134"/>
      <c r="G5" s="1134"/>
      <c r="H5" s="1134"/>
      <c r="I5" s="1134"/>
      <c r="J5" s="1134"/>
      <c r="K5" s="1134"/>
      <c r="L5" s="1134"/>
      <c r="M5" s="1134"/>
      <c r="N5" s="1134"/>
      <c r="O5" s="1134"/>
      <c r="P5" s="1134"/>
      <c r="Q5" s="1134"/>
      <c r="R5" s="1134"/>
      <c r="S5" s="1134"/>
      <c r="T5" s="1134"/>
      <c r="U5" s="1134"/>
      <c r="V5" s="1134"/>
      <c r="W5" s="1134"/>
      <c r="X5" s="1134"/>
      <c r="Y5" s="1134"/>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0" t="s">
        <v>589</v>
      </c>
      <c r="F7" s="1130"/>
      <c r="G7" s="1130"/>
      <c r="H7" s="1130"/>
      <c r="I7" s="1130"/>
      <c r="J7" s="1130"/>
      <c r="K7" s="1130"/>
      <c r="L7" s="1130"/>
      <c r="M7" s="1130"/>
      <c r="N7" s="1130"/>
      <c r="O7" s="1130"/>
      <c r="P7" s="1130"/>
      <c r="Q7" s="1130"/>
      <c r="R7" s="1130"/>
      <c r="S7" s="1130"/>
      <c r="T7" s="1130"/>
      <c r="U7" s="1130"/>
      <c r="V7" s="1130"/>
      <c r="W7" s="1130"/>
      <c r="X7" s="1130"/>
      <c r="Y7" s="59"/>
    </row>
    <row r="8" spans="1:27" ht="15" customHeight="1">
      <c r="A8" s="43"/>
      <c r="B8" s="78"/>
      <c r="C8" s="77"/>
      <c r="D8" s="60"/>
      <c r="E8" s="1130"/>
      <c r="F8" s="1130"/>
      <c r="G8" s="1130"/>
      <c r="H8" s="1130"/>
      <c r="I8" s="1130"/>
      <c r="J8" s="1130"/>
      <c r="K8" s="1130"/>
      <c r="L8" s="1130"/>
      <c r="M8" s="1130"/>
      <c r="N8" s="1130"/>
      <c r="O8" s="1130"/>
      <c r="P8" s="1130"/>
      <c r="Q8" s="1130"/>
      <c r="R8" s="1130"/>
      <c r="S8" s="1130"/>
      <c r="T8" s="1130"/>
      <c r="U8" s="1130"/>
      <c r="V8" s="1130"/>
      <c r="W8" s="1130"/>
      <c r="X8" s="1130"/>
      <c r="Y8" s="59"/>
    </row>
    <row r="9" spans="1:27" ht="15" customHeight="1">
      <c r="A9" s="43"/>
      <c r="B9" s="78"/>
      <c r="C9" s="77"/>
      <c r="D9" s="60"/>
      <c r="E9" s="1130"/>
      <c r="F9" s="1130"/>
      <c r="G9" s="1130"/>
      <c r="H9" s="1130"/>
      <c r="I9" s="1130"/>
      <c r="J9" s="1130"/>
      <c r="K9" s="1130"/>
      <c r="L9" s="1130"/>
      <c r="M9" s="1130"/>
      <c r="N9" s="1130"/>
      <c r="O9" s="1130"/>
      <c r="P9" s="1130"/>
      <c r="Q9" s="1130"/>
      <c r="R9" s="1130"/>
      <c r="S9" s="1130"/>
      <c r="T9" s="1130"/>
      <c r="U9" s="1130"/>
      <c r="V9" s="1130"/>
      <c r="W9" s="1130"/>
      <c r="X9" s="1130"/>
      <c r="Y9" s="59"/>
    </row>
    <row r="10" spans="1:27" ht="10.5" customHeight="1">
      <c r="A10" s="43"/>
      <c r="B10" s="78"/>
      <c r="C10" s="77"/>
      <c r="D10" s="60"/>
      <c r="E10" s="1130"/>
      <c r="F10" s="1130"/>
      <c r="G10" s="1130"/>
      <c r="H10" s="1130"/>
      <c r="I10" s="1130"/>
      <c r="J10" s="1130"/>
      <c r="K10" s="1130"/>
      <c r="L10" s="1130"/>
      <c r="M10" s="1130"/>
      <c r="N10" s="1130"/>
      <c r="O10" s="1130"/>
      <c r="P10" s="1130"/>
      <c r="Q10" s="1130"/>
      <c r="R10" s="1130"/>
      <c r="S10" s="1130"/>
      <c r="T10" s="1130"/>
      <c r="U10" s="1130"/>
      <c r="V10" s="1130"/>
      <c r="W10" s="1130"/>
      <c r="X10" s="1130"/>
      <c r="Y10" s="59"/>
    </row>
    <row r="11" spans="1:27" ht="27" customHeight="1">
      <c r="A11" s="43"/>
      <c r="B11" s="78"/>
      <c r="C11" s="77"/>
      <c r="D11" s="60"/>
      <c r="E11" s="1130"/>
      <c r="F11" s="1130"/>
      <c r="G11" s="1130"/>
      <c r="H11" s="1130"/>
      <c r="I11" s="1130"/>
      <c r="J11" s="1130"/>
      <c r="K11" s="1130"/>
      <c r="L11" s="1130"/>
      <c r="M11" s="1130"/>
      <c r="N11" s="1130"/>
      <c r="O11" s="1130"/>
      <c r="P11" s="1130"/>
      <c r="Q11" s="1130"/>
      <c r="R11" s="1130"/>
      <c r="S11" s="1130"/>
      <c r="T11" s="1130"/>
      <c r="U11" s="1130"/>
      <c r="V11" s="1130"/>
      <c r="W11" s="1130"/>
      <c r="X11" s="1130"/>
      <c r="Y11" s="59"/>
    </row>
    <row r="12" spans="1:27" ht="12" customHeight="1">
      <c r="A12" s="43"/>
      <c r="B12" s="78"/>
      <c r="C12" s="77"/>
      <c r="D12" s="60"/>
      <c r="E12" s="1130"/>
      <c r="F12" s="1130"/>
      <c r="G12" s="1130"/>
      <c r="H12" s="1130"/>
      <c r="I12" s="1130"/>
      <c r="J12" s="1130"/>
      <c r="K12" s="1130"/>
      <c r="L12" s="1130"/>
      <c r="M12" s="1130"/>
      <c r="N12" s="1130"/>
      <c r="O12" s="1130"/>
      <c r="P12" s="1130"/>
      <c r="Q12" s="1130"/>
      <c r="R12" s="1130"/>
      <c r="S12" s="1130"/>
      <c r="T12" s="1130"/>
      <c r="U12" s="1130"/>
      <c r="V12" s="1130"/>
      <c r="W12" s="1130"/>
      <c r="X12" s="1130"/>
      <c r="Y12" s="59"/>
    </row>
    <row r="13" spans="1:27" ht="38.25" customHeight="1">
      <c r="A13" s="43"/>
      <c r="B13" s="78"/>
      <c r="C13" s="77"/>
      <c r="D13" s="60"/>
      <c r="E13" s="1130"/>
      <c r="F13" s="1130"/>
      <c r="G13" s="1130"/>
      <c r="H13" s="1130"/>
      <c r="I13" s="1130"/>
      <c r="J13" s="1130"/>
      <c r="K13" s="1130"/>
      <c r="L13" s="1130"/>
      <c r="M13" s="1130"/>
      <c r="N13" s="1130"/>
      <c r="O13" s="1130"/>
      <c r="P13" s="1130"/>
      <c r="Q13" s="1130"/>
      <c r="R13" s="1130"/>
      <c r="S13" s="1130"/>
      <c r="T13" s="1130"/>
      <c r="U13" s="1130"/>
      <c r="V13" s="1130"/>
      <c r="W13" s="1130"/>
      <c r="X13" s="1130"/>
      <c r="Y13" s="73"/>
    </row>
    <row r="14" spans="1:27" ht="15" customHeight="1">
      <c r="A14" s="43"/>
      <c r="B14" s="78"/>
      <c r="C14" s="77"/>
      <c r="D14" s="60"/>
      <c r="E14" s="1130"/>
      <c r="F14" s="1130"/>
      <c r="G14" s="1130"/>
      <c r="H14" s="1130"/>
      <c r="I14" s="1130"/>
      <c r="J14" s="1130"/>
      <c r="K14" s="1130"/>
      <c r="L14" s="1130"/>
      <c r="M14" s="1130"/>
      <c r="N14" s="1130"/>
      <c r="O14" s="1130"/>
      <c r="P14" s="1130"/>
      <c r="Q14" s="1130"/>
      <c r="R14" s="1130"/>
      <c r="S14" s="1130"/>
      <c r="T14" s="1130"/>
      <c r="U14" s="1130"/>
      <c r="V14" s="1130"/>
      <c r="W14" s="1130"/>
      <c r="X14" s="1130"/>
      <c r="Y14" s="59"/>
    </row>
    <row r="15" spans="1:27" ht="15">
      <c r="A15" s="43"/>
      <c r="B15" s="78"/>
      <c r="C15" s="77"/>
      <c r="D15" s="60"/>
      <c r="E15" s="1130"/>
      <c r="F15" s="1130"/>
      <c r="G15" s="1130"/>
      <c r="H15" s="1130"/>
      <c r="I15" s="1130"/>
      <c r="J15" s="1130"/>
      <c r="K15" s="1130"/>
      <c r="L15" s="1130"/>
      <c r="M15" s="1130"/>
      <c r="N15" s="1130"/>
      <c r="O15" s="1130"/>
      <c r="P15" s="1130"/>
      <c r="Q15" s="1130"/>
      <c r="R15" s="1130"/>
      <c r="S15" s="1130"/>
      <c r="T15" s="1130"/>
      <c r="U15" s="1130"/>
      <c r="V15" s="1130"/>
      <c r="W15" s="1130"/>
      <c r="X15" s="1130"/>
      <c r="Y15" s="59"/>
    </row>
    <row r="16" spans="1:27" ht="15">
      <c r="A16" s="43"/>
      <c r="B16" s="78"/>
      <c r="C16" s="77"/>
      <c r="D16" s="60"/>
      <c r="E16" s="1130"/>
      <c r="F16" s="1130"/>
      <c r="G16" s="1130"/>
      <c r="H16" s="1130"/>
      <c r="I16" s="1130"/>
      <c r="J16" s="1130"/>
      <c r="K16" s="1130"/>
      <c r="L16" s="1130"/>
      <c r="M16" s="1130"/>
      <c r="N16" s="1130"/>
      <c r="O16" s="1130"/>
      <c r="P16" s="1130"/>
      <c r="Q16" s="1130"/>
      <c r="R16" s="1130"/>
      <c r="S16" s="1130"/>
      <c r="T16" s="1130"/>
      <c r="U16" s="1130"/>
      <c r="V16" s="1130"/>
      <c r="W16" s="1130"/>
      <c r="X16" s="1130"/>
      <c r="Y16" s="59"/>
    </row>
    <row r="17" spans="1:25" ht="15" customHeight="1">
      <c r="A17" s="43"/>
      <c r="B17" s="78"/>
      <c r="C17" s="77"/>
      <c r="D17" s="60"/>
      <c r="E17" s="1130"/>
      <c r="F17" s="1130"/>
      <c r="G17" s="1130"/>
      <c r="H17" s="1130"/>
      <c r="I17" s="1130"/>
      <c r="J17" s="1130"/>
      <c r="K17" s="1130"/>
      <c r="L17" s="1130"/>
      <c r="M17" s="1130"/>
      <c r="N17" s="1130"/>
      <c r="O17" s="1130"/>
      <c r="P17" s="1130"/>
      <c r="Q17" s="1130"/>
      <c r="R17" s="1130"/>
      <c r="S17" s="1130"/>
      <c r="T17" s="1130"/>
      <c r="U17" s="1130"/>
      <c r="V17" s="1130"/>
      <c r="W17" s="1130"/>
      <c r="X17" s="1130"/>
      <c r="Y17" s="59"/>
    </row>
    <row r="18" spans="1:25" ht="15">
      <c r="A18" s="43"/>
      <c r="B18" s="78"/>
      <c r="C18" s="77"/>
      <c r="D18" s="60"/>
      <c r="E18" s="1130"/>
      <c r="F18" s="1130"/>
      <c r="G18" s="1130"/>
      <c r="H18" s="1130"/>
      <c r="I18" s="1130"/>
      <c r="J18" s="1130"/>
      <c r="K18" s="1130"/>
      <c r="L18" s="1130"/>
      <c r="M18" s="1130"/>
      <c r="N18" s="1130"/>
      <c r="O18" s="1130"/>
      <c r="P18" s="1130"/>
      <c r="Q18" s="1130"/>
      <c r="R18" s="1130"/>
      <c r="S18" s="1130"/>
      <c r="T18" s="1130"/>
      <c r="U18" s="1130"/>
      <c r="V18" s="1130"/>
      <c r="W18" s="1130"/>
      <c r="X18" s="1130"/>
      <c r="Y18" s="59"/>
    </row>
    <row r="19" spans="1:25" ht="59.25" customHeight="1">
      <c r="A19" s="43"/>
      <c r="B19" s="78"/>
      <c r="C19" s="77"/>
      <c r="D19" s="66"/>
      <c r="E19" s="1130"/>
      <c r="F19" s="1130"/>
      <c r="G19" s="1130"/>
      <c r="H19" s="1130"/>
      <c r="I19" s="1130"/>
      <c r="J19" s="1130"/>
      <c r="K19" s="1130"/>
      <c r="L19" s="1130"/>
      <c r="M19" s="1130"/>
      <c r="N19" s="1130"/>
      <c r="O19" s="1130"/>
      <c r="P19" s="1130"/>
      <c r="Q19" s="1130"/>
      <c r="R19" s="1130"/>
      <c r="S19" s="1130"/>
      <c r="T19" s="1130"/>
      <c r="U19" s="1130"/>
      <c r="V19" s="1130"/>
      <c r="W19" s="1130"/>
      <c r="X19" s="1130"/>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6" t="s">
        <v>254</v>
      </c>
      <c r="G21" s="1137"/>
      <c r="H21" s="1137"/>
      <c r="I21" s="1137"/>
      <c r="J21" s="1137"/>
      <c r="K21" s="1137"/>
      <c r="L21" s="1137"/>
      <c r="M21" s="1137"/>
      <c r="N21" s="60"/>
      <c r="O21" s="71" t="s">
        <v>237</v>
      </c>
      <c r="P21" s="1138" t="s">
        <v>238</v>
      </c>
      <c r="Q21" s="1139"/>
      <c r="R21" s="1139"/>
      <c r="S21" s="1139"/>
      <c r="T21" s="1139"/>
      <c r="U21" s="1139"/>
      <c r="V21" s="1139"/>
      <c r="W21" s="1139"/>
      <c r="X21" s="1139"/>
      <c r="Y21" s="59"/>
    </row>
    <row r="22" spans="1:25" ht="14.25" hidden="1" customHeight="1">
      <c r="A22" s="43"/>
      <c r="B22" s="78"/>
      <c r="C22" s="77"/>
      <c r="D22" s="61"/>
      <c r="E22" s="94" t="s">
        <v>237</v>
      </c>
      <c r="F22" s="1136" t="s">
        <v>240</v>
      </c>
      <c r="G22" s="1137"/>
      <c r="H22" s="1137"/>
      <c r="I22" s="1137"/>
      <c r="J22" s="1137"/>
      <c r="K22" s="1137"/>
      <c r="L22" s="1137"/>
      <c r="M22" s="1137"/>
      <c r="N22" s="60"/>
      <c r="O22" s="74" t="s">
        <v>237</v>
      </c>
      <c r="P22" s="1138" t="s">
        <v>587</v>
      </c>
      <c r="Q22" s="1139"/>
      <c r="R22" s="1139"/>
      <c r="S22" s="1139"/>
      <c r="T22" s="1139"/>
      <c r="U22" s="1139"/>
      <c r="V22" s="1139"/>
      <c r="W22" s="1139"/>
      <c r="X22" s="1139"/>
      <c r="Y22" s="59"/>
    </row>
    <row r="23" spans="1:25" ht="27" hidden="1" customHeight="1">
      <c r="A23" s="43"/>
      <c r="B23" s="78"/>
      <c r="C23" s="77"/>
      <c r="D23" s="61"/>
      <c r="E23" s="60"/>
      <c r="F23" s="60"/>
      <c r="G23" s="60"/>
      <c r="H23" s="60"/>
      <c r="I23" s="60"/>
      <c r="J23" s="60"/>
      <c r="K23" s="60"/>
      <c r="L23" s="60"/>
      <c r="M23" s="60"/>
      <c r="N23" s="60"/>
      <c r="O23" s="60"/>
      <c r="P23" s="1131"/>
      <c r="Q23" s="1131"/>
      <c r="R23" s="1131"/>
      <c r="S23" s="1131"/>
      <c r="T23" s="1131"/>
      <c r="U23" s="1131"/>
      <c r="V23" s="1131"/>
      <c r="W23" s="1131"/>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5" t="s">
        <v>394</v>
      </c>
      <c r="F35" s="1135"/>
      <c r="G35" s="1135"/>
      <c r="H35" s="1135"/>
      <c r="I35" s="1135"/>
      <c r="J35" s="1135"/>
      <c r="K35" s="1135"/>
      <c r="L35" s="1135"/>
      <c r="M35" s="1135"/>
      <c r="N35" s="1135"/>
      <c r="O35" s="1135"/>
      <c r="P35" s="1135"/>
      <c r="Q35" s="1135"/>
      <c r="R35" s="1135"/>
      <c r="S35" s="1135"/>
      <c r="T35" s="1135"/>
      <c r="U35" s="1135"/>
      <c r="V35" s="1135"/>
      <c r="W35" s="1135"/>
      <c r="X35" s="1135"/>
      <c r="Y35" s="59"/>
    </row>
    <row r="36" spans="1:25" ht="38.25" hidden="1" customHeight="1">
      <c r="A36" s="43"/>
      <c r="B36" s="78"/>
      <c r="C36" s="77"/>
      <c r="D36" s="61"/>
      <c r="E36" s="1135"/>
      <c r="F36" s="1135"/>
      <c r="G36" s="1135"/>
      <c r="H36" s="1135"/>
      <c r="I36" s="1135"/>
      <c r="J36" s="1135"/>
      <c r="K36" s="1135"/>
      <c r="L36" s="1135"/>
      <c r="M36" s="1135"/>
      <c r="N36" s="1135"/>
      <c r="O36" s="1135"/>
      <c r="P36" s="1135"/>
      <c r="Q36" s="1135"/>
      <c r="R36" s="1135"/>
      <c r="S36" s="1135"/>
      <c r="T36" s="1135"/>
      <c r="U36" s="1135"/>
      <c r="V36" s="1135"/>
      <c r="W36" s="1135"/>
      <c r="X36" s="1135"/>
      <c r="Y36" s="59"/>
    </row>
    <row r="37" spans="1:25" ht="9.75" hidden="1" customHeight="1">
      <c r="A37" s="43"/>
      <c r="B37" s="78"/>
      <c r="C37" s="77"/>
      <c r="D37" s="61"/>
      <c r="E37" s="1135"/>
      <c r="F37" s="1135"/>
      <c r="G37" s="1135"/>
      <c r="H37" s="1135"/>
      <c r="I37" s="1135"/>
      <c r="J37" s="1135"/>
      <c r="K37" s="1135"/>
      <c r="L37" s="1135"/>
      <c r="M37" s="1135"/>
      <c r="N37" s="1135"/>
      <c r="O37" s="1135"/>
      <c r="P37" s="1135"/>
      <c r="Q37" s="1135"/>
      <c r="R37" s="1135"/>
      <c r="S37" s="1135"/>
      <c r="T37" s="1135"/>
      <c r="U37" s="1135"/>
      <c r="V37" s="1135"/>
      <c r="W37" s="1135"/>
      <c r="X37" s="1135"/>
      <c r="Y37" s="59"/>
    </row>
    <row r="38" spans="1:25" ht="51" hidden="1" customHeight="1">
      <c r="A38" s="43"/>
      <c r="B38" s="78"/>
      <c r="C38" s="77"/>
      <c r="D38" s="61"/>
      <c r="E38" s="1135"/>
      <c r="F38" s="1135"/>
      <c r="G38" s="1135"/>
      <c r="H38" s="1135"/>
      <c r="I38" s="1135"/>
      <c r="J38" s="1135"/>
      <c r="K38" s="1135"/>
      <c r="L38" s="1135"/>
      <c r="M38" s="1135"/>
      <c r="N38" s="1135"/>
      <c r="O38" s="1135"/>
      <c r="P38" s="1135"/>
      <c r="Q38" s="1135"/>
      <c r="R38" s="1135"/>
      <c r="S38" s="1135"/>
      <c r="T38" s="1135"/>
      <c r="U38" s="1135"/>
      <c r="V38" s="1135"/>
      <c r="W38" s="1135"/>
      <c r="X38" s="1135"/>
      <c r="Y38" s="59"/>
    </row>
    <row r="39" spans="1:25" ht="15" hidden="1" customHeight="1">
      <c r="A39" s="43"/>
      <c r="B39" s="78"/>
      <c r="C39" s="77"/>
      <c r="D39" s="61"/>
      <c r="E39" s="1135"/>
      <c r="F39" s="1135"/>
      <c r="G39" s="1135"/>
      <c r="H39" s="1135"/>
      <c r="I39" s="1135"/>
      <c r="J39" s="1135"/>
      <c r="K39" s="1135"/>
      <c r="L39" s="1135"/>
      <c r="M39" s="1135"/>
      <c r="N39" s="1135"/>
      <c r="O39" s="1135"/>
      <c r="P39" s="1135"/>
      <c r="Q39" s="1135"/>
      <c r="R39" s="1135"/>
      <c r="S39" s="1135"/>
      <c r="T39" s="1135"/>
      <c r="U39" s="1135"/>
      <c r="V39" s="1135"/>
      <c r="W39" s="1135"/>
      <c r="X39" s="1135"/>
      <c r="Y39" s="59"/>
    </row>
    <row r="40" spans="1:25" ht="12" hidden="1" customHeight="1">
      <c r="A40" s="43"/>
      <c r="B40" s="78"/>
      <c r="C40" s="77"/>
      <c r="D40" s="61"/>
      <c r="E40" s="1140"/>
      <c r="F40" s="1141"/>
      <c r="G40" s="1141"/>
      <c r="H40" s="1141"/>
      <c r="I40" s="1141"/>
      <c r="J40" s="1141"/>
      <c r="K40" s="1141"/>
      <c r="L40" s="1141"/>
      <c r="M40" s="1141"/>
      <c r="N40" s="1141"/>
      <c r="O40" s="1141"/>
      <c r="P40" s="1141"/>
      <c r="Q40" s="1141"/>
      <c r="R40" s="1141"/>
      <c r="S40" s="1141"/>
      <c r="T40" s="1141"/>
      <c r="U40" s="1141"/>
      <c r="V40" s="1141"/>
      <c r="W40" s="1141"/>
      <c r="X40" s="1141"/>
      <c r="Y40" s="59"/>
    </row>
    <row r="41" spans="1:25" ht="38.25" hidden="1" customHeight="1">
      <c r="A41" s="43"/>
      <c r="B41" s="78"/>
      <c r="C41" s="77"/>
      <c r="D41" s="61"/>
      <c r="E41" s="1135"/>
      <c r="F41" s="1135"/>
      <c r="G41" s="1135"/>
      <c r="H41" s="1135"/>
      <c r="I41" s="1135"/>
      <c r="J41" s="1135"/>
      <c r="K41" s="1135"/>
      <c r="L41" s="1135"/>
      <c r="M41" s="1135"/>
      <c r="N41" s="1135"/>
      <c r="O41" s="1135"/>
      <c r="P41" s="1135"/>
      <c r="Q41" s="1135"/>
      <c r="R41" s="1135"/>
      <c r="S41" s="1135"/>
      <c r="T41" s="1135"/>
      <c r="U41" s="1135"/>
      <c r="V41" s="1135"/>
      <c r="W41" s="1135"/>
      <c r="X41" s="1135"/>
      <c r="Y41" s="59"/>
    </row>
    <row r="42" spans="1:25" ht="15" hidden="1">
      <c r="A42" s="43"/>
      <c r="B42" s="78"/>
      <c r="C42" s="77"/>
      <c r="D42" s="61"/>
      <c r="E42" s="1135"/>
      <c r="F42" s="1135"/>
      <c r="G42" s="1135"/>
      <c r="H42" s="1135"/>
      <c r="I42" s="1135"/>
      <c r="J42" s="1135"/>
      <c r="K42" s="1135"/>
      <c r="L42" s="1135"/>
      <c r="M42" s="1135"/>
      <c r="N42" s="1135"/>
      <c r="O42" s="1135"/>
      <c r="P42" s="1135"/>
      <c r="Q42" s="1135"/>
      <c r="R42" s="1135"/>
      <c r="S42" s="1135"/>
      <c r="T42" s="1135"/>
      <c r="U42" s="1135"/>
      <c r="V42" s="1135"/>
      <c r="W42" s="1135"/>
      <c r="X42" s="1135"/>
      <c r="Y42" s="59"/>
    </row>
    <row r="43" spans="1:25" ht="15" hidden="1">
      <c r="A43" s="43"/>
      <c r="B43" s="78"/>
      <c r="C43" s="77"/>
      <c r="D43" s="61"/>
      <c r="E43" s="1135"/>
      <c r="F43" s="1135"/>
      <c r="G43" s="1135"/>
      <c r="H43" s="1135"/>
      <c r="I43" s="1135"/>
      <c r="J43" s="1135"/>
      <c r="K43" s="1135"/>
      <c r="L43" s="1135"/>
      <c r="M43" s="1135"/>
      <c r="N43" s="1135"/>
      <c r="O43" s="1135"/>
      <c r="P43" s="1135"/>
      <c r="Q43" s="1135"/>
      <c r="R43" s="1135"/>
      <c r="S43" s="1135"/>
      <c r="T43" s="1135"/>
      <c r="U43" s="1135"/>
      <c r="V43" s="1135"/>
      <c r="W43" s="1135"/>
      <c r="X43" s="1135"/>
      <c r="Y43" s="59"/>
    </row>
    <row r="44" spans="1:25" ht="33.75" hidden="1" customHeight="1">
      <c r="A44" s="43"/>
      <c r="B44" s="78"/>
      <c r="C44" s="77"/>
      <c r="D44" s="66"/>
      <c r="E44" s="1135"/>
      <c r="F44" s="1135"/>
      <c r="G44" s="1135"/>
      <c r="H44" s="1135"/>
      <c r="I44" s="1135"/>
      <c r="J44" s="1135"/>
      <c r="K44" s="1135"/>
      <c r="L44" s="1135"/>
      <c r="M44" s="1135"/>
      <c r="N44" s="1135"/>
      <c r="O44" s="1135"/>
      <c r="P44" s="1135"/>
      <c r="Q44" s="1135"/>
      <c r="R44" s="1135"/>
      <c r="S44" s="1135"/>
      <c r="T44" s="1135"/>
      <c r="U44" s="1135"/>
      <c r="V44" s="1135"/>
      <c r="W44" s="1135"/>
      <c r="X44" s="1135"/>
      <c r="Y44" s="59"/>
    </row>
    <row r="45" spans="1:25" ht="15" hidden="1">
      <c r="A45" s="43"/>
      <c r="B45" s="78"/>
      <c r="C45" s="77"/>
      <c r="D45" s="66"/>
      <c r="E45" s="1135"/>
      <c r="F45" s="1135"/>
      <c r="G45" s="1135"/>
      <c r="H45" s="1135"/>
      <c r="I45" s="1135"/>
      <c r="J45" s="1135"/>
      <c r="K45" s="1135"/>
      <c r="L45" s="1135"/>
      <c r="M45" s="1135"/>
      <c r="N45" s="1135"/>
      <c r="O45" s="1135"/>
      <c r="P45" s="1135"/>
      <c r="Q45" s="1135"/>
      <c r="R45" s="1135"/>
      <c r="S45" s="1135"/>
      <c r="T45" s="1135"/>
      <c r="U45" s="1135"/>
      <c r="V45" s="1135"/>
      <c r="W45" s="1135"/>
      <c r="X45" s="1135"/>
      <c r="Y45" s="59"/>
    </row>
    <row r="46" spans="1:25" ht="24" hidden="1" customHeight="1">
      <c r="A46" s="43"/>
      <c r="B46" s="78"/>
      <c r="C46" s="77"/>
      <c r="D46" s="61"/>
      <c r="E46" s="1146" t="s">
        <v>236</v>
      </c>
      <c r="F46" s="1146"/>
      <c r="G46" s="1146"/>
      <c r="H46" s="1146"/>
      <c r="I46" s="1146"/>
      <c r="J46" s="1146"/>
      <c r="K46" s="1146"/>
      <c r="L46" s="1146"/>
      <c r="M46" s="1146"/>
      <c r="N46" s="1146"/>
      <c r="O46" s="1146"/>
      <c r="P46" s="1146"/>
      <c r="Q46" s="1146"/>
      <c r="R46" s="1146"/>
      <c r="S46" s="1146"/>
      <c r="T46" s="1146"/>
      <c r="U46" s="1146"/>
      <c r="V46" s="1146"/>
      <c r="W46" s="1146"/>
      <c r="X46" s="1146"/>
      <c r="Y46" s="59"/>
    </row>
    <row r="47" spans="1:25" ht="37.5" hidden="1" customHeight="1">
      <c r="A47" s="43"/>
      <c r="B47" s="78"/>
      <c r="C47" s="77"/>
      <c r="D47" s="61"/>
      <c r="E47" s="1146"/>
      <c r="F47" s="1146"/>
      <c r="G47" s="1146"/>
      <c r="H47" s="1146"/>
      <c r="I47" s="1146"/>
      <c r="J47" s="1146"/>
      <c r="K47" s="1146"/>
      <c r="L47" s="1146"/>
      <c r="M47" s="1146"/>
      <c r="N47" s="1146"/>
      <c r="O47" s="1146"/>
      <c r="P47" s="1146"/>
      <c r="Q47" s="1146"/>
      <c r="R47" s="1146"/>
      <c r="S47" s="1146"/>
      <c r="T47" s="1146"/>
      <c r="U47" s="1146"/>
      <c r="V47" s="1146"/>
      <c r="W47" s="1146"/>
      <c r="X47" s="1146"/>
      <c r="Y47" s="59"/>
    </row>
    <row r="48" spans="1:25" ht="24" hidden="1" customHeight="1">
      <c r="A48" s="43"/>
      <c r="B48" s="78"/>
      <c r="C48" s="77"/>
      <c r="D48" s="61"/>
      <c r="E48" s="1146"/>
      <c r="F48" s="1146"/>
      <c r="G48" s="1146"/>
      <c r="H48" s="1146"/>
      <c r="I48" s="1146"/>
      <c r="J48" s="1146"/>
      <c r="K48" s="1146"/>
      <c r="L48" s="1146"/>
      <c r="M48" s="1146"/>
      <c r="N48" s="1146"/>
      <c r="O48" s="1146"/>
      <c r="P48" s="1146"/>
      <c r="Q48" s="1146"/>
      <c r="R48" s="1146"/>
      <c r="S48" s="1146"/>
      <c r="T48" s="1146"/>
      <c r="U48" s="1146"/>
      <c r="V48" s="1146"/>
      <c r="W48" s="1146"/>
      <c r="X48" s="1146"/>
      <c r="Y48" s="59"/>
    </row>
    <row r="49" spans="1:25" ht="51" hidden="1" customHeight="1">
      <c r="A49" s="43"/>
      <c r="B49" s="78"/>
      <c r="C49" s="77"/>
      <c r="D49" s="61"/>
      <c r="E49" s="1146"/>
      <c r="F49" s="1146"/>
      <c r="G49" s="1146"/>
      <c r="H49" s="1146"/>
      <c r="I49" s="1146"/>
      <c r="J49" s="1146"/>
      <c r="K49" s="1146"/>
      <c r="L49" s="1146"/>
      <c r="M49" s="1146"/>
      <c r="N49" s="1146"/>
      <c r="O49" s="1146"/>
      <c r="P49" s="1146"/>
      <c r="Q49" s="1146"/>
      <c r="R49" s="1146"/>
      <c r="S49" s="1146"/>
      <c r="T49" s="1146"/>
      <c r="U49" s="1146"/>
      <c r="V49" s="1146"/>
      <c r="W49" s="1146"/>
      <c r="X49" s="1146"/>
      <c r="Y49" s="59"/>
    </row>
    <row r="50" spans="1:25" ht="15" hidden="1">
      <c r="A50" s="43"/>
      <c r="B50" s="78"/>
      <c r="C50" s="77"/>
      <c r="D50" s="61"/>
      <c r="E50" s="1146"/>
      <c r="F50" s="1146"/>
      <c r="G50" s="1146"/>
      <c r="H50" s="1146"/>
      <c r="I50" s="1146"/>
      <c r="J50" s="1146"/>
      <c r="K50" s="1146"/>
      <c r="L50" s="1146"/>
      <c r="M50" s="1146"/>
      <c r="N50" s="1146"/>
      <c r="O50" s="1146"/>
      <c r="P50" s="1146"/>
      <c r="Q50" s="1146"/>
      <c r="R50" s="1146"/>
      <c r="S50" s="1146"/>
      <c r="T50" s="1146"/>
      <c r="U50" s="1146"/>
      <c r="V50" s="1146"/>
      <c r="W50" s="1146"/>
      <c r="X50" s="1146"/>
      <c r="Y50" s="59"/>
    </row>
    <row r="51" spans="1:25" ht="15" hidden="1">
      <c r="A51" s="43"/>
      <c r="B51" s="78"/>
      <c r="C51" s="77"/>
      <c r="D51" s="61"/>
      <c r="E51" s="1146"/>
      <c r="F51" s="1146"/>
      <c r="G51" s="1146"/>
      <c r="H51" s="1146"/>
      <c r="I51" s="1146"/>
      <c r="J51" s="1146"/>
      <c r="K51" s="1146"/>
      <c r="L51" s="1146"/>
      <c r="M51" s="1146"/>
      <c r="N51" s="1146"/>
      <c r="O51" s="1146"/>
      <c r="P51" s="1146"/>
      <c r="Q51" s="1146"/>
      <c r="R51" s="1146"/>
      <c r="S51" s="1146"/>
      <c r="T51" s="1146"/>
      <c r="U51" s="1146"/>
      <c r="V51" s="1146"/>
      <c r="W51" s="1146"/>
      <c r="X51" s="1146"/>
      <c r="Y51" s="59"/>
    </row>
    <row r="52" spans="1:25" ht="15" hidden="1">
      <c r="A52" s="43"/>
      <c r="B52" s="78"/>
      <c r="C52" s="77"/>
      <c r="D52" s="61"/>
      <c r="E52" s="1146"/>
      <c r="F52" s="1146"/>
      <c r="G52" s="1146"/>
      <c r="H52" s="1146"/>
      <c r="I52" s="1146"/>
      <c r="J52" s="1146"/>
      <c r="K52" s="1146"/>
      <c r="L52" s="1146"/>
      <c r="M52" s="1146"/>
      <c r="N52" s="1146"/>
      <c r="O52" s="1146"/>
      <c r="P52" s="1146"/>
      <c r="Q52" s="1146"/>
      <c r="R52" s="1146"/>
      <c r="S52" s="1146"/>
      <c r="T52" s="1146"/>
      <c r="U52" s="1146"/>
      <c r="V52" s="1146"/>
      <c r="W52" s="1146"/>
      <c r="X52" s="1146"/>
      <c r="Y52" s="59"/>
    </row>
    <row r="53" spans="1:25" ht="15" hidden="1">
      <c r="A53" s="43"/>
      <c r="B53" s="78"/>
      <c r="C53" s="77"/>
      <c r="D53" s="61"/>
      <c r="E53" s="1146"/>
      <c r="F53" s="1146"/>
      <c r="G53" s="1146"/>
      <c r="H53" s="1146"/>
      <c r="I53" s="1146"/>
      <c r="J53" s="1146"/>
      <c r="K53" s="1146"/>
      <c r="L53" s="1146"/>
      <c r="M53" s="1146"/>
      <c r="N53" s="1146"/>
      <c r="O53" s="1146"/>
      <c r="P53" s="1146"/>
      <c r="Q53" s="1146"/>
      <c r="R53" s="1146"/>
      <c r="S53" s="1146"/>
      <c r="T53" s="1146"/>
      <c r="U53" s="1146"/>
      <c r="V53" s="1146"/>
      <c r="W53" s="1146"/>
      <c r="X53" s="1146"/>
      <c r="Y53" s="59"/>
    </row>
    <row r="54" spans="1:25" ht="15" hidden="1">
      <c r="A54" s="43"/>
      <c r="B54" s="78"/>
      <c r="C54" s="77"/>
      <c r="D54" s="61"/>
      <c r="E54" s="1146"/>
      <c r="F54" s="1146"/>
      <c r="G54" s="1146"/>
      <c r="H54" s="1146"/>
      <c r="I54" s="1146"/>
      <c r="J54" s="1146"/>
      <c r="K54" s="1146"/>
      <c r="L54" s="1146"/>
      <c r="M54" s="1146"/>
      <c r="N54" s="1146"/>
      <c r="O54" s="1146"/>
      <c r="P54" s="1146"/>
      <c r="Q54" s="1146"/>
      <c r="R54" s="1146"/>
      <c r="S54" s="1146"/>
      <c r="T54" s="1146"/>
      <c r="U54" s="1146"/>
      <c r="V54" s="1146"/>
      <c r="W54" s="1146"/>
      <c r="X54" s="1146"/>
      <c r="Y54" s="59"/>
    </row>
    <row r="55" spans="1:25" ht="15" hidden="1">
      <c r="A55" s="43"/>
      <c r="B55" s="78"/>
      <c r="C55" s="77"/>
      <c r="D55" s="61"/>
      <c r="E55" s="1146"/>
      <c r="F55" s="1146"/>
      <c r="G55" s="1146"/>
      <c r="H55" s="1146"/>
      <c r="I55" s="1146"/>
      <c r="J55" s="1146"/>
      <c r="K55" s="1146"/>
      <c r="L55" s="1146"/>
      <c r="M55" s="1146"/>
      <c r="N55" s="1146"/>
      <c r="O55" s="1146"/>
      <c r="P55" s="1146"/>
      <c r="Q55" s="1146"/>
      <c r="R55" s="1146"/>
      <c r="S55" s="1146"/>
      <c r="T55" s="1146"/>
      <c r="U55" s="1146"/>
      <c r="V55" s="1146"/>
      <c r="W55" s="1146"/>
      <c r="X55" s="1146"/>
      <c r="Y55" s="59"/>
    </row>
    <row r="56" spans="1:25" ht="25.5" hidden="1" customHeight="1">
      <c r="A56" s="43"/>
      <c r="B56" s="78"/>
      <c r="C56" s="77"/>
      <c r="D56" s="66"/>
      <c r="E56" s="1146"/>
      <c r="F56" s="1146"/>
      <c r="G56" s="1146"/>
      <c r="H56" s="1146"/>
      <c r="I56" s="1146"/>
      <c r="J56" s="1146"/>
      <c r="K56" s="1146"/>
      <c r="L56" s="1146"/>
      <c r="M56" s="1146"/>
      <c r="N56" s="1146"/>
      <c r="O56" s="1146"/>
      <c r="P56" s="1146"/>
      <c r="Q56" s="1146"/>
      <c r="R56" s="1146"/>
      <c r="S56" s="1146"/>
      <c r="T56" s="1146"/>
      <c r="U56" s="1146"/>
      <c r="V56" s="1146"/>
      <c r="W56" s="1146"/>
      <c r="X56" s="1146"/>
      <c r="Y56" s="59"/>
    </row>
    <row r="57" spans="1:25" ht="15" hidden="1">
      <c r="A57" s="43"/>
      <c r="B57" s="78"/>
      <c r="C57" s="77"/>
      <c r="D57" s="66"/>
      <c r="E57" s="1146"/>
      <c r="F57" s="1146"/>
      <c r="G57" s="1146"/>
      <c r="H57" s="1146"/>
      <c r="I57" s="1146"/>
      <c r="J57" s="1146"/>
      <c r="K57" s="1146"/>
      <c r="L57" s="1146"/>
      <c r="M57" s="1146"/>
      <c r="N57" s="1146"/>
      <c r="O57" s="1146"/>
      <c r="P57" s="1146"/>
      <c r="Q57" s="1146"/>
      <c r="R57" s="1146"/>
      <c r="S57" s="1146"/>
      <c r="T57" s="1146"/>
      <c r="U57" s="1146"/>
      <c r="V57" s="1146"/>
      <c r="W57" s="1146"/>
      <c r="X57" s="1146"/>
      <c r="Y57" s="59"/>
    </row>
    <row r="58" spans="1:25" ht="15" hidden="1" customHeight="1">
      <c r="A58" s="43"/>
      <c r="B58" s="78"/>
      <c r="C58" s="77"/>
      <c r="D58" s="61"/>
      <c r="E58" s="1132" t="s">
        <v>395</v>
      </c>
      <c r="F58" s="1132"/>
      <c r="G58" s="1132"/>
      <c r="H58" s="1132"/>
      <c r="I58" s="1132"/>
      <c r="J58" s="1132"/>
      <c r="K58" s="1132"/>
      <c r="L58" s="1132"/>
      <c r="M58" s="1132"/>
      <c r="N58" s="1132"/>
      <c r="O58" s="1132"/>
      <c r="P58" s="1132"/>
      <c r="Q58" s="1132"/>
      <c r="R58" s="1132"/>
      <c r="S58" s="1132"/>
      <c r="T58" s="1132"/>
      <c r="U58" s="1132"/>
      <c r="V58" s="231"/>
      <c r="W58" s="231"/>
      <c r="X58" s="231"/>
      <c r="Y58" s="59"/>
    </row>
    <row r="59" spans="1:25" ht="15" hidden="1" customHeight="1">
      <c r="A59" s="43"/>
      <c r="B59" s="78"/>
      <c r="C59" s="77"/>
      <c r="D59" s="61"/>
      <c r="E59" s="1147"/>
      <c r="F59" s="1147"/>
      <c r="G59" s="1147"/>
      <c r="H59" s="1140"/>
      <c r="I59" s="1141"/>
      <c r="J59" s="1141"/>
      <c r="K59" s="1141"/>
      <c r="L59" s="1141"/>
      <c r="M59" s="1141"/>
      <c r="N59" s="1141"/>
      <c r="O59" s="1141"/>
      <c r="P59" s="1141"/>
      <c r="Q59" s="1141"/>
      <c r="R59" s="1141"/>
      <c r="S59" s="1141"/>
      <c r="T59" s="1141"/>
      <c r="U59" s="1141"/>
      <c r="V59" s="1141"/>
      <c r="W59" s="1141"/>
      <c r="X59" s="1141"/>
      <c r="Y59" s="59"/>
    </row>
    <row r="60" spans="1:25" ht="15" hidden="1" customHeight="1">
      <c r="A60" s="43"/>
      <c r="B60" s="78"/>
      <c r="C60" s="77"/>
      <c r="D60" s="61"/>
      <c r="E60" s="1143"/>
      <c r="F60" s="1143"/>
      <c r="G60" s="1143"/>
      <c r="H60" s="1145"/>
      <c r="I60" s="1145"/>
      <c r="J60" s="1145"/>
      <c r="K60" s="1145"/>
      <c r="L60" s="1145"/>
      <c r="M60" s="1145"/>
      <c r="N60" s="1145"/>
      <c r="O60" s="1145"/>
      <c r="P60" s="1145"/>
      <c r="Q60" s="1145"/>
      <c r="R60" s="1145"/>
      <c r="S60" s="1145"/>
      <c r="T60" s="1145"/>
      <c r="U60" s="1145"/>
      <c r="V60" s="1145"/>
      <c r="W60" s="1145"/>
      <c r="X60" s="1145"/>
      <c r="Y60" s="59"/>
    </row>
    <row r="61" spans="1:25" ht="15" hidden="1">
      <c r="A61" s="43"/>
      <c r="B61" s="78"/>
      <c r="C61" s="77"/>
      <c r="D61" s="61"/>
      <c r="E61" s="70"/>
      <c r="F61" s="68"/>
      <c r="G61" s="69"/>
      <c r="H61" s="1145"/>
      <c r="I61" s="1145"/>
      <c r="J61" s="1145"/>
      <c r="K61" s="1145"/>
      <c r="L61" s="1145"/>
      <c r="M61" s="1145"/>
      <c r="N61" s="1145"/>
      <c r="O61" s="1145"/>
      <c r="P61" s="1145"/>
      <c r="Q61" s="1145"/>
      <c r="R61" s="1145"/>
      <c r="S61" s="1145"/>
      <c r="T61" s="1145"/>
      <c r="U61" s="1145"/>
      <c r="V61" s="1145"/>
      <c r="W61" s="1145"/>
      <c r="X61" s="1145"/>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2" t="s">
        <v>396</v>
      </c>
      <c r="F70" s="1132"/>
      <c r="G70" s="1132"/>
      <c r="H70" s="1132"/>
      <c r="I70" s="1132"/>
      <c r="J70" s="1132"/>
      <c r="K70" s="1132"/>
      <c r="L70" s="1132"/>
      <c r="M70" s="1132"/>
      <c r="N70" s="1132"/>
      <c r="O70" s="1132"/>
      <c r="P70" s="1132"/>
      <c r="Q70" s="1132"/>
      <c r="R70" s="1132"/>
      <c r="S70" s="1132"/>
      <c r="T70" s="1132"/>
      <c r="U70" s="450"/>
      <c r="V70" s="450"/>
      <c r="W70" s="450"/>
      <c r="X70" s="450"/>
      <c r="Y70" s="59"/>
    </row>
    <row r="71" spans="1:25" ht="15" hidden="1">
      <c r="A71" s="43"/>
      <c r="B71" s="78"/>
      <c r="C71" s="77"/>
      <c r="D71" s="61"/>
      <c r="E71" s="1132" t="s">
        <v>586</v>
      </c>
      <c r="F71" s="1132"/>
      <c r="G71" s="1132"/>
      <c r="H71" s="1132"/>
      <c r="I71" s="1132"/>
      <c r="J71" s="1132"/>
      <c r="K71" s="1132"/>
      <c r="L71" s="1132"/>
      <c r="M71" s="1132"/>
      <c r="N71" s="1132"/>
      <c r="O71" s="1132"/>
      <c r="P71" s="1132"/>
      <c r="Q71" s="1132"/>
      <c r="R71" s="1132"/>
      <c r="S71" s="1132"/>
      <c r="T71" s="1132"/>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32" t="s">
        <v>395</v>
      </c>
      <c r="F81" s="1132"/>
      <c r="G81" s="1132"/>
      <c r="H81" s="1132"/>
      <c r="I81" s="1132"/>
      <c r="J81" s="1132"/>
      <c r="K81" s="1132"/>
      <c r="L81" s="1132"/>
      <c r="M81" s="1132"/>
      <c r="N81" s="1132"/>
      <c r="O81" s="1132"/>
      <c r="P81" s="1132"/>
      <c r="Q81" s="1132"/>
      <c r="R81" s="1132"/>
      <c r="S81" s="1132"/>
      <c r="T81" s="1132"/>
      <c r="U81" s="1132"/>
      <c r="V81" s="231"/>
      <c r="W81" s="231"/>
      <c r="X81" s="231"/>
      <c r="Y81" s="59"/>
    </row>
    <row r="82" spans="1:25" ht="15" hidden="1" customHeight="1">
      <c r="A82" s="43"/>
      <c r="B82" s="78"/>
      <c r="C82" s="77"/>
      <c r="D82" s="61"/>
      <c r="E82" s="1143"/>
      <c r="F82" s="1143"/>
      <c r="G82" s="1143"/>
      <c r="H82" s="1140"/>
      <c r="I82" s="1141"/>
      <c r="J82" s="1141"/>
      <c r="K82" s="1141"/>
      <c r="L82" s="1141"/>
      <c r="M82" s="1141"/>
      <c r="N82" s="1141"/>
      <c r="O82" s="1141"/>
      <c r="P82" s="1141"/>
      <c r="Q82" s="1141"/>
      <c r="R82" s="1141"/>
      <c r="S82" s="1141"/>
      <c r="T82" s="1141"/>
      <c r="U82" s="1141"/>
      <c r="V82" s="1141"/>
      <c r="W82" s="1141"/>
      <c r="X82" s="1141"/>
      <c r="Y82" s="59"/>
    </row>
    <row r="83" spans="1:25" ht="15" hidden="1" customHeight="1">
      <c r="A83" s="43"/>
      <c r="B83" s="78"/>
      <c r="C83" s="77"/>
      <c r="D83" s="61"/>
      <c r="Y83" s="59"/>
    </row>
    <row r="84" spans="1:25" ht="15" hidden="1" customHeight="1">
      <c r="A84" s="43"/>
      <c r="B84" s="78"/>
      <c r="C84" s="77"/>
      <c r="D84" s="61"/>
      <c r="E84" s="70"/>
      <c r="F84" s="68"/>
      <c r="G84" s="69"/>
      <c r="H84" s="1145"/>
      <c r="I84" s="1145"/>
      <c r="J84" s="1145"/>
      <c r="K84" s="1145"/>
      <c r="L84" s="1145"/>
      <c r="M84" s="1145"/>
      <c r="N84" s="1145"/>
      <c r="O84" s="1145"/>
      <c r="P84" s="1145"/>
      <c r="Q84" s="1145"/>
      <c r="R84" s="1145"/>
      <c r="S84" s="1145"/>
      <c r="T84" s="1145"/>
      <c r="U84" s="1145"/>
      <c r="V84" s="1145"/>
      <c r="W84" s="1145"/>
      <c r="X84" s="1145"/>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4" t="s">
        <v>235</v>
      </c>
      <c r="F98" s="1144"/>
      <c r="G98" s="1144"/>
      <c r="H98" s="1144"/>
      <c r="I98" s="1144"/>
      <c r="J98" s="1144"/>
      <c r="K98" s="1144"/>
      <c r="L98" s="1144"/>
      <c r="M98" s="1144"/>
      <c r="N98" s="1144"/>
      <c r="O98" s="1144"/>
      <c r="P98" s="1144"/>
      <c r="Q98" s="1144"/>
      <c r="R98" s="1144"/>
      <c r="S98" s="1144"/>
      <c r="T98" s="1144"/>
      <c r="U98" s="1144"/>
      <c r="V98" s="1144"/>
      <c r="W98" s="1144"/>
      <c r="X98" s="1144"/>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2" t="s">
        <v>234</v>
      </c>
      <c r="G100" s="1142"/>
      <c r="H100" s="1142"/>
      <c r="I100" s="1142"/>
      <c r="J100" s="1142"/>
      <c r="K100" s="1142"/>
      <c r="L100" s="1142"/>
      <c r="M100" s="1142"/>
      <c r="N100" s="1142"/>
      <c r="O100" s="1142"/>
      <c r="P100" s="1142"/>
      <c r="Q100" s="1142"/>
      <c r="R100" s="1142"/>
      <c r="S100" s="1142"/>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42" t="s">
        <v>233</v>
      </c>
      <c r="G102" s="1142"/>
      <c r="H102" s="1142"/>
      <c r="I102" s="1142"/>
      <c r="J102" s="1142"/>
      <c r="K102" s="1142"/>
      <c r="L102" s="1142"/>
      <c r="M102" s="1142"/>
      <c r="N102" s="1142"/>
      <c r="O102" s="1142"/>
      <c r="P102" s="1142"/>
      <c r="Q102" s="1142"/>
      <c r="R102" s="1142"/>
      <c r="S102" s="1142"/>
      <c r="T102" s="1142"/>
      <c r="U102" s="1142"/>
      <c r="V102" s="1142"/>
      <c r="W102" s="1142"/>
      <c r="X102" s="1142"/>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algorithmName="SHA-512" hashValue="u7xV/rczw9Iy2JN1ntjKmt/yTmIffeICX7lQoIeTViDnSw3YxZUawidUZnB1ngvfgXwYufRaT+lFreModdjhmw==" saltValue="cGtX2Uui9LThDaE6bZk7vg==" spinCount="100000" sheet="1" objects="1" scenarios="1" formatColumns="0" formatRows="0"/>
  <dataConsolidate leftLabels="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xr:uid="{00000000-0004-0000-0200-000000000000}"/>
    <hyperlink ref="E58:U58" location="Инструкция!A1" tooltip="http://sp.eias.ru/index.php?a=add&amp;catid=76" display="Обратиться за помощью в службу технической поддержки" xr:uid="{00000000-0004-0000-0200-000001000000}"/>
    <hyperlink ref="E70:T70" location="Инструкция!A1" tooltip="http://support.eias.ru/knowledgebase.php?article=28" display="Инструкция по загрузке сопроводительных материалов" xr:uid="{00000000-0004-0000-0200-000002000000}"/>
    <hyperlink ref="E71:T71" location="Инструкция!A1" tooltip="http://eias.ru/files/shablon/FAS_JKH_OPEN_INFO_PRICE_WARM.pdf" display="Инструкция по работе с отчетной формой" xr:uid="{00000000-0004-0000-0200-000003000000}"/>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3" t="s">
        <v>491</v>
      </c>
      <c r="G2" s="1204"/>
      <c r="H2" s="1205"/>
      <c r="I2" s="436"/>
    </row>
    <row r="3" spans="1:20" ht="3" customHeight="1"/>
    <row r="4" spans="1:20" s="190" customFormat="1" ht="11.25">
      <c r="A4" s="214"/>
      <c r="B4" s="214"/>
      <c r="C4" s="214"/>
      <c r="D4" s="214"/>
      <c r="F4" s="1153" t="s">
        <v>454</v>
      </c>
      <c r="G4" s="1153"/>
      <c r="H4" s="1153"/>
      <c r="I4" s="1206"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6"/>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27.11.2020</v>
      </c>
      <c r="I7" s="196" t="s">
        <v>493</v>
      </c>
      <c r="J7" s="334"/>
      <c r="K7" s="214"/>
      <c r="L7" s="214"/>
      <c r="M7" s="214"/>
      <c r="N7" s="214"/>
      <c r="O7" s="214"/>
      <c r="P7" s="214"/>
      <c r="Q7" s="214"/>
      <c r="R7" s="214"/>
      <c r="S7" s="214"/>
      <c r="T7" s="214"/>
    </row>
    <row r="8" spans="1:20" s="190" customFormat="1" ht="45">
      <c r="A8" s="1207">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7"/>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7"/>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7"/>
      <c r="B11" s="1207">
        <v>1</v>
      </c>
      <c r="C11" s="344"/>
      <c r="D11" s="344"/>
      <c r="F11" s="335" t="str">
        <f>"4."&amp;mergeValue(A11) &amp;"."&amp;mergeValue(B11)</f>
        <v>4.1.1</v>
      </c>
      <c r="G11" s="324" t="s">
        <v>592</v>
      </c>
      <c r="H11" s="317" t="str">
        <f>IF(region_name="","",region_name)</f>
        <v>Самарская область</v>
      </c>
      <c r="I11" s="196" t="s">
        <v>499</v>
      </c>
      <c r="J11" s="334"/>
      <c r="K11" s="214"/>
      <c r="L11" s="214"/>
      <c r="M11" s="214"/>
      <c r="N11" s="214"/>
      <c r="O11" s="214"/>
      <c r="P11" s="214"/>
      <c r="Q11" s="214"/>
      <c r="R11" s="214"/>
      <c r="S11" s="214"/>
      <c r="T11" s="214"/>
    </row>
    <row r="12" spans="1:20" s="190" customFormat="1" ht="22.5">
      <c r="A12" s="1207"/>
      <c r="B12" s="1207"/>
      <c r="C12" s="1207">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7"/>
      <c r="B13" s="1207"/>
      <c r="C13" s="1207"/>
      <c r="D13" s="344">
        <v>1</v>
      </c>
      <c r="F13" s="335" t="str">
        <f>"4."&amp;mergeValue(A13) &amp;"."&amp;mergeValue(B13)&amp;"."&amp;mergeValue(C13)&amp;"."&amp;mergeValue(D13)</f>
        <v>4.1.1.1.1</v>
      </c>
      <c r="G13" s="420" t="s">
        <v>498</v>
      </c>
      <c r="H13" s="317"/>
      <c r="I13" s="1208" t="s">
        <v>591</v>
      </c>
      <c r="J13" s="334"/>
      <c r="K13" s="214"/>
      <c r="L13" s="214"/>
      <c r="M13" s="214"/>
      <c r="N13" s="214"/>
      <c r="O13" s="214"/>
      <c r="P13" s="214"/>
      <c r="Q13" s="214"/>
      <c r="R13" s="214"/>
      <c r="S13" s="214"/>
      <c r="T13" s="214"/>
    </row>
    <row r="14" spans="1:20" s="190" customFormat="1" ht="18.75">
      <c r="A14" s="1207"/>
      <c r="B14" s="1207"/>
      <c r="C14" s="1207"/>
      <c r="D14" s="344"/>
      <c r="F14" s="338"/>
      <c r="G14" s="150" t="s">
        <v>4</v>
      </c>
      <c r="H14" s="343"/>
      <c r="I14" s="1208"/>
      <c r="J14" s="334"/>
      <c r="K14" s="214"/>
      <c r="L14" s="214"/>
      <c r="M14" s="214"/>
      <c r="N14" s="214"/>
      <c r="O14" s="214"/>
      <c r="P14" s="214"/>
      <c r="Q14" s="214"/>
      <c r="R14" s="214"/>
      <c r="S14" s="214"/>
      <c r="T14" s="214"/>
    </row>
    <row r="15" spans="1:20" s="190" customFormat="1" ht="18.75">
      <c r="A15" s="1207"/>
      <c r="B15" s="1207"/>
      <c r="C15" s="344"/>
      <c r="D15" s="344"/>
      <c r="F15" s="421"/>
      <c r="G15" s="195" t="s">
        <v>403</v>
      </c>
      <c r="H15" s="422"/>
      <c r="I15" s="423"/>
      <c r="J15" s="334"/>
      <c r="K15" s="214"/>
      <c r="L15" s="214"/>
      <c r="M15" s="214"/>
      <c r="N15" s="214"/>
      <c r="O15" s="214"/>
      <c r="P15" s="214"/>
      <c r="Q15" s="214"/>
      <c r="R15" s="214"/>
      <c r="S15" s="214"/>
      <c r="T15" s="214"/>
    </row>
    <row r="16" spans="1:20" s="190" customFormat="1" ht="18.75">
      <c r="A16" s="1207"/>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2" t="s">
        <v>593</v>
      </c>
      <c r="H19" s="1202"/>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D00-000000000000}">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10"/>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35" t="s">
        <v>686</v>
      </c>
      <c r="M5" s="1235"/>
      <c r="N5" s="1235"/>
      <c r="O5" s="1235"/>
      <c r="P5" s="1235"/>
      <c r="Q5" s="1235"/>
      <c r="R5" s="1235"/>
      <c r="S5" s="1235"/>
      <c r="T5" s="1235"/>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502</v>
      </c>
      <c r="N7" s="668"/>
      <c r="O7" s="1256" t="str">
        <f>IF(NameOrPr_ch="",IF(NameOrPr="","",NameOrPr),NameOrPr_ch)</f>
        <v>Департамент ценового и тарифного регулирования</v>
      </c>
      <c r="P7" s="1257"/>
      <c r="Q7" s="1257"/>
      <c r="R7" s="1257"/>
      <c r="S7" s="1257"/>
      <c r="T7" s="1258"/>
      <c r="U7" s="669"/>
      <c r="Y7" s="1015"/>
      <c r="Z7" s="507"/>
      <c r="AA7" s="507"/>
      <c r="AB7" s="507"/>
      <c r="AC7" s="507"/>
    </row>
    <row r="8" spans="1:29" s="572" customFormat="1" ht="18.75">
      <c r="A8" s="592"/>
      <c r="B8" s="592"/>
      <c r="C8" s="592"/>
      <c r="D8" s="592"/>
      <c r="E8" s="592"/>
      <c r="F8" s="592"/>
      <c r="G8" s="592"/>
      <c r="H8" s="592"/>
      <c r="L8" s="501"/>
      <c r="M8" s="619" t="s">
        <v>596</v>
      </c>
      <c r="N8" s="668"/>
      <c r="O8" s="1256" t="str">
        <f>IF(datePr_ch="",IF(datePr="","",datePr),datePr_ch)</f>
        <v>12.11.2020</v>
      </c>
      <c r="P8" s="1257"/>
      <c r="Q8" s="1257"/>
      <c r="R8" s="1257"/>
      <c r="S8" s="1257"/>
      <c r="T8" s="1258"/>
      <c r="U8" s="669"/>
      <c r="Y8" s="1015"/>
      <c r="Z8" s="592"/>
      <c r="AA8" s="592"/>
      <c r="AB8" s="592"/>
      <c r="AC8" s="592"/>
    </row>
    <row r="9" spans="1:29" s="493" customFormat="1" ht="18.75">
      <c r="A9" s="507"/>
      <c r="B9" s="507"/>
      <c r="C9" s="507"/>
      <c r="D9" s="507"/>
      <c r="E9" s="507"/>
      <c r="F9" s="507"/>
      <c r="G9" s="507"/>
      <c r="H9" s="507"/>
      <c r="L9" s="554"/>
      <c r="M9" s="619" t="s">
        <v>595</v>
      </c>
      <c r="N9" s="668"/>
      <c r="O9" s="1256" t="str">
        <f>IF(numberPr_ch="",IF(numberPr="","",numberPr),numberPr_ch)</f>
        <v>429</v>
      </c>
      <c r="P9" s="1257"/>
      <c r="Q9" s="1257"/>
      <c r="R9" s="1257"/>
      <c r="S9" s="1257"/>
      <c r="T9" s="1258"/>
      <c r="U9" s="669"/>
      <c r="Y9" s="1015"/>
      <c r="Z9" s="507"/>
      <c r="AA9" s="507"/>
      <c r="AB9" s="507"/>
      <c r="AC9" s="507"/>
    </row>
    <row r="10" spans="1:29" s="493" customFormat="1" ht="18.75">
      <c r="A10" s="507"/>
      <c r="B10" s="507"/>
      <c r="C10" s="507"/>
      <c r="D10" s="507"/>
      <c r="E10" s="507"/>
      <c r="F10" s="507"/>
      <c r="G10" s="507"/>
      <c r="H10" s="507"/>
      <c r="L10" s="554"/>
      <c r="M10" s="619" t="s">
        <v>501</v>
      </c>
      <c r="N10" s="668"/>
      <c r="O10" s="1256" t="str">
        <f>IF(IstPub_ch="",IF(IstPub="","",IstPub),IstPub_ch)</f>
        <v>Сайт Правительства Самарской области</v>
      </c>
      <c r="P10" s="1257"/>
      <c r="Q10" s="1257"/>
      <c r="R10" s="1257"/>
      <c r="S10" s="1257"/>
      <c r="T10" s="1258"/>
      <c r="U10" s="669"/>
      <c r="Y10" s="1015"/>
      <c r="Z10" s="507"/>
      <c r="AA10" s="507"/>
      <c r="AB10" s="507"/>
      <c r="AC10" s="507"/>
    </row>
    <row r="11" spans="1:29" s="615" customFormat="1" ht="18.75" hidden="1">
      <c r="A11" s="616"/>
      <c r="B11" s="616"/>
      <c r="C11" s="616"/>
      <c r="D11" s="616"/>
      <c r="E11" s="616"/>
      <c r="F11" s="616"/>
      <c r="G11" s="616"/>
      <c r="H11" s="616"/>
      <c r="L11" s="754"/>
      <c r="M11" s="752"/>
      <c r="O11" s="751"/>
      <c r="P11" s="751"/>
      <c r="Q11" s="773" t="s">
        <v>721</v>
      </c>
      <c r="R11" s="773" t="s">
        <v>722</v>
      </c>
      <c r="S11" s="751"/>
      <c r="T11" s="751"/>
      <c r="U11" s="669"/>
      <c r="Y11" s="775"/>
      <c r="Z11" s="616"/>
      <c r="AA11" s="616"/>
      <c r="AB11" s="616"/>
      <c r="AC11" s="616"/>
    </row>
    <row r="12" spans="1:29" s="493" customFormat="1" ht="11.25" hidden="1">
      <c r="A12" s="507"/>
      <c r="B12" s="507"/>
      <c r="C12" s="507"/>
      <c r="D12" s="507"/>
      <c r="E12" s="507"/>
      <c r="F12" s="507"/>
      <c r="G12" s="507"/>
      <c r="H12" s="507"/>
      <c r="L12" s="1236"/>
      <c r="M12" s="1236"/>
      <c r="N12" s="490"/>
      <c r="O12" s="769"/>
      <c r="P12" s="769"/>
      <c r="Q12" s="769"/>
      <c r="R12" s="769"/>
      <c r="S12" s="769"/>
      <c r="T12" s="769"/>
      <c r="U12" s="488"/>
      <c r="V12" s="505" t="s">
        <v>373</v>
      </c>
      <c r="Y12" s="1015"/>
      <c r="Z12" s="507"/>
      <c r="AA12" s="507"/>
      <c r="AB12" s="507"/>
      <c r="AC12" s="507"/>
    </row>
    <row r="13" spans="1:29" ht="15" customHeight="1">
      <c r="J13" s="483"/>
      <c r="K13" s="483"/>
      <c r="L13" s="479"/>
      <c r="M13" s="479"/>
      <c r="N13" s="479"/>
      <c r="O13" s="601"/>
      <c r="P13" s="601"/>
      <c r="Q13" s="1255"/>
      <c r="R13" s="1255"/>
      <c r="S13" s="1255"/>
      <c r="T13" s="1255"/>
      <c r="U13" s="1255"/>
      <c r="V13" s="1255"/>
    </row>
    <row r="14" spans="1:29">
      <c r="J14" s="483"/>
      <c r="K14" s="483"/>
      <c r="L14" s="1153" t="s">
        <v>454</v>
      </c>
      <c r="M14" s="1153"/>
      <c r="N14" s="1153"/>
      <c r="O14" s="1153"/>
      <c r="P14" s="1153"/>
      <c r="Q14" s="1153"/>
      <c r="R14" s="1153"/>
      <c r="S14" s="1153"/>
      <c r="T14" s="1153"/>
      <c r="U14" s="1153"/>
      <c r="V14" s="1153"/>
      <c r="W14" s="1153"/>
      <c r="X14" s="1153" t="s">
        <v>455</v>
      </c>
    </row>
    <row r="15" spans="1:29" ht="14.25" customHeight="1">
      <c r="J15" s="483"/>
      <c r="K15" s="483"/>
      <c r="L15" s="1219" t="s">
        <v>92</v>
      </c>
      <c r="M15" s="1219" t="s">
        <v>626</v>
      </c>
      <c r="N15" s="536"/>
      <c r="O15" s="1219" t="s">
        <v>627</v>
      </c>
      <c r="P15" s="1276" t="s">
        <v>628</v>
      </c>
      <c r="Q15" s="1276" t="s">
        <v>641</v>
      </c>
      <c r="R15" s="1276"/>
      <c r="S15" s="1276"/>
      <c r="T15" s="1276"/>
      <c r="U15" s="1276"/>
      <c r="V15" s="1219" t="s">
        <v>341</v>
      </c>
      <c r="W15" s="1254" t="s">
        <v>275</v>
      </c>
      <c r="X15" s="1153"/>
    </row>
    <row r="16" spans="1:29" s="525" customFormat="1" ht="25.5" customHeight="1">
      <c r="A16" s="587"/>
      <c r="B16" s="587"/>
      <c r="C16" s="587"/>
      <c r="D16" s="587"/>
      <c r="E16" s="587"/>
      <c r="F16" s="587"/>
      <c r="G16" s="593"/>
      <c r="H16" s="593"/>
      <c r="I16" s="533"/>
      <c r="J16" s="531"/>
      <c r="K16" s="531"/>
      <c r="L16" s="1219"/>
      <c r="M16" s="1219"/>
      <c r="N16" s="536"/>
      <c r="O16" s="1219"/>
      <c r="P16" s="1276"/>
      <c r="Q16" s="1276" t="s">
        <v>679</v>
      </c>
      <c r="R16" s="1276"/>
      <c r="S16" s="1265" t="s">
        <v>654</v>
      </c>
      <c r="T16" s="1265"/>
      <c r="U16" s="1265"/>
      <c r="V16" s="1219"/>
      <c r="W16" s="1254"/>
      <c r="X16" s="1153"/>
      <c r="Y16" s="1010"/>
      <c r="Z16" s="587"/>
      <c r="AA16" s="587"/>
      <c r="AB16" s="587"/>
      <c r="AC16" s="587"/>
    </row>
    <row r="17" spans="1:29" ht="14.25" customHeight="1">
      <c r="J17" s="483"/>
      <c r="K17" s="483"/>
      <c r="L17" s="1219"/>
      <c r="M17" s="1219"/>
      <c r="N17" s="536"/>
      <c r="O17" s="1219"/>
      <c r="P17" s="1276"/>
      <c r="Q17" s="536" t="s">
        <v>677</v>
      </c>
      <c r="R17" s="536" t="s">
        <v>678</v>
      </c>
      <c r="S17" s="538" t="s">
        <v>274</v>
      </c>
      <c r="T17" s="1267" t="s">
        <v>273</v>
      </c>
      <c r="U17" s="1267"/>
      <c r="V17" s="1219"/>
      <c r="W17" s="1254"/>
      <c r="X17" s="1153"/>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77">
        <f t="shared" ca="1" si="0"/>
        <v>8</v>
      </c>
      <c r="U18" s="1277"/>
      <c r="V18" s="489">
        <f ca="1">OFFSET(V18,0,-2)+1</f>
        <v>9</v>
      </c>
      <c r="W18" s="525"/>
      <c r="X18" s="489">
        <f ca="1">OFFSET(X18,0,-2)+1</f>
        <v>10</v>
      </c>
    </row>
    <row r="19" spans="1:29" ht="22.5">
      <c r="A19" s="1238">
        <v>1</v>
      </c>
      <c r="B19" s="982"/>
      <c r="C19" s="982"/>
      <c r="D19" s="982"/>
      <c r="E19" s="982"/>
      <c r="F19" s="982"/>
      <c r="G19" s="983"/>
      <c r="H19" s="983"/>
      <c r="I19" s="985"/>
      <c r="J19" s="977"/>
      <c r="K19" s="977"/>
      <c r="L19" s="595">
        <f>mergeValue(A19)</f>
        <v>1</v>
      </c>
      <c r="M19" s="643" t="s">
        <v>20</v>
      </c>
      <c r="N19" s="582"/>
      <c r="O19" s="1253"/>
      <c r="P19" s="1253"/>
      <c r="Q19" s="1253"/>
      <c r="R19" s="1253"/>
      <c r="S19" s="1253"/>
      <c r="T19" s="1253"/>
      <c r="U19" s="1253"/>
      <c r="V19" s="1253"/>
      <c r="W19" s="1253"/>
      <c r="X19" s="583" t="s">
        <v>476</v>
      </c>
    </row>
    <row r="20" spans="1:29" ht="22.5">
      <c r="A20" s="1238"/>
      <c r="B20" s="1238">
        <v>1</v>
      </c>
      <c r="C20" s="982"/>
      <c r="D20" s="982"/>
      <c r="E20" s="982"/>
      <c r="F20" s="982"/>
      <c r="G20" s="987"/>
      <c r="H20" s="984"/>
      <c r="I20" s="989"/>
      <c r="J20" s="974"/>
      <c r="K20" s="973"/>
      <c r="L20" s="595" t="str">
        <f>mergeValue(A20) &amp;"."&amp; mergeValue(B20)</f>
        <v>1.1</v>
      </c>
      <c r="M20" s="548" t="s">
        <v>16</v>
      </c>
      <c r="N20" s="582"/>
      <c r="O20" s="1253"/>
      <c r="P20" s="1253"/>
      <c r="Q20" s="1253"/>
      <c r="R20" s="1253"/>
      <c r="S20" s="1253"/>
      <c r="T20" s="1253"/>
      <c r="U20" s="1253"/>
      <c r="V20" s="1253"/>
      <c r="W20" s="1253"/>
      <c r="X20" s="583" t="s">
        <v>477</v>
      </c>
    </row>
    <row r="21" spans="1:29" ht="22.5">
      <c r="A21" s="1238"/>
      <c r="B21" s="1238"/>
      <c r="C21" s="1238">
        <v>1</v>
      </c>
      <c r="D21" s="982"/>
      <c r="E21" s="982"/>
      <c r="F21" s="982"/>
      <c r="G21" s="987"/>
      <c r="H21" s="984"/>
      <c r="I21" s="990"/>
      <c r="J21" s="974"/>
      <c r="K21" s="973"/>
      <c r="L21" s="595" t="str">
        <f>mergeValue(A21) &amp;"."&amp; mergeValue(B21)&amp;"."&amp; mergeValue(C21)</f>
        <v>1.1.1</v>
      </c>
      <c r="M21" s="549" t="s">
        <v>7</v>
      </c>
      <c r="N21" s="582"/>
      <c r="O21" s="1253"/>
      <c r="P21" s="1253"/>
      <c r="Q21" s="1253"/>
      <c r="R21" s="1253"/>
      <c r="S21" s="1253"/>
      <c r="T21" s="1253"/>
      <c r="U21" s="1253"/>
      <c r="V21" s="1253"/>
      <c r="W21" s="1253"/>
      <c r="X21" s="583" t="s">
        <v>633</v>
      </c>
    </row>
    <row r="22" spans="1:29">
      <c r="A22" s="1238"/>
      <c r="B22" s="1238"/>
      <c r="C22" s="1238"/>
      <c r="D22" s="1238">
        <v>1</v>
      </c>
      <c r="E22" s="982"/>
      <c r="F22" s="982"/>
      <c r="G22" s="987"/>
      <c r="H22" s="984"/>
      <c r="I22" s="990"/>
      <c r="J22" s="988"/>
      <c r="K22" s="973"/>
      <c r="L22" s="595" t="str">
        <f>mergeValue(A22) &amp;"."&amp; mergeValue(B22)&amp;"."&amp; mergeValue(C22)&amp;"."&amp; mergeValue(D22)</f>
        <v>1.1.1.1</v>
      </c>
      <c r="M22" s="550" t="s">
        <v>22</v>
      </c>
      <c r="N22" s="582"/>
      <c r="O22" s="1253"/>
      <c r="P22" s="1253"/>
      <c r="Q22" s="1253"/>
      <c r="R22" s="1253"/>
      <c r="S22" s="1253"/>
      <c r="T22" s="1253"/>
      <c r="U22" s="1253"/>
      <c r="V22" s="1253"/>
      <c r="W22" s="1253"/>
      <c r="X22" s="1022" t="s">
        <v>687</v>
      </c>
    </row>
    <row r="23" spans="1:29" ht="42.95" customHeight="1">
      <c r="A23" s="1238"/>
      <c r="B23" s="1238"/>
      <c r="C23" s="1238"/>
      <c r="D23" s="1238"/>
      <c r="E23" s="982">
        <v>1</v>
      </c>
      <c r="F23" s="982"/>
      <c r="G23" s="987"/>
      <c r="H23" s="984"/>
      <c r="I23" s="990"/>
      <c r="J23" s="988"/>
      <c r="K23" s="978"/>
      <c r="L23" s="595" t="str">
        <f>mergeValue(A23) &amp;"."&amp; mergeValue(B23)&amp;"."&amp; mergeValue(C23)&amp;"."&amp; mergeValue(D23)&amp;"."&amp; mergeValue(E23)</f>
        <v>1.1.1.1.1</v>
      </c>
      <c r="M23" s="1074"/>
      <c r="N23" s="544"/>
      <c r="O23" s="1076"/>
      <c r="P23" s="1077"/>
      <c r="Q23" s="673"/>
      <c r="R23" s="673"/>
      <c r="S23" s="1101"/>
      <c r="T23" s="652" t="s">
        <v>85</v>
      </c>
      <c r="U23" s="1099"/>
      <c r="V23" s="776" t="s">
        <v>85</v>
      </c>
      <c r="W23" s="841"/>
      <c r="X23" s="1209" t="s">
        <v>688</v>
      </c>
      <c r="Y23" s="1010" t="str">
        <f>strCheckDateTwo(N23:W23)</f>
        <v/>
      </c>
    </row>
    <row r="24" spans="1:29" hidden="1">
      <c r="A24" s="1238"/>
      <c r="B24" s="1238"/>
      <c r="C24" s="1238"/>
      <c r="D24" s="1238"/>
      <c r="E24" s="982"/>
      <c r="F24" s="982"/>
      <c r="G24" s="987"/>
      <c r="H24" s="984"/>
      <c r="I24" s="990"/>
      <c r="J24" s="988"/>
      <c r="K24" s="978"/>
      <c r="L24" s="633"/>
      <c r="M24" s="563"/>
      <c r="N24" s="648"/>
      <c r="O24" s="648"/>
      <c r="P24" s="648"/>
      <c r="Q24" s="648"/>
      <c r="R24" s="586" t="str">
        <f>S23 &amp; "-" &amp; U23</f>
        <v>-</v>
      </c>
      <c r="S24" s="514"/>
      <c r="T24" s="588"/>
      <c r="U24" s="514"/>
      <c r="V24" s="648"/>
      <c r="W24" s="840"/>
      <c r="X24" s="1210"/>
    </row>
    <row r="25" spans="1:29" ht="15" customHeight="1">
      <c r="A25" s="1238"/>
      <c r="B25" s="1238"/>
      <c r="C25" s="1238"/>
      <c r="D25" s="1238"/>
      <c r="E25" s="982"/>
      <c r="F25" s="982"/>
      <c r="G25" s="987"/>
      <c r="H25" s="984"/>
      <c r="I25" s="990"/>
      <c r="J25" s="988"/>
      <c r="K25" s="978"/>
      <c r="L25" s="540"/>
      <c r="M25" s="553" t="s">
        <v>5</v>
      </c>
      <c r="N25" s="551"/>
      <c r="O25" s="547"/>
      <c r="P25" s="547"/>
      <c r="Q25" s="547"/>
      <c r="R25" s="547"/>
      <c r="S25" s="575"/>
      <c r="T25" s="566"/>
      <c r="U25" s="565"/>
      <c r="V25" s="551"/>
      <c r="W25" s="551"/>
      <c r="X25" s="1211"/>
    </row>
    <row r="26" spans="1:29" s="477" customFormat="1" ht="15" customHeight="1">
      <c r="A26" s="1238"/>
      <c r="B26" s="1238"/>
      <c r="C26" s="1238"/>
      <c r="D26" s="986"/>
      <c r="E26" s="986"/>
      <c r="F26" s="986"/>
      <c r="G26" s="987"/>
      <c r="H26" s="986"/>
      <c r="I26" s="990"/>
      <c r="J26" s="976"/>
      <c r="K26" s="980"/>
      <c r="L26" s="540"/>
      <c r="M26" s="552" t="s">
        <v>17</v>
      </c>
      <c r="N26" s="551"/>
      <c r="O26" s="547"/>
      <c r="P26" s="547"/>
      <c r="Q26" s="547"/>
      <c r="R26" s="547"/>
      <c r="S26" s="575"/>
      <c r="T26" s="566"/>
      <c r="U26" s="565"/>
      <c r="V26" s="551"/>
      <c r="W26" s="566"/>
      <c r="X26" s="1006"/>
      <c r="Y26" s="1079"/>
      <c r="Z26" s="503"/>
      <c r="AA26" s="503"/>
      <c r="AB26" s="503"/>
      <c r="AC26" s="503"/>
    </row>
    <row r="27" spans="1:29" s="477" customFormat="1" ht="15" customHeight="1">
      <c r="A27" s="1238"/>
      <c r="B27" s="1238"/>
      <c r="C27" s="986"/>
      <c r="D27" s="986"/>
      <c r="E27" s="986"/>
      <c r="F27" s="986"/>
      <c r="G27" s="987"/>
      <c r="H27" s="986"/>
      <c r="I27" s="981"/>
      <c r="J27" s="976"/>
      <c r="K27" s="980"/>
      <c r="L27" s="540"/>
      <c r="M27" s="551" t="s">
        <v>18</v>
      </c>
      <c r="N27" s="551"/>
      <c r="O27" s="547"/>
      <c r="P27" s="547"/>
      <c r="Q27" s="547"/>
      <c r="R27" s="547"/>
      <c r="S27" s="575"/>
      <c r="T27" s="566"/>
      <c r="U27" s="565"/>
      <c r="V27" s="551"/>
      <c r="W27" s="566"/>
      <c r="X27" s="562"/>
      <c r="Y27" s="1079"/>
      <c r="Z27" s="503"/>
      <c r="AA27" s="503"/>
      <c r="AB27" s="503"/>
      <c r="AC27" s="503"/>
    </row>
    <row r="28" spans="1:29" s="477" customFormat="1" ht="15" customHeight="1">
      <c r="A28" s="1238"/>
      <c r="B28" s="986"/>
      <c r="C28" s="986"/>
      <c r="D28" s="986"/>
      <c r="E28" s="986"/>
      <c r="F28" s="986"/>
      <c r="G28" s="987"/>
      <c r="H28" s="986"/>
      <c r="I28" s="981"/>
      <c r="J28" s="976"/>
      <c r="K28" s="980"/>
      <c r="L28" s="540"/>
      <c r="M28" s="560" t="s">
        <v>19</v>
      </c>
      <c r="N28" s="551"/>
      <c r="O28" s="547"/>
      <c r="P28" s="547"/>
      <c r="Q28" s="547"/>
      <c r="R28" s="547"/>
      <c r="S28" s="575"/>
      <c r="T28" s="566"/>
      <c r="U28" s="565"/>
      <c r="V28" s="551"/>
      <c r="W28" s="566"/>
      <c r="X28" s="562"/>
      <c r="Y28" s="1079"/>
      <c r="Z28" s="503"/>
      <c r="AA28" s="503"/>
      <c r="AB28" s="503"/>
      <c r="AC28" s="503"/>
    </row>
    <row r="29" spans="1:29" s="477" customFormat="1" ht="15" customHeight="1">
      <c r="A29" s="972"/>
      <c r="B29" s="972"/>
      <c r="C29" s="972"/>
      <c r="D29" s="972"/>
      <c r="E29" s="972"/>
      <c r="F29" s="972"/>
      <c r="G29" s="979"/>
      <c r="H29" s="980"/>
      <c r="I29" s="975"/>
      <c r="J29" s="976"/>
      <c r="K29" s="972"/>
      <c r="L29" s="540"/>
      <c r="M29" s="567" t="s">
        <v>309</v>
      </c>
      <c r="N29" s="551"/>
      <c r="O29" s="547"/>
      <c r="P29" s="547"/>
      <c r="Q29" s="547"/>
      <c r="R29" s="547"/>
      <c r="S29" s="575"/>
      <c r="T29" s="566"/>
      <c r="U29" s="565"/>
      <c r="V29" s="551"/>
      <c r="W29" s="566"/>
      <c r="X29" s="562"/>
      <c r="Y29" s="1079"/>
      <c r="Z29" s="503"/>
      <c r="AA29" s="503"/>
      <c r="AB29" s="503"/>
      <c r="AC29" s="503"/>
    </row>
    <row r="30" spans="1:29" ht="3" customHeight="1"/>
    <row r="31" spans="1:29" ht="96" customHeight="1">
      <c r="L31" s="1">
        <v>1</v>
      </c>
      <c r="M31" s="1202" t="s">
        <v>689</v>
      </c>
      <c r="N31" s="1202"/>
      <c r="O31" s="1202"/>
      <c r="P31" s="1202"/>
      <c r="Q31" s="1202"/>
      <c r="R31" s="1202"/>
      <c r="S31" s="1202"/>
      <c r="T31" s="1202"/>
      <c r="U31" s="1202"/>
      <c r="V31" s="1202"/>
      <c r="W31" s="1202"/>
      <c r="X31" s="1202"/>
      <c r="Y31" s="1100"/>
      <c r="Z31" s="518"/>
      <c r="AA31" s="518"/>
      <c r="AB31" s="518"/>
      <c r="AC31" s="518"/>
    </row>
    <row r="32" spans="1:29">
      <c r="M32" s="517"/>
      <c r="N32" s="517"/>
      <c r="O32" s="517"/>
      <c r="P32" s="517"/>
      <c r="Q32" s="517"/>
      <c r="R32" s="517"/>
      <c r="S32" s="517"/>
      <c r="T32" s="517"/>
      <c r="U32" s="517"/>
      <c r="V32" s="517"/>
      <c r="W32" s="517"/>
      <c r="X32" s="517"/>
      <c r="Y32" s="1016"/>
      <c r="Z32" s="508"/>
      <c r="AA32" s="508"/>
      <c r="AB32" s="508"/>
      <c r="AC32" s="508"/>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xr:uid="{00000000-0002-0000-1E00-000000000000}"/>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xr:uid="{00000000-0002-0000-1E00-000001000000}">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xr:uid="{00000000-0002-0000-1E00-000002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xr:uid="{00000000-0002-0000-1E00-000003000000}"/>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xr:uid="{00000000-0002-0000-1E00-000004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xr:uid="{00000000-0002-0000-1E00-000005000000}"/>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1E00-00000600000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xr:uid="{00000000-0002-0000-1E00-000007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05_11">
    <tabColor theme="0" tint="-0.249977111117893"/>
  </sheetPr>
  <dimension ref="A1:T39"/>
  <sheetViews>
    <sheetView showGridLines="0" topLeftCell="E1" zoomScaleNormal="100" workbookViewId="0">
      <selection activeCell="G44" sqref="G44"/>
    </sheetView>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203" t="s">
        <v>491</v>
      </c>
      <c r="G2" s="1204"/>
      <c r="H2" s="1205"/>
      <c r="I2" s="436"/>
    </row>
    <row r="3" spans="1:20" ht="3" customHeight="1"/>
    <row r="4" spans="1:20" s="190" customFormat="1" ht="11.25">
      <c r="A4" s="214"/>
      <c r="B4" s="214"/>
      <c r="C4" s="214"/>
      <c r="D4" s="214"/>
      <c r="F4" s="1153" t="s">
        <v>454</v>
      </c>
      <c r="G4" s="1153"/>
      <c r="H4" s="1153"/>
      <c r="I4" s="1206"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6"/>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27.11.2020</v>
      </c>
      <c r="I7" s="196" t="s">
        <v>493</v>
      </c>
      <c r="J7" s="334"/>
      <c r="K7" s="214"/>
      <c r="L7" s="214"/>
      <c r="M7" s="214"/>
      <c r="N7" s="214"/>
      <c r="O7" s="214"/>
      <c r="P7" s="214"/>
      <c r="Q7" s="214"/>
      <c r="R7" s="214"/>
      <c r="S7" s="214"/>
      <c r="T7" s="214"/>
    </row>
    <row r="8" spans="1:20" s="190" customFormat="1" ht="45">
      <c r="A8" s="1207">
        <v>1</v>
      </c>
      <c r="B8" s="214"/>
      <c r="C8" s="214"/>
      <c r="D8" s="214"/>
      <c r="F8" s="335" t="str">
        <f>"2." &amp;mergeValue(A8)</f>
        <v>2.1</v>
      </c>
      <c r="G8" s="417" t="s">
        <v>494</v>
      </c>
      <c r="H8" s="317" t="str">
        <f>IF('Перечень тарифов'!R21="","наименование отсутствует","" &amp; 'Перечень тарифов'!R21 &amp; "")</f>
        <v>6, 7, 8, 9,10, 11, 12, 13, 14, 15, 16, 17, 18, 19, 20, 21, 22, 23, 24, 25, 26, 27, 28, 29, 30, 34, 35, 37, 38, 40, 41, 42, 43, 44, 45, 46, 47, 48, 49, 50, 51, 52, 53, 54, 55, 56, 57, 58, 59, 60, 61, 62, 69, 70, 71, 76, 83, 102</v>
      </c>
      <c r="I8" s="196" t="s">
        <v>590</v>
      </c>
      <c r="J8" s="334"/>
      <c r="K8" s="214"/>
      <c r="L8" s="214"/>
      <c r="M8" s="214"/>
      <c r="N8" s="214"/>
      <c r="O8" s="214"/>
      <c r="P8" s="214"/>
      <c r="Q8" s="214"/>
      <c r="R8" s="214"/>
      <c r="S8" s="214"/>
      <c r="T8" s="214"/>
    </row>
    <row r="9" spans="1:20" s="190" customFormat="1" ht="22.5">
      <c r="A9" s="1207"/>
      <c r="B9" s="214"/>
      <c r="C9" s="214"/>
      <c r="D9" s="214"/>
      <c r="F9" s="335" t="str">
        <f>"3." &amp;mergeValue(A9)</f>
        <v>3.1</v>
      </c>
      <c r="G9" s="417" t="s">
        <v>495</v>
      </c>
      <c r="H9" s="317"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96" t="s">
        <v>588</v>
      </c>
      <c r="J9" s="334"/>
      <c r="K9" s="214"/>
      <c r="L9" s="214"/>
      <c r="M9" s="214"/>
      <c r="N9" s="214"/>
      <c r="O9" s="214"/>
      <c r="P9" s="214"/>
      <c r="Q9" s="214"/>
      <c r="R9" s="214"/>
      <c r="S9" s="214"/>
      <c r="T9" s="214"/>
    </row>
    <row r="10" spans="1:20" s="190" customFormat="1" ht="22.5">
      <c r="A10" s="1207"/>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7"/>
      <c r="B11" s="1207">
        <v>1</v>
      </c>
      <c r="C11" s="441"/>
      <c r="D11" s="441"/>
      <c r="F11" s="335" t="str">
        <f>"4."&amp;mergeValue(A11) &amp;"."&amp;mergeValue(B11)</f>
        <v>4.1.1</v>
      </c>
      <c r="G11" s="324" t="s">
        <v>592</v>
      </c>
      <c r="H11" s="317" t="str">
        <f>IF(region_name="","",region_name)</f>
        <v>Самарская область</v>
      </c>
      <c r="I11" s="196" t="s">
        <v>499</v>
      </c>
      <c r="J11" s="334"/>
      <c r="K11" s="214"/>
      <c r="L11" s="214"/>
      <c r="M11" s="214"/>
      <c r="N11" s="214"/>
      <c r="O11" s="214"/>
      <c r="P11" s="214"/>
      <c r="Q11" s="214"/>
      <c r="R11" s="214"/>
      <c r="S11" s="214"/>
      <c r="T11" s="214"/>
    </row>
    <row r="12" spans="1:20" s="190" customFormat="1" ht="22.5">
      <c r="A12" s="1207"/>
      <c r="B12" s="1207"/>
      <c r="C12" s="1207">
        <v>1</v>
      </c>
      <c r="D12" s="441"/>
      <c r="F12" s="335" t="str">
        <f>"4."&amp;mergeValue(A12) &amp;"."&amp;mergeValue(B12)&amp;"."&amp;mergeValue(C12)</f>
        <v>4.1.1.1</v>
      </c>
      <c r="G12" s="341" t="s">
        <v>497</v>
      </c>
      <c r="H12" s="317" t="str">
        <f>IF(Территории!H13="","","" &amp; Территории!H13 &amp; "")</f>
        <v>городской округ Самара</v>
      </c>
      <c r="I12" s="196" t="s">
        <v>500</v>
      </c>
      <c r="J12" s="334"/>
      <c r="K12" s="214"/>
      <c r="L12" s="214"/>
      <c r="M12" s="214"/>
      <c r="N12" s="214"/>
      <c r="O12" s="214"/>
      <c r="P12" s="214"/>
      <c r="Q12" s="214"/>
      <c r="R12" s="214"/>
      <c r="S12" s="214"/>
      <c r="T12" s="214"/>
    </row>
    <row r="13" spans="1:20" s="190" customFormat="1" ht="56.25">
      <c r="A13" s="1207"/>
      <c r="B13" s="1207"/>
      <c r="C13" s="1207"/>
      <c r="D13" s="441">
        <v>1</v>
      </c>
      <c r="F13" s="335" t="str">
        <f>"4."&amp;mergeValue(A13) &amp;"."&amp;mergeValue(B13)&amp;"."&amp;mergeValue(C13)&amp;"."&amp;mergeValue(D13)</f>
        <v>4.1.1.1.1</v>
      </c>
      <c r="G13" s="420" t="s">
        <v>498</v>
      </c>
      <c r="H13" s="317" t="str">
        <f>IF(Территории!R14="","","" &amp; Территории!R14 &amp; "")</f>
        <v>городской округ Самара (36701000)</v>
      </c>
      <c r="I13" s="1107" t="s">
        <v>591</v>
      </c>
      <c r="J13" s="334"/>
      <c r="K13" s="214"/>
      <c r="L13" s="214"/>
      <c r="M13" s="214"/>
      <c r="N13" s="214"/>
      <c r="O13" s="214"/>
      <c r="P13" s="214"/>
      <c r="Q13" s="214"/>
      <c r="R13" s="214"/>
      <c r="S13" s="214"/>
      <c r="T13" s="214"/>
    </row>
    <row r="14" spans="1:20" s="1009" customFormat="1" ht="45">
      <c r="A14" s="1207">
        <v>2</v>
      </c>
      <c r="B14" s="1015"/>
      <c r="C14" s="1015"/>
      <c r="D14" s="1015"/>
      <c r="F14" s="1031" t="str">
        <f>"2." &amp;mergeValue(A14)</f>
        <v>2.2</v>
      </c>
      <c r="G14" s="817" t="s">
        <v>494</v>
      </c>
      <c r="H14" s="1110" t="str">
        <f>IF('Перечень тарифов'!R23="","наименование отсутствует","" &amp; 'Перечень тарифов'!R23 &amp; "")</f>
        <v>31</v>
      </c>
      <c r="I14" s="818" t="s">
        <v>590</v>
      </c>
      <c r="J14" s="617"/>
      <c r="K14" s="1015"/>
      <c r="L14" s="1015"/>
      <c r="M14" s="1015"/>
      <c r="N14" s="1015"/>
      <c r="O14" s="1015"/>
      <c r="P14" s="1015"/>
      <c r="Q14" s="1015"/>
      <c r="R14" s="1015"/>
      <c r="S14" s="1015"/>
      <c r="T14" s="1015"/>
    </row>
    <row r="15" spans="1:20" s="1009" customFormat="1" ht="22.5">
      <c r="A15" s="1207"/>
      <c r="B15" s="1015"/>
      <c r="C15" s="1015"/>
      <c r="D15" s="1015"/>
      <c r="F15" s="1031" t="str">
        <f>"3." &amp;mergeValue(A15)</f>
        <v>3.2</v>
      </c>
      <c r="G15" s="817" t="s">
        <v>495</v>
      </c>
      <c r="H15" s="1110"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5" s="818" t="s">
        <v>588</v>
      </c>
      <c r="J15" s="617"/>
      <c r="K15" s="1015"/>
      <c r="L15" s="1015"/>
      <c r="M15" s="1015"/>
      <c r="N15" s="1015"/>
      <c r="O15" s="1015"/>
      <c r="P15" s="1015"/>
      <c r="Q15" s="1015"/>
      <c r="R15" s="1015"/>
      <c r="S15" s="1015"/>
      <c r="T15" s="1015"/>
    </row>
    <row r="16" spans="1:20" s="1009" customFormat="1" ht="22.5">
      <c r="A16" s="1207"/>
      <c r="B16" s="1015"/>
      <c r="C16" s="1015"/>
      <c r="D16" s="1015"/>
      <c r="F16" s="1031" t="str">
        <f>"4."&amp;mergeValue(A16)</f>
        <v>4.2</v>
      </c>
      <c r="G16" s="817" t="s">
        <v>496</v>
      </c>
      <c r="H16" s="1116" t="s">
        <v>458</v>
      </c>
      <c r="I16" s="818"/>
      <c r="J16" s="617"/>
      <c r="K16" s="1015"/>
      <c r="L16" s="1015"/>
      <c r="M16" s="1015"/>
      <c r="N16" s="1015"/>
      <c r="O16" s="1015"/>
      <c r="P16" s="1015"/>
      <c r="Q16" s="1015"/>
      <c r="R16" s="1015"/>
      <c r="S16" s="1015"/>
      <c r="T16" s="1015"/>
    </row>
    <row r="17" spans="1:20" s="1009" customFormat="1" ht="18.75">
      <c r="A17" s="1207"/>
      <c r="B17" s="1207">
        <v>1</v>
      </c>
      <c r="C17" s="1106"/>
      <c r="D17" s="1106"/>
      <c r="F17" s="1031" t="str">
        <f>"4."&amp;mergeValue(A17) &amp;"."&amp;mergeValue(B17)</f>
        <v>4.2.1</v>
      </c>
      <c r="G17" s="832" t="s">
        <v>592</v>
      </c>
      <c r="H17" s="1110" t="str">
        <f>IF(region_name="","",region_name)</f>
        <v>Самарская область</v>
      </c>
      <c r="I17" s="818" t="s">
        <v>499</v>
      </c>
      <c r="J17" s="617"/>
      <c r="K17" s="1015"/>
      <c r="L17" s="1015"/>
      <c r="M17" s="1015"/>
      <c r="N17" s="1015"/>
      <c r="O17" s="1015"/>
      <c r="P17" s="1015"/>
      <c r="Q17" s="1015"/>
      <c r="R17" s="1015"/>
      <c r="S17" s="1015"/>
      <c r="T17" s="1015"/>
    </row>
    <row r="18" spans="1:20" s="1009" customFormat="1" ht="22.5">
      <c r="A18" s="1207"/>
      <c r="B18" s="1207"/>
      <c r="C18" s="1207">
        <v>1</v>
      </c>
      <c r="D18" s="1106"/>
      <c r="F18" s="1031" t="str">
        <f>"4."&amp;mergeValue(A18) &amp;"."&amp;mergeValue(B18)&amp;"."&amp;mergeValue(C18)</f>
        <v>4.2.1.1</v>
      </c>
      <c r="G18" s="819" t="s">
        <v>497</v>
      </c>
      <c r="H18" s="1110" t="str">
        <f>IF(Территории!H13="","","" &amp; Территории!H13 &amp; "")</f>
        <v>городской округ Самара</v>
      </c>
      <c r="I18" s="818" t="s">
        <v>500</v>
      </c>
      <c r="J18" s="617"/>
      <c r="K18" s="1015"/>
      <c r="L18" s="1015"/>
      <c r="M18" s="1015"/>
      <c r="N18" s="1015"/>
      <c r="O18" s="1015"/>
      <c r="P18" s="1015"/>
      <c r="Q18" s="1015"/>
      <c r="R18" s="1015"/>
      <c r="S18" s="1015"/>
      <c r="T18" s="1015"/>
    </row>
    <row r="19" spans="1:20" s="1009" customFormat="1" ht="56.25">
      <c r="A19" s="1207"/>
      <c r="B19" s="1207"/>
      <c r="C19" s="1207"/>
      <c r="D19" s="1106">
        <v>1</v>
      </c>
      <c r="F19" s="1031" t="str">
        <f>"4."&amp;mergeValue(A19) &amp;"."&amp;mergeValue(B19)&amp;"."&amp;mergeValue(C19)&amp;"."&amp;mergeValue(D19)</f>
        <v>4.2.1.1.1</v>
      </c>
      <c r="G19" s="820" t="s">
        <v>498</v>
      </c>
      <c r="H19" s="1110" t="str">
        <f>IF(Территории!R14="","","" &amp; Территории!R14 &amp; "")</f>
        <v>городской округ Самара (36701000)</v>
      </c>
      <c r="I19" s="1107" t="s">
        <v>591</v>
      </c>
      <c r="J19" s="617"/>
      <c r="K19" s="1015"/>
      <c r="L19" s="1015"/>
      <c r="M19" s="1015"/>
      <c r="N19" s="1015"/>
      <c r="O19" s="1015"/>
      <c r="P19" s="1015"/>
      <c r="Q19" s="1015"/>
      <c r="R19" s="1015"/>
      <c r="S19" s="1015"/>
      <c r="T19" s="1015"/>
    </row>
    <row r="20" spans="1:20" s="1009" customFormat="1" ht="45">
      <c r="A20" s="1207">
        <v>3</v>
      </c>
      <c r="B20" s="1015"/>
      <c r="C20" s="1015"/>
      <c r="D20" s="1015"/>
      <c r="F20" s="1031" t="str">
        <f>"2." &amp;mergeValue(A20)</f>
        <v>2.3</v>
      </c>
      <c r="G20" s="817" t="s">
        <v>494</v>
      </c>
      <c r="H20" s="1110" t="str">
        <f>IF('Перечень тарифов'!R25="","наименование отсутствует","" &amp; 'Перечень тарифов'!R25 &amp; "")</f>
        <v>32</v>
      </c>
      <c r="I20" s="818" t="s">
        <v>590</v>
      </c>
      <c r="J20" s="617"/>
      <c r="K20" s="1015"/>
      <c r="L20" s="1015"/>
      <c r="M20" s="1015"/>
      <c r="N20" s="1015"/>
      <c r="O20" s="1015"/>
      <c r="P20" s="1015"/>
      <c r="Q20" s="1015"/>
      <c r="R20" s="1015"/>
      <c r="S20" s="1015"/>
      <c r="T20" s="1015"/>
    </row>
    <row r="21" spans="1:20" s="1009" customFormat="1" ht="22.5">
      <c r="A21" s="1207"/>
      <c r="B21" s="1015"/>
      <c r="C21" s="1015"/>
      <c r="D21" s="1015"/>
      <c r="F21" s="1031" t="str">
        <f>"3." &amp;mergeValue(A21)</f>
        <v>3.3</v>
      </c>
      <c r="G21" s="817" t="s">
        <v>495</v>
      </c>
      <c r="H21" s="1110"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21" s="818" t="s">
        <v>588</v>
      </c>
      <c r="J21" s="617"/>
      <c r="K21" s="1015"/>
      <c r="L21" s="1015"/>
      <c r="M21" s="1015"/>
      <c r="N21" s="1015"/>
      <c r="O21" s="1015"/>
      <c r="P21" s="1015"/>
      <c r="Q21" s="1015"/>
      <c r="R21" s="1015"/>
      <c r="S21" s="1015"/>
      <c r="T21" s="1015"/>
    </row>
    <row r="22" spans="1:20" s="1009" customFormat="1" ht="22.5">
      <c r="A22" s="1207"/>
      <c r="B22" s="1015"/>
      <c r="C22" s="1015"/>
      <c r="D22" s="1015"/>
      <c r="F22" s="1031" t="str">
        <f>"4."&amp;mergeValue(A22)</f>
        <v>4.3</v>
      </c>
      <c r="G22" s="817" t="s">
        <v>496</v>
      </c>
      <c r="H22" s="1116" t="s">
        <v>458</v>
      </c>
      <c r="I22" s="818"/>
      <c r="J22" s="617"/>
      <c r="K22" s="1015"/>
      <c r="L22" s="1015"/>
      <c r="M22" s="1015"/>
      <c r="N22" s="1015"/>
      <c r="O22" s="1015"/>
      <c r="P22" s="1015"/>
      <c r="Q22" s="1015"/>
      <c r="R22" s="1015"/>
      <c r="S22" s="1015"/>
      <c r="T22" s="1015"/>
    </row>
    <row r="23" spans="1:20" s="1009" customFormat="1" ht="18.75">
      <c r="A23" s="1207"/>
      <c r="B23" s="1207">
        <v>1</v>
      </c>
      <c r="C23" s="1106"/>
      <c r="D23" s="1106"/>
      <c r="F23" s="1031" t="str">
        <f>"4."&amp;mergeValue(A23) &amp;"."&amp;mergeValue(B23)</f>
        <v>4.3.1</v>
      </c>
      <c r="G23" s="832" t="s">
        <v>592</v>
      </c>
      <c r="H23" s="1110" t="str">
        <f>IF(region_name="","",region_name)</f>
        <v>Самарская область</v>
      </c>
      <c r="I23" s="818" t="s">
        <v>499</v>
      </c>
      <c r="J23" s="617"/>
      <c r="K23" s="1015"/>
      <c r="L23" s="1015"/>
      <c r="M23" s="1015"/>
      <c r="N23" s="1015"/>
      <c r="O23" s="1015"/>
      <c r="P23" s="1015"/>
      <c r="Q23" s="1015"/>
      <c r="R23" s="1015"/>
      <c r="S23" s="1015"/>
      <c r="T23" s="1015"/>
    </row>
    <row r="24" spans="1:20" s="1009" customFormat="1" ht="22.5">
      <c r="A24" s="1207"/>
      <c r="B24" s="1207"/>
      <c r="C24" s="1207">
        <v>1</v>
      </c>
      <c r="D24" s="1106"/>
      <c r="F24" s="1031" t="str">
        <f>"4."&amp;mergeValue(A24) &amp;"."&amp;mergeValue(B24)&amp;"."&amp;mergeValue(C24)</f>
        <v>4.3.1.1</v>
      </c>
      <c r="G24" s="819" t="s">
        <v>497</v>
      </c>
      <c r="H24" s="1110" t="str">
        <f>IF(Территории!H13="","","" &amp; Территории!H13 &amp; "")</f>
        <v>городской округ Самара</v>
      </c>
      <c r="I24" s="818" t="s">
        <v>500</v>
      </c>
      <c r="J24" s="617"/>
      <c r="K24" s="1015"/>
      <c r="L24" s="1015"/>
      <c r="M24" s="1015"/>
      <c r="N24" s="1015"/>
      <c r="O24" s="1015"/>
      <c r="P24" s="1015"/>
      <c r="Q24" s="1015"/>
      <c r="R24" s="1015"/>
      <c r="S24" s="1015"/>
      <c r="T24" s="1015"/>
    </row>
    <row r="25" spans="1:20" s="1009" customFormat="1" ht="56.25">
      <c r="A25" s="1207"/>
      <c r="B25" s="1207"/>
      <c r="C25" s="1207"/>
      <c r="D25" s="1106">
        <v>1</v>
      </c>
      <c r="F25" s="1031" t="str">
        <f>"4."&amp;mergeValue(A25) &amp;"."&amp;mergeValue(B25)&amp;"."&amp;mergeValue(C25)&amp;"."&amp;mergeValue(D25)</f>
        <v>4.3.1.1.1</v>
      </c>
      <c r="G25" s="820" t="s">
        <v>498</v>
      </c>
      <c r="H25" s="1110" t="str">
        <f>IF(Территории!R14="","","" &amp; Территории!R14 &amp; "")</f>
        <v>городской округ Самара (36701000)</v>
      </c>
      <c r="I25" s="1107" t="s">
        <v>591</v>
      </c>
      <c r="J25" s="617"/>
      <c r="K25" s="1015"/>
      <c r="L25" s="1015"/>
      <c r="M25" s="1015"/>
      <c r="N25" s="1015"/>
      <c r="O25" s="1015"/>
      <c r="P25" s="1015"/>
      <c r="Q25" s="1015"/>
      <c r="R25" s="1015"/>
      <c r="S25" s="1015"/>
      <c r="T25" s="1015"/>
    </row>
    <row r="26" spans="1:20" s="1009" customFormat="1" ht="45">
      <c r="A26" s="1207">
        <v>4</v>
      </c>
      <c r="B26" s="1015"/>
      <c r="C26" s="1015"/>
      <c r="D26" s="1015"/>
      <c r="F26" s="1031" t="str">
        <f>"2." &amp;mergeValue(A26)</f>
        <v>2.4</v>
      </c>
      <c r="G26" s="817" t="s">
        <v>494</v>
      </c>
      <c r="H26" s="1110" t="str">
        <f>IF('Перечень тарифов'!R27="","наименование отсутствует","" &amp; 'Перечень тарифов'!R27 &amp; "")</f>
        <v>33</v>
      </c>
      <c r="I26" s="818" t="s">
        <v>590</v>
      </c>
      <c r="J26" s="617"/>
      <c r="K26" s="1015"/>
      <c r="L26" s="1015"/>
      <c r="M26" s="1015"/>
      <c r="N26" s="1015"/>
      <c r="O26" s="1015"/>
      <c r="P26" s="1015"/>
      <c r="Q26" s="1015"/>
      <c r="R26" s="1015"/>
      <c r="S26" s="1015"/>
      <c r="T26" s="1015"/>
    </row>
    <row r="27" spans="1:20" s="1009" customFormat="1" ht="22.5">
      <c r="A27" s="1207"/>
      <c r="B27" s="1015"/>
      <c r="C27" s="1015"/>
      <c r="D27" s="1015"/>
      <c r="F27" s="1031" t="str">
        <f>"3." &amp;mergeValue(A27)</f>
        <v>3.4</v>
      </c>
      <c r="G27" s="817" t="s">
        <v>495</v>
      </c>
      <c r="H27" s="1110"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27" s="818" t="s">
        <v>588</v>
      </c>
      <c r="J27" s="617"/>
      <c r="K27" s="1015"/>
      <c r="L27" s="1015"/>
      <c r="M27" s="1015"/>
      <c r="N27" s="1015"/>
      <c r="O27" s="1015"/>
      <c r="P27" s="1015"/>
      <c r="Q27" s="1015"/>
      <c r="R27" s="1015"/>
      <c r="S27" s="1015"/>
      <c r="T27" s="1015"/>
    </row>
    <row r="28" spans="1:20" s="1009" customFormat="1" ht="22.5">
      <c r="A28" s="1207"/>
      <c r="B28" s="1015"/>
      <c r="C28" s="1015"/>
      <c r="D28" s="1015"/>
      <c r="F28" s="1031" t="str">
        <f>"4."&amp;mergeValue(A28)</f>
        <v>4.4</v>
      </c>
      <c r="G28" s="817" t="s">
        <v>496</v>
      </c>
      <c r="H28" s="1116" t="s">
        <v>458</v>
      </c>
      <c r="I28" s="818"/>
      <c r="J28" s="617"/>
      <c r="K28" s="1015"/>
      <c r="L28" s="1015"/>
      <c r="M28" s="1015"/>
      <c r="N28" s="1015"/>
      <c r="O28" s="1015"/>
      <c r="P28" s="1015"/>
      <c r="Q28" s="1015"/>
      <c r="R28" s="1015"/>
      <c r="S28" s="1015"/>
      <c r="T28" s="1015"/>
    </row>
    <row r="29" spans="1:20" s="1009" customFormat="1" ht="18.75">
      <c r="A29" s="1207"/>
      <c r="B29" s="1207">
        <v>1</v>
      </c>
      <c r="C29" s="1106"/>
      <c r="D29" s="1106"/>
      <c r="F29" s="1031" t="str">
        <f>"4."&amp;mergeValue(A29) &amp;"."&amp;mergeValue(B29)</f>
        <v>4.4.1</v>
      </c>
      <c r="G29" s="832" t="s">
        <v>592</v>
      </c>
      <c r="H29" s="1110" t="str">
        <f>IF(region_name="","",region_name)</f>
        <v>Самарская область</v>
      </c>
      <c r="I29" s="818" t="s">
        <v>499</v>
      </c>
      <c r="J29" s="617"/>
      <c r="K29" s="1015"/>
      <c r="L29" s="1015"/>
      <c r="M29" s="1015"/>
      <c r="N29" s="1015"/>
      <c r="O29" s="1015"/>
      <c r="P29" s="1015"/>
      <c r="Q29" s="1015"/>
      <c r="R29" s="1015"/>
      <c r="S29" s="1015"/>
      <c r="T29" s="1015"/>
    </row>
    <row r="30" spans="1:20" s="1009" customFormat="1" ht="22.5">
      <c r="A30" s="1207"/>
      <c r="B30" s="1207"/>
      <c r="C30" s="1207">
        <v>1</v>
      </c>
      <c r="D30" s="1106"/>
      <c r="F30" s="1031" t="str">
        <f>"4."&amp;mergeValue(A30) &amp;"."&amp;mergeValue(B30)&amp;"."&amp;mergeValue(C30)</f>
        <v>4.4.1.1</v>
      </c>
      <c r="G30" s="819" t="s">
        <v>497</v>
      </c>
      <c r="H30" s="1110" t="str">
        <f>IF(Территории!H13="","","" &amp; Территории!H13 &amp; "")</f>
        <v>городской округ Самара</v>
      </c>
      <c r="I30" s="818" t="s">
        <v>500</v>
      </c>
      <c r="J30" s="617"/>
      <c r="K30" s="1015"/>
      <c r="L30" s="1015"/>
      <c r="M30" s="1015"/>
      <c r="N30" s="1015"/>
      <c r="O30" s="1015"/>
      <c r="P30" s="1015"/>
      <c r="Q30" s="1015"/>
      <c r="R30" s="1015"/>
      <c r="S30" s="1015"/>
      <c r="T30" s="1015"/>
    </row>
    <row r="31" spans="1:20" s="1009" customFormat="1" ht="56.25">
      <c r="A31" s="1207"/>
      <c r="B31" s="1207"/>
      <c r="C31" s="1207"/>
      <c r="D31" s="1106">
        <v>1</v>
      </c>
      <c r="F31" s="1031" t="str">
        <f>"4."&amp;mergeValue(A31) &amp;"."&amp;mergeValue(B31)&amp;"."&amp;mergeValue(C31)&amp;"."&amp;mergeValue(D31)</f>
        <v>4.4.1.1.1</v>
      </c>
      <c r="G31" s="820" t="s">
        <v>498</v>
      </c>
      <c r="H31" s="1110" t="str">
        <f>IF(Территории!R14="","","" &amp; Территории!R14 &amp; "")</f>
        <v>городской округ Самара (36701000)</v>
      </c>
      <c r="I31" s="1107" t="s">
        <v>591</v>
      </c>
      <c r="J31" s="617"/>
      <c r="K31" s="1015"/>
      <c r="L31" s="1015"/>
      <c r="M31" s="1015"/>
      <c r="N31" s="1015"/>
      <c r="O31" s="1015"/>
      <c r="P31" s="1015"/>
      <c r="Q31" s="1015"/>
      <c r="R31" s="1015"/>
      <c r="S31" s="1015"/>
      <c r="T31" s="1015"/>
    </row>
    <row r="32" spans="1:20" s="1009" customFormat="1" ht="45">
      <c r="A32" s="1207">
        <v>5</v>
      </c>
      <c r="B32" s="1015"/>
      <c r="C32" s="1015"/>
      <c r="D32" s="1015"/>
      <c r="F32" s="1031" t="str">
        <f>"2." &amp;mergeValue(A32)</f>
        <v>2.5</v>
      </c>
      <c r="G32" s="817" t="s">
        <v>494</v>
      </c>
      <c r="H32" s="1110" t="str">
        <f>IF('Перечень тарифов'!R29="","наименование отсутствует","" &amp; 'Перечень тарифов'!R29 &amp; "")</f>
        <v>36</v>
      </c>
      <c r="I32" s="818" t="s">
        <v>590</v>
      </c>
      <c r="J32" s="617"/>
      <c r="K32" s="1015"/>
      <c r="L32" s="1015"/>
      <c r="M32" s="1015"/>
      <c r="N32" s="1015"/>
      <c r="O32" s="1015"/>
      <c r="P32" s="1015"/>
      <c r="Q32" s="1015"/>
      <c r="R32" s="1015"/>
      <c r="S32" s="1015"/>
      <c r="T32" s="1015"/>
    </row>
    <row r="33" spans="1:20" s="1009" customFormat="1" ht="22.5">
      <c r="A33" s="1207"/>
      <c r="B33" s="1015"/>
      <c r="C33" s="1015"/>
      <c r="D33" s="1015"/>
      <c r="F33" s="1031" t="str">
        <f>"3." &amp;mergeValue(A33)</f>
        <v>3.5</v>
      </c>
      <c r="G33" s="817" t="s">
        <v>495</v>
      </c>
      <c r="H33" s="1110"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33" s="818" t="s">
        <v>588</v>
      </c>
      <c r="J33" s="617"/>
      <c r="K33" s="1015"/>
      <c r="L33" s="1015"/>
      <c r="M33" s="1015"/>
      <c r="N33" s="1015"/>
      <c r="O33" s="1015"/>
      <c r="P33" s="1015"/>
      <c r="Q33" s="1015"/>
      <c r="R33" s="1015"/>
      <c r="S33" s="1015"/>
      <c r="T33" s="1015"/>
    </row>
    <row r="34" spans="1:20" s="1009" customFormat="1" ht="22.5">
      <c r="A34" s="1207"/>
      <c r="B34" s="1015"/>
      <c r="C34" s="1015"/>
      <c r="D34" s="1015"/>
      <c r="F34" s="1031" t="str">
        <f>"4."&amp;mergeValue(A34)</f>
        <v>4.5</v>
      </c>
      <c r="G34" s="817" t="s">
        <v>496</v>
      </c>
      <c r="H34" s="1116" t="s">
        <v>458</v>
      </c>
      <c r="I34" s="818"/>
      <c r="J34" s="617"/>
      <c r="K34" s="1015"/>
      <c r="L34" s="1015"/>
      <c r="M34" s="1015"/>
      <c r="N34" s="1015"/>
      <c r="O34" s="1015"/>
      <c r="P34" s="1015"/>
      <c r="Q34" s="1015"/>
      <c r="R34" s="1015"/>
      <c r="S34" s="1015"/>
      <c r="T34" s="1015"/>
    </row>
    <row r="35" spans="1:20" s="1009" customFormat="1" ht="18.75">
      <c r="A35" s="1207"/>
      <c r="B35" s="1207">
        <v>1</v>
      </c>
      <c r="C35" s="1106"/>
      <c r="D35" s="1106"/>
      <c r="F35" s="1031" t="str">
        <f>"4."&amp;mergeValue(A35) &amp;"."&amp;mergeValue(B35)</f>
        <v>4.5.1</v>
      </c>
      <c r="G35" s="832" t="s">
        <v>592</v>
      </c>
      <c r="H35" s="1110" t="str">
        <f>IF(region_name="","",region_name)</f>
        <v>Самарская область</v>
      </c>
      <c r="I35" s="818" t="s">
        <v>499</v>
      </c>
      <c r="J35" s="617"/>
      <c r="K35" s="1015"/>
      <c r="L35" s="1015"/>
      <c r="M35" s="1015"/>
      <c r="N35" s="1015"/>
      <c r="O35" s="1015"/>
      <c r="P35" s="1015"/>
      <c r="Q35" s="1015"/>
      <c r="R35" s="1015"/>
      <c r="S35" s="1015"/>
      <c r="T35" s="1015"/>
    </row>
    <row r="36" spans="1:20" s="1009" customFormat="1" ht="22.5">
      <c r="A36" s="1207"/>
      <c r="B36" s="1207"/>
      <c r="C36" s="1207">
        <v>1</v>
      </c>
      <c r="D36" s="1106"/>
      <c r="F36" s="1031" t="str">
        <f>"4."&amp;mergeValue(A36) &amp;"."&amp;mergeValue(B36)&amp;"."&amp;mergeValue(C36)</f>
        <v>4.5.1.1</v>
      </c>
      <c r="G36" s="819" t="s">
        <v>497</v>
      </c>
      <c r="H36" s="1110" t="str">
        <f>IF(Территории!H13="","","" &amp; Территории!H13 &amp; "")</f>
        <v>городской округ Самара</v>
      </c>
      <c r="I36" s="818" t="s">
        <v>500</v>
      </c>
      <c r="J36" s="617"/>
      <c r="K36" s="1015"/>
      <c r="L36" s="1015"/>
      <c r="M36" s="1015"/>
      <c r="N36" s="1015"/>
      <c r="O36" s="1015"/>
      <c r="P36" s="1015"/>
      <c r="Q36" s="1015"/>
      <c r="R36" s="1015"/>
      <c r="S36" s="1015"/>
      <c r="T36" s="1015"/>
    </row>
    <row r="37" spans="1:20" s="1009" customFormat="1" ht="56.25">
      <c r="A37" s="1207"/>
      <c r="B37" s="1207"/>
      <c r="C37" s="1207"/>
      <c r="D37" s="1106">
        <v>1</v>
      </c>
      <c r="F37" s="1031" t="str">
        <f>"4."&amp;mergeValue(A37) &amp;"."&amp;mergeValue(B37)&amp;"."&amp;mergeValue(C37)&amp;"."&amp;mergeValue(D37)</f>
        <v>4.5.1.1.1</v>
      </c>
      <c r="G37" s="820" t="s">
        <v>498</v>
      </c>
      <c r="H37" s="1110" t="str">
        <f>IF(Территории!R14="","","" &amp; Территории!R14 &amp; "")</f>
        <v>городской округ Самара (36701000)</v>
      </c>
      <c r="I37" s="1107" t="s">
        <v>591</v>
      </c>
      <c r="J37" s="617"/>
      <c r="K37" s="1015"/>
      <c r="L37" s="1015"/>
      <c r="M37" s="1015"/>
      <c r="N37" s="1015"/>
      <c r="O37" s="1015"/>
      <c r="P37" s="1015"/>
      <c r="Q37" s="1015"/>
      <c r="R37" s="1015"/>
      <c r="S37" s="1015"/>
      <c r="T37" s="1015"/>
    </row>
    <row r="38" spans="1:20" s="326" customFormat="1" ht="3" customHeight="1">
      <c r="A38" s="327"/>
      <c r="B38" s="327"/>
      <c r="C38" s="327"/>
      <c r="D38" s="327"/>
      <c r="F38" s="325"/>
      <c r="G38" s="418"/>
      <c r="H38" s="419"/>
      <c r="I38" s="226"/>
      <c r="J38" s="327"/>
      <c r="K38" s="327"/>
      <c r="L38" s="327"/>
      <c r="M38" s="327"/>
      <c r="N38" s="327"/>
      <c r="O38" s="327"/>
      <c r="P38" s="327"/>
      <c r="Q38" s="327"/>
      <c r="R38" s="327"/>
      <c r="S38" s="327"/>
      <c r="T38" s="327"/>
    </row>
    <row r="39" spans="1:20" s="326" customFormat="1" ht="15" customHeight="1">
      <c r="A39" s="327"/>
      <c r="B39" s="327"/>
      <c r="C39" s="327"/>
      <c r="D39" s="327"/>
      <c r="F39" s="325"/>
      <c r="G39" s="1202" t="s">
        <v>593</v>
      </c>
      <c r="H39" s="1202"/>
      <c r="I39" s="226"/>
      <c r="J39" s="327"/>
      <c r="K39" s="327"/>
      <c r="L39" s="327"/>
      <c r="M39" s="327"/>
      <c r="N39" s="327"/>
      <c r="O39" s="327"/>
      <c r="P39" s="327"/>
      <c r="Q39" s="327"/>
      <c r="R39" s="327"/>
      <c r="S39" s="327"/>
      <c r="T39" s="327"/>
    </row>
  </sheetData>
  <sheetProtection algorithmName="SHA-512" hashValue="2G/vQHzfRfxTpdz5zSPBWO2B7rJNFJKnXdb9DIg+6xD6Ba8BfgzySb0MepgvkxnzuTuRHyqXNo+O8b3NgUGtSA==" saltValue="3hhbkYBR1C6Sw+OTw4+Mog==" spinCount="100000" sheet="1" objects="1" scenarios="1" formatColumns="0" formatRows="0"/>
  <mergeCells count="19">
    <mergeCell ref="G39:H39"/>
    <mergeCell ref="F2:H2"/>
    <mergeCell ref="F4:H4"/>
    <mergeCell ref="I4:I5"/>
    <mergeCell ref="A8:A13"/>
    <mergeCell ref="B11:B13"/>
    <mergeCell ref="C12:C13"/>
    <mergeCell ref="A14:A19"/>
    <mergeCell ref="B17:B19"/>
    <mergeCell ref="C18:C19"/>
    <mergeCell ref="A20:A25"/>
    <mergeCell ref="B23:B25"/>
    <mergeCell ref="C24:C25"/>
    <mergeCell ref="A26:A31"/>
    <mergeCell ref="B29:B31"/>
    <mergeCell ref="C30:C31"/>
    <mergeCell ref="A32:A37"/>
    <mergeCell ref="B35:B37"/>
    <mergeCell ref="C36:C37"/>
  </mergeCells>
  <dataValidations count="1">
    <dataValidation type="textLength" operator="lessThanOrEqual" allowBlank="1" showInputMessage="1" showErrorMessage="1" errorTitle="Ошибка" error="Допускается ввод не более 900 символов!" sqref="I38:I39" xr:uid="{00000000-0002-0000-1F00-000000000000}">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11">
    <tabColor rgb="FFEAEBEE"/>
    <pageSetUpPr fitToPage="1"/>
  </sheetPr>
  <dimension ref="A1:P23"/>
  <sheetViews>
    <sheetView showGridLines="0" topLeftCell="D4" zoomScaleNormal="100" workbookViewId="0">
      <selection activeCell="F17" sqref="F17"/>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35" t="s">
        <v>730</v>
      </c>
      <c r="E5" s="1235"/>
      <c r="F5" s="1235"/>
      <c r="G5" s="438"/>
    </row>
    <row r="6" spans="1:16" ht="3" customHeight="1">
      <c r="C6" s="86"/>
      <c r="D6" s="37"/>
      <c r="E6" s="84"/>
      <c r="F6" s="83"/>
      <c r="G6" s="286"/>
    </row>
    <row r="7" spans="1:16">
      <c r="C7" s="86"/>
      <c r="D7" s="1219" t="s">
        <v>454</v>
      </c>
      <c r="E7" s="1219"/>
      <c r="F7" s="1219"/>
      <c r="G7" s="1282" t="s">
        <v>455</v>
      </c>
    </row>
    <row r="8" spans="1:16">
      <c r="C8" s="86"/>
      <c r="D8" s="103" t="s">
        <v>92</v>
      </c>
      <c r="E8" s="113" t="s">
        <v>457</v>
      </c>
      <c r="F8" s="113" t="s">
        <v>456</v>
      </c>
      <c r="G8" s="1282"/>
    </row>
    <row r="9" spans="1:16" ht="12" customHeight="1">
      <c r="C9" s="86"/>
      <c r="D9" s="42" t="s">
        <v>93</v>
      </c>
      <c r="E9" s="42" t="s">
        <v>49</v>
      </c>
      <c r="F9" s="42" t="s">
        <v>50</v>
      </c>
      <c r="G9" s="42" t="s">
        <v>51</v>
      </c>
    </row>
    <row r="10" spans="1:16" ht="22.5">
      <c r="A10" s="285"/>
      <c r="C10" s="86"/>
      <c r="D10" s="187">
        <v>1</v>
      </c>
      <c r="E10" s="294" t="s">
        <v>692</v>
      </c>
      <c r="F10" s="295" t="s">
        <v>458</v>
      </c>
      <c r="G10" s="196"/>
    </row>
    <row r="11" spans="1:16">
      <c r="A11" s="285"/>
      <c r="C11" s="86"/>
      <c r="D11" s="187" t="s">
        <v>295</v>
      </c>
      <c r="E11" s="287" t="s">
        <v>693</v>
      </c>
      <c r="F11" s="295" t="s">
        <v>458</v>
      </c>
      <c r="G11" s="196"/>
    </row>
    <row r="12" spans="1:16" ht="20.100000000000001" customHeight="1">
      <c r="A12" s="285"/>
      <c r="C12" s="86"/>
      <c r="D12" s="187" t="s">
        <v>8</v>
      </c>
      <c r="E12" s="289" t="s">
        <v>2142</v>
      </c>
      <c r="F12" s="1092" t="s">
        <v>2145</v>
      </c>
      <c r="G12" s="1209" t="s">
        <v>597</v>
      </c>
    </row>
    <row r="13" spans="1:16" s="1063" customFormat="1" ht="20.100000000000001" customHeight="1">
      <c r="A13" s="97"/>
      <c r="B13" s="186"/>
      <c r="C13" s="1111" t="s">
        <v>2133</v>
      </c>
      <c r="D13" s="187" t="s">
        <v>2140</v>
      </c>
      <c r="E13" s="292" t="s">
        <v>2143</v>
      </c>
      <c r="F13" s="1092" t="s">
        <v>2146</v>
      </c>
      <c r="G13" s="1210"/>
      <c r="I13" s="831"/>
      <c r="J13" s="831"/>
    </row>
    <row r="14" spans="1:16" s="1063" customFormat="1" ht="20.100000000000001" customHeight="1">
      <c r="A14" s="97"/>
      <c r="B14" s="186"/>
      <c r="C14" s="1111" t="s">
        <v>2133</v>
      </c>
      <c r="D14" s="187" t="s">
        <v>2141</v>
      </c>
      <c r="E14" s="292" t="s">
        <v>2144</v>
      </c>
      <c r="F14" s="1092" t="s">
        <v>2147</v>
      </c>
      <c r="G14" s="1210"/>
      <c r="I14" s="831"/>
      <c r="J14" s="831"/>
    </row>
    <row r="15" spans="1:16" ht="15" customHeight="1">
      <c r="A15" s="285"/>
      <c r="C15" s="86"/>
      <c r="D15" s="114"/>
      <c r="E15" s="301" t="s">
        <v>328</v>
      </c>
      <c r="F15" s="298"/>
      <c r="G15" s="1211"/>
    </row>
    <row r="16" spans="1:16">
      <c r="A16" s="285"/>
      <c r="C16" s="86"/>
      <c r="D16" s="187" t="s">
        <v>329</v>
      </c>
      <c r="E16" s="287" t="s">
        <v>694</v>
      </c>
      <c r="F16" s="295" t="s">
        <v>458</v>
      </c>
      <c r="G16" s="791"/>
    </row>
    <row r="17" spans="1:16" ht="42.95" customHeight="1">
      <c r="A17" s="285"/>
      <c r="C17" s="86"/>
      <c r="D17" s="187" t="s">
        <v>443</v>
      </c>
      <c r="E17" s="289" t="s">
        <v>2148</v>
      </c>
      <c r="F17" s="1092" t="s">
        <v>2149</v>
      </c>
      <c r="G17" s="1209" t="s">
        <v>695</v>
      </c>
    </row>
    <row r="18" spans="1:16" s="801" customFormat="1" ht="15" customHeight="1">
      <c r="A18" s="805"/>
      <c r="B18" s="186"/>
      <c r="C18" s="688"/>
      <c r="D18" s="826"/>
      <c r="E18" s="829" t="s">
        <v>328</v>
      </c>
      <c r="F18" s="792"/>
      <c r="G18" s="1211"/>
      <c r="I18" s="831"/>
      <c r="J18" s="831"/>
    </row>
    <row r="19" spans="1:16" s="801" customFormat="1">
      <c r="A19" s="805"/>
      <c r="B19" s="186"/>
      <c r="C19" s="688"/>
      <c r="D19" s="187" t="s">
        <v>733</v>
      </c>
      <c r="E19" s="784" t="s">
        <v>735</v>
      </c>
      <c r="F19" s="295" t="s">
        <v>458</v>
      </c>
      <c r="G19" s="791"/>
      <c r="I19" s="831"/>
      <c r="J19" s="831"/>
    </row>
    <row r="20" spans="1:16" s="801" customFormat="1" ht="18.75" hidden="1">
      <c r="A20" s="805"/>
      <c r="B20" s="186"/>
      <c r="C20" s="688"/>
      <c r="D20" s="787" t="s">
        <v>734</v>
      </c>
      <c r="E20" s="786"/>
      <c r="F20" s="785"/>
      <c r="G20" s="800"/>
      <c r="H20" s="788"/>
      <c r="I20" s="831"/>
      <c r="J20" s="831"/>
    </row>
    <row r="21" spans="1:16" ht="15" customHeight="1">
      <c r="A21" s="285"/>
      <c r="C21" s="86"/>
      <c r="D21" s="114"/>
      <c r="E21" s="829" t="s">
        <v>328</v>
      </c>
      <c r="F21" s="792"/>
      <c r="G21" s="793"/>
    </row>
    <row r="22" spans="1:16" ht="3" customHeight="1"/>
    <row r="23" spans="1:16">
      <c r="D23" s="790" t="s">
        <v>731</v>
      </c>
      <c r="E23" s="789" t="s">
        <v>732</v>
      </c>
      <c r="F23" s="727"/>
      <c r="G23" s="727"/>
      <c r="H23" s="727"/>
      <c r="I23" s="727"/>
      <c r="J23" s="727"/>
      <c r="K23" s="727"/>
      <c r="L23" s="727"/>
      <c r="M23" s="727"/>
      <c r="N23" s="727"/>
      <c r="O23" s="727"/>
      <c r="P23" s="727"/>
    </row>
  </sheetData>
  <sheetProtection algorithmName="SHA-512" hashValue="6Wibp/nq+XbrTwicEsFJOFwHNkYCF94nmNApAq59Rc0IXUxvcK1SINzR5Io0si4GBo9qWYVLFktiTF92NI880w==" saltValue="u+S27l+1N/bGxYizDQsHUQ==" spinCount="100000" sheet="1" objects="1" scenarios="1" formatColumns="0" formatRows="0"/>
  <dataConsolidate/>
  <mergeCells count="5">
    <mergeCell ref="G17:G18"/>
    <mergeCell ref="D7:F7"/>
    <mergeCell ref="G7:G8"/>
    <mergeCell ref="G12:G15"/>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7:F18 F12:F14" xr:uid="{00000000-0002-0000-2000-000000000000}">
      <formula1>900</formula1>
    </dataValidation>
    <dataValidation type="textLength" operator="lessThanOrEqual" allowBlank="1" showInputMessage="1" showErrorMessage="1" errorTitle="Ошибка" error="Допускается ввод не более 900 символов!" sqref="G12 E17 G17 G20 E12:E14" xr:uid="{00000000-0002-0000-2000-000001000000}">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e386b71-e4a9-4957-9972-97e7408c448c" xr:uid="{00000000-0004-0000-2000-000000000000}"/>
    <hyperlink ref="F13" location="'Форма 4.7'!$F$13" tooltip="Кликните по гиперссылке, чтобы перейти по ссылке на обосновывающие документы или отредактировать её" display="https://portal.eias.ru/Portal/DownloadPage.aspx?type=12&amp;guid=96ed84cb-4f0f-48d0-8c91-7fe06d3b3cdf" xr:uid="{00000000-0004-0000-2000-000001000000}"/>
    <hyperlink ref="F14" location="'Форма 4.7'!$F$14" tooltip="Кликните по гиперссылке, чтобы перейти по ссылке на обосновывающие документы или отредактировать её" display="https://portal.eias.ru/Portal/DownloadPage.aspx?type=12&amp;guid=cb3dcc06-59aa-45e4-ba21-7983f0d67b60" xr:uid="{00000000-0004-0000-2000-000002000000}"/>
    <hyperlink ref="F17" location="'Форма 4.7'!$F$17" tooltip="Кликните по гиперссылке, чтобы перейти по ссылке на обосновывающие документы или отредактировать её" display="https://portal.eias.ru/Portal/DownloadPage.aspx?type=12&amp;guid=baf448c1-3658-4055-a9b6-371e6f1229a6" xr:uid="{00000000-0004-0000-2000-000003000000}"/>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05_12">
    <tabColor theme="0" tint="-0.249977111117893"/>
  </sheetPr>
  <dimension ref="A1:T39"/>
  <sheetViews>
    <sheetView showGridLines="0" topLeftCell="E1" zoomScaleNormal="100" workbookViewId="0">
      <selection activeCell="G44" sqref="G44"/>
    </sheetView>
  </sheetViews>
  <sheetFormatPr defaultColWidth="10.5703125" defaultRowHeight="14.25"/>
  <cols>
    <col min="1" max="1" width="3.7109375" style="1016" hidden="1" customWidth="1"/>
    <col min="2" max="4" width="3.7109375" style="1010" hidden="1" customWidth="1"/>
    <col min="5" max="5" width="3.7109375" style="811" customWidth="1"/>
    <col min="6" max="6" width="9.7109375" style="1063" customWidth="1"/>
    <col min="7" max="7" width="37.7109375" style="1063" customWidth="1"/>
    <col min="8" max="8" width="66.85546875" style="1063" customWidth="1"/>
    <col min="9" max="9" width="115.7109375" style="1063" customWidth="1"/>
    <col min="10" max="11" width="10.5703125" style="1010"/>
    <col min="12" max="12" width="11.140625" style="1010" customWidth="1"/>
    <col min="13" max="20" width="10.5703125" style="1010"/>
    <col min="21" max="16384" width="10.5703125" style="1063"/>
  </cols>
  <sheetData>
    <row r="1" spans="1:20" ht="3" customHeight="1">
      <c r="A1" s="1016" t="s">
        <v>210</v>
      </c>
    </row>
    <row r="2" spans="1:20" ht="22.5">
      <c r="F2" s="1203" t="s">
        <v>491</v>
      </c>
      <c r="G2" s="1204"/>
      <c r="H2" s="1205"/>
      <c r="I2" s="808"/>
    </row>
    <row r="3" spans="1:20" ht="3" customHeight="1"/>
    <row r="4" spans="1:20" s="1009" customFormat="1" ht="11.25">
      <c r="A4" s="1015"/>
      <c r="B4" s="1015"/>
      <c r="C4" s="1015"/>
      <c r="D4" s="1015"/>
      <c r="F4" s="1153" t="s">
        <v>454</v>
      </c>
      <c r="G4" s="1153"/>
      <c r="H4" s="1153"/>
      <c r="I4" s="1206" t="s">
        <v>455</v>
      </c>
      <c r="J4" s="1015"/>
      <c r="K4" s="1015"/>
      <c r="L4" s="1015"/>
      <c r="M4" s="1015"/>
      <c r="N4" s="1015"/>
      <c r="O4" s="1015"/>
      <c r="P4" s="1015"/>
      <c r="Q4" s="1015"/>
      <c r="R4" s="1015"/>
      <c r="S4" s="1015"/>
      <c r="T4" s="1015"/>
    </row>
    <row r="5" spans="1:20" s="1009" customFormat="1" ht="11.25" customHeight="1">
      <c r="A5" s="1015"/>
      <c r="B5" s="1015"/>
      <c r="C5" s="1015"/>
      <c r="D5" s="1015"/>
      <c r="F5" s="1105" t="s">
        <v>92</v>
      </c>
      <c r="G5" s="812" t="s">
        <v>457</v>
      </c>
      <c r="H5" s="1116" t="s">
        <v>442</v>
      </c>
      <c r="I5" s="1206"/>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110" t="str">
        <f>IF(dateCh="","",dateCh)</f>
        <v>27.11.2020</v>
      </c>
      <c r="I7" s="818" t="s">
        <v>493</v>
      </c>
      <c r="J7" s="617"/>
      <c r="K7" s="1015"/>
      <c r="L7" s="1015"/>
      <c r="M7" s="1015"/>
      <c r="N7" s="1015"/>
      <c r="O7" s="1015"/>
      <c r="P7" s="1015"/>
      <c r="Q7" s="1015"/>
      <c r="R7" s="1015"/>
      <c r="S7" s="1015"/>
      <c r="T7" s="1015"/>
    </row>
    <row r="8" spans="1:20" s="1009" customFormat="1" ht="45">
      <c r="A8" s="1207">
        <v>1</v>
      </c>
      <c r="B8" s="1015"/>
      <c r="C8" s="1015"/>
      <c r="D8" s="1015"/>
      <c r="F8" s="1031" t="str">
        <f>"2." &amp;mergeValue(A8)</f>
        <v>2.1</v>
      </c>
      <c r="G8" s="817" t="s">
        <v>494</v>
      </c>
      <c r="H8" s="1110" t="str">
        <f>IF('Перечень тарифов'!R21="","наименование отсутствует","" &amp; 'Перечень тарифов'!R21 &amp; "")</f>
        <v>6, 7, 8, 9,10, 11, 12, 13, 14, 15, 16, 17, 18, 19, 20, 21, 22, 23, 24, 25, 26, 27, 28, 29, 30, 34, 35, 37, 38, 40, 41, 42, 43, 44, 45, 46, 47, 48, 49, 50, 51, 52, 53, 54, 55, 56, 57, 58, 59, 60, 61, 62, 69, 70, 71, 76, 83, 102</v>
      </c>
      <c r="I8" s="818" t="s">
        <v>590</v>
      </c>
      <c r="J8" s="617"/>
      <c r="K8" s="1015"/>
      <c r="L8" s="1015"/>
      <c r="M8" s="1015"/>
      <c r="N8" s="1015"/>
      <c r="O8" s="1015"/>
      <c r="P8" s="1015"/>
      <c r="Q8" s="1015"/>
      <c r="R8" s="1015"/>
      <c r="S8" s="1015"/>
      <c r="T8" s="1015"/>
    </row>
    <row r="9" spans="1:20" s="1009" customFormat="1" ht="22.5">
      <c r="A9" s="1207"/>
      <c r="B9" s="1015"/>
      <c r="C9" s="1015"/>
      <c r="D9" s="1015"/>
      <c r="F9" s="1031" t="str">
        <f>"3." &amp;mergeValue(A9)</f>
        <v>3.1</v>
      </c>
      <c r="G9" s="817" t="s">
        <v>495</v>
      </c>
      <c r="H9" s="1110"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818" t="s">
        <v>588</v>
      </c>
      <c r="J9" s="617"/>
      <c r="K9" s="1015"/>
      <c r="L9" s="1015"/>
      <c r="M9" s="1015"/>
      <c r="N9" s="1015"/>
      <c r="O9" s="1015"/>
      <c r="P9" s="1015"/>
      <c r="Q9" s="1015"/>
      <c r="R9" s="1015"/>
      <c r="S9" s="1015"/>
      <c r="T9" s="1015"/>
    </row>
    <row r="10" spans="1:20" s="1009" customFormat="1" ht="22.5">
      <c r="A10" s="1207"/>
      <c r="B10" s="1015"/>
      <c r="C10" s="1015"/>
      <c r="D10" s="1015"/>
      <c r="F10" s="1031" t="str">
        <f>"4."&amp;mergeValue(A10)</f>
        <v>4.1</v>
      </c>
      <c r="G10" s="817" t="s">
        <v>496</v>
      </c>
      <c r="H10" s="1116" t="s">
        <v>458</v>
      </c>
      <c r="I10" s="818"/>
      <c r="J10" s="617"/>
      <c r="K10" s="1015"/>
      <c r="L10" s="1015"/>
      <c r="M10" s="1015"/>
      <c r="N10" s="1015"/>
      <c r="O10" s="1015"/>
      <c r="P10" s="1015"/>
      <c r="Q10" s="1015"/>
      <c r="R10" s="1015"/>
      <c r="S10" s="1015"/>
      <c r="T10" s="1015"/>
    </row>
    <row r="11" spans="1:20" s="1009" customFormat="1" ht="18.75">
      <c r="A11" s="1207"/>
      <c r="B11" s="1207">
        <v>1</v>
      </c>
      <c r="C11" s="1106"/>
      <c r="D11" s="1106"/>
      <c r="F11" s="1031" t="str">
        <f>"4."&amp;mergeValue(A11) &amp;"."&amp;mergeValue(B11)</f>
        <v>4.1.1</v>
      </c>
      <c r="G11" s="832" t="s">
        <v>592</v>
      </c>
      <c r="H11" s="1110" t="str">
        <f>IF(region_name="","",region_name)</f>
        <v>Самарская область</v>
      </c>
      <c r="I11" s="818" t="s">
        <v>499</v>
      </c>
      <c r="J11" s="617"/>
      <c r="K11" s="1015"/>
      <c r="L11" s="1015"/>
      <c r="M11" s="1015"/>
      <c r="N11" s="1015"/>
      <c r="O11" s="1015"/>
      <c r="P11" s="1015"/>
      <c r="Q11" s="1015"/>
      <c r="R11" s="1015"/>
      <c r="S11" s="1015"/>
      <c r="T11" s="1015"/>
    </row>
    <row r="12" spans="1:20" s="1009" customFormat="1" ht="22.5">
      <c r="A12" s="1207"/>
      <c r="B12" s="1207"/>
      <c r="C12" s="1207">
        <v>1</v>
      </c>
      <c r="D12" s="1106"/>
      <c r="F12" s="1031" t="str">
        <f>"4."&amp;mergeValue(A12) &amp;"."&amp;mergeValue(B12)&amp;"."&amp;mergeValue(C12)</f>
        <v>4.1.1.1</v>
      </c>
      <c r="G12" s="819" t="s">
        <v>497</v>
      </c>
      <c r="H12" s="1110" t="str">
        <f>IF(Территории!H13="","","" &amp; Территории!H13 &amp; "")</f>
        <v>городской округ Самара</v>
      </c>
      <c r="I12" s="818" t="s">
        <v>500</v>
      </c>
      <c r="J12" s="617"/>
      <c r="K12" s="1015"/>
      <c r="L12" s="1015"/>
      <c r="M12" s="1015"/>
      <c r="N12" s="1015"/>
      <c r="O12" s="1015"/>
      <c r="P12" s="1015"/>
      <c r="Q12" s="1015"/>
      <c r="R12" s="1015"/>
      <c r="S12" s="1015"/>
      <c r="T12" s="1015"/>
    </row>
    <row r="13" spans="1:20" s="1009" customFormat="1" ht="56.25">
      <c r="A13" s="1207"/>
      <c r="B13" s="1207"/>
      <c r="C13" s="1207"/>
      <c r="D13" s="1106">
        <v>1</v>
      </c>
      <c r="F13" s="1031" t="str">
        <f>"4."&amp;mergeValue(A13) &amp;"."&amp;mergeValue(B13)&amp;"."&amp;mergeValue(C13)&amp;"."&amp;mergeValue(D13)</f>
        <v>4.1.1.1.1</v>
      </c>
      <c r="G13" s="820" t="s">
        <v>498</v>
      </c>
      <c r="H13" s="1110" t="str">
        <f>IF(Территории!R14="","","" &amp; Территории!R14 &amp; "")</f>
        <v>городской округ Самара (36701000)</v>
      </c>
      <c r="I13" s="1107" t="s">
        <v>591</v>
      </c>
      <c r="J13" s="617"/>
      <c r="K13" s="1015"/>
      <c r="L13" s="1015"/>
      <c r="M13" s="1015"/>
      <c r="N13" s="1015"/>
      <c r="O13" s="1015"/>
      <c r="P13" s="1015"/>
      <c r="Q13" s="1015"/>
      <c r="R13" s="1015"/>
      <c r="S13" s="1015"/>
      <c r="T13" s="1015"/>
    </row>
    <row r="14" spans="1:20" s="1009" customFormat="1" ht="45">
      <c r="A14" s="1207">
        <v>2</v>
      </c>
      <c r="B14" s="1015"/>
      <c r="C14" s="1015"/>
      <c r="D14" s="1015"/>
      <c r="F14" s="1031" t="str">
        <f>"2." &amp;mergeValue(A14)</f>
        <v>2.2</v>
      </c>
      <c r="G14" s="817" t="s">
        <v>494</v>
      </c>
      <c r="H14" s="1110" t="str">
        <f>IF('Перечень тарифов'!R23="","наименование отсутствует","" &amp; 'Перечень тарифов'!R23 &amp; "")</f>
        <v>31</v>
      </c>
      <c r="I14" s="818" t="s">
        <v>590</v>
      </c>
      <c r="J14" s="617"/>
      <c r="K14" s="1015"/>
      <c r="L14" s="1015"/>
      <c r="M14" s="1015"/>
      <c r="N14" s="1015"/>
      <c r="O14" s="1015"/>
      <c r="P14" s="1015"/>
      <c r="Q14" s="1015"/>
      <c r="R14" s="1015"/>
      <c r="S14" s="1015"/>
      <c r="T14" s="1015"/>
    </row>
    <row r="15" spans="1:20" s="1009" customFormat="1" ht="22.5">
      <c r="A15" s="1207"/>
      <c r="B15" s="1015"/>
      <c r="C15" s="1015"/>
      <c r="D15" s="1015"/>
      <c r="F15" s="1031" t="str">
        <f>"3." &amp;mergeValue(A15)</f>
        <v>3.2</v>
      </c>
      <c r="G15" s="817" t="s">
        <v>495</v>
      </c>
      <c r="H15" s="1110"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5" s="818" t="s">
        <v>588</v>
      </c>
      <c r="J15" s="617"/>
      <c r="K15" s="1015"/>
      <c r="L15" s="1015"/>
      <c r="M15" s="1015"/>
      <c r="N15" s="1015"/>
      <c r="O15" s="1015"/>
      <c r="P15" s="1015"/>
      <c r="Q15" s="1015"/>
      <c r="R15" s="1015"/>
      <c r="S15" s="1015"/>
      <c r="T15" s="1015"/>
    </row>
    <row r="16" spans="1:20" s="1009" customFormat="1" ht="22.5">
      <c r="A16" s="1207"/>
      <c r="B16" s="1015"/>
      <c r="C16" s="1015"/>
      <c r="D16" s="1015"/>
      <c r="F16" s="1031" t="str">
        <f>"4."&amp;mergeValue(A16)</f>
        <v>4.2</v>
      </c>
      <c r="G16" s="817" t="s">
        <v>496</v>
      </c>
      <c r="H16" s="1116" t="s">
        <v>458</v>
      </c>
      <c r="I16" s="818"/>
      <c r="J16" s="617"/>
      <c r="K16" s="1015"/>
      <c r="L16" s="1015"/>
      <c r="M16" s="1015"/>
      <c r="N16" s="1015"/>
      <c r="O16" s="1015"/>
      <c r="P16" s="1015"/>
      <c r="Q16" s="1015"/>
      <c r="R16" s="1015"/>
      <c r="S16" s="1015"/>
      <c r="T16" s="1015"/>
    </row>
    <row r="17" spans="1:20" s="1009" customFormat="1" ht="18.75">
      <c r="A17" s="1207"/>
      <c r="B17" s="1207">
        <v>1</v>
      </c>
      <c r="C17" s="1106"/>
      <c r="D17" s="1106"/>
      <c r="F17" s="1031" t="str">
        <f>"4."&amp;mergeValue(A17) &amp;"."&amp;mergeValue(B17)</f>
        <v>4.2.1</v>
      </c>
      <c r="G17" s="832" t="s">
        <v>592</v>
      </c>
      <c r="H17" s="1110" t="str">
        <f>IF(region_name="","",region_name)</f>
        <v>Самарская область</v>
      </c>
      <c r="I17" s="818" t="s">
        <v>499</v>
      </c>
      <c r="J17" s="617"/>
      <c r="K17" s="1015"/>
      <c r="L17" s="1015"/>
      <c r="M17" s="1015"/>
      <c r="N17" s="1015"/>
      <c r="O17" s="1015"/>
      <c r="P17" s="1015"/>
      <c r="Q17" s="1015"/>
      <c r="R17" s="1015"/>
      <c r="S17" s="1015"/>
      <c r="T17" s="1015"/>
    </row>
    <row r="18" spans="1:20" s="1009" customFormat="1" ht="22.5">
      <c r="A18" s="1207"/>
      <c r="B18" s="1207"/>
      <c r="C18" s="1207">
        <v>1</v>
      </c>
      <c r="D18" s="1106"/>
      <c r="F18" s="1031" t="str">
        <f>"4."&amp;mergeValue(A18) &amp;"."&amp;mergeValue(B18)&amp;"."&amp;mergeValue(C18)</f>
        <v>4.2.1.1</v>
      </c>
      <c r="G18" s="819" t="s">
        <v>497</v>
      </c>
      <c r="H18" s="1110" t="str">
        <f>IF(Территории!H13="","","" &amp; Территории!H13 &amp; "")</f>
        <v>городской округ Самара</v>
      </c>
      <c r="I18" s="818" t="s">
        <v>500</v>
      </c>
      <c r="J18" s="617"/>
      <c r="K18" s="1015"/>
      <c r="L18" s="1015"/>
      <c r="M18" s="1015"/>
      <c r="N18" s="1015"/>
      <c r="O18" s="1015"/>
      <c r="P18" s="1015"/>
      <c r="Q18" s="1015"/>
      <c r="R18" s="1015"/>
      <c r="S18" s="1015"/>
      <c r="T18" s="1015"/>
    </row>
    <row r="19" spans="1:20" s="1009" customFormat="1" ht="56.25">
      <c r="A19" s="1207"/>
      <c r="B19" s="1207"/>
      <c r="C19" s="1207"/>
      <c r="D19" s="1106">
        <v>1</v>
      </c>
      <c r="F19" s="1031" t="str">
        <f>"4."&amp;mergeValue(A19) &amp;"."&amp;mergeValue(B19)&amp;"."&amp;mergeValue(C19)&amp;"."&amp;mergeValue(D19)</f>
        <v>4.2.1.1.1</v>
      </c>
      <c r="G19" s="820" t="s">
        <v>498</v>
      </c>
      <c r="H19" s="1110" t="str">
        <f>IF(Территории!R14="","","" &amp; Территории!R14 &amp; "")</f>
        <v>городской округ Самара (36701000)</v>
      </c>
      <c r="I19" s="1107" t="s">
        <v>591</v>
      </c>
      <c r="J19" s="617"/>
      <c r="K19" s="1015"/>
      <c r="L19" s="1015"/>
      <c r="M19" s="1015"/>
      <c r="N19" s="1015"/>
      <c r="O19" s="1015"/>
      <c r="P19" s="1015"/>
      <c r="Q19" s="1015"/>
      <c r="R19" s="1015"/>
      <c r="S19" s="1015"/>
      <c r="T19" s="1015"/>
    </row>
    <row r="20" spans="1:20" s="1009" customFormat="1" ht="45">
      <c r="A20" s="1207">
        <v>3</v>
      </c>
      <c r="B20" s="1015"/>
      <c r="C20" s="1015"/>
      <c r="D20" s="1015"/>
      <c r="F20" s="1031" t="str">
        <f>"2." &amp;mergeValue(A20)</f>
        <v>2.3</v>
      </c>
      <c r="G20" s="817" t="s">
        <v>494</v>
      </c>
      <c r="H20" s="1110" t="str">
        <f>IF('Перечень тарифов'!R25="","наименование отсутствует","" &amp; 'Перечень тарифов'!R25 &amp; "")</f>
        <v>32</v>
      </c>
      <c r="I20" s="818" t="s">
        <v>590</v>
      </c>
      <c r="J20" s="617"/>
      <c r="K20" s="1015"/>
      <c r="L20" s="1015"/>
      <c r="M20" s="1015"/>
      <c r="N20" s="1015"/>
      <c r="O20" s="1015"/>
      <c r="P20" s="1015"/>
      <c r="Q20" s="1015"/>
      <c r="R20" s="1015"/>
      <c r="S20" s="1015"/>
      <c r="T20" s="1015"/>
    </row>
    <row r="21" spans="1:20" s="1009" customFormat="1" ht="22.5">
      <c r="A21" s="1207"/>
      <c r="B21" s="1015"/>
      <c r="C21" s="1015"/>
      <c r="D21" s="1015"/>
      <c r="F21" s="1031" t="str">
        <f>"3." &amp;mergeValue(A21)</f>
        <v>3.3</v>
      </c>
      <c r="G21" s="817" t="s">
        <v>495</v>
      </c>
      <c r="H21" s="1110"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21" s="818" t="s">
        <v>588</v>
      </c>
      <c r="J21" s="617"/>
      <c r="K21" s="1015"/>
      <c r="L21" s="1015"/>
      <c r="M21" s="1015"/>
      <c r="N21" s="1015"/>
      <c r="O21" s="1015"/>
      <c r="P21" s="1015"/>
      <c r="Q21" s="1015"/>
      <c r="R21" s="1015"/>
      <c r="S21" s="1015"/>
      <c r="T21" s="1015"/>
    </row>
    <row r="22" spans="1:20" s="1009" customFormat="1" ht="22.5">
      <c r="A22" s="1207"/>
      <c r="B22" s="1015"/>
      <c r="C22" s="1015"/>
      <c r="D22" s="1015"/>
      <c r="F22" s="1031" t="str">
        <f>"4."&amp;mergeValue(A22)</f>
        <v>4.3</v>
      </c>
      <c r="G22" s="817" t="s">
        <v>496</v>
      </c>
      <c r="H22" s="1116" t="s">
        <v>458</v>
      </c>
      <c r="I22" s="818"/>
      <c r="J22" s="617"/>
      <c r="K22" s="1015"/>
      <c r="L22" s="1015"/>
      <c r="M22" s="1015"/>
      <c r="N22" s="1015"/>
      <c r="O22" s="1015"/>
      <c r="P22" s="1015"/>
      <c r="Q22" s="1015"/>
      <c r="R22" s="1015"/>
      <c r="S22" s="1015"/>
      <c r="T22" s="1015"/>
    </row>
    <row r="23" spans="1:20" s="1009" customFormat="1" ht="18.75">
      <c r="A23" s="1207"/>
      <c r="B23" s="1207">
        <v>1</v>
      </c>
      <c r="C23" s="1106"/>
      <c r="D23" s="1106"/>
      <c r="F23" s="1031" t="str">
        <f>"4."&amp;mergeValue(A23) &amp;"."&amp;mergeValue(B23)</f>
        <v>4.3.1</v>
      </c>
      <c r="G23" s="832" t="s">
        <v>592</v>
      </c>
      <c r="H23" s="1110" t="str">
        <f>IF(region_name="","",region_name)</f>
        <v>Самарская область</v>
      </c>
      <c r="I23" s="818" t="s">
        <v>499</v>
      </c>
      <c r="J23" s="617"/>
      <c r="K23" s="1015"/>
      <c r="L23" s="1015"/>
      <c r="M23" s="1015"/>
      <c r="N23" s="1015"/>
      <c r="O23" s="1015"/>
      <c r="P23" s="1015"/>
      <c r="Q23" s="1015"/>
      <c r="R23" s="1015"/>
      <c r="S23" s="1015"/>
      <c r="T23" s="1015"/>
    </row>
    <row r="24" spans="1:20" s="1009" customFormat="1" ht="22.5">
      <c r="A24" s="1207"/>
      <c r="B24" s="1207"/>
      <c r="C24" s="1207">
        <v>1</v>
      </c>
      <c r="D24" s="1106"/>
      <c r="F24" s="1031" t="str">
        <f>"4."&amp;mergeValue(A24) &amp;"."&amp;mergeValue(B24)&amp;"."&amp;mergeValue(C24)</f>
        <v>4.3.1.1</v>
      </c>
      <c r="G24" s="819" t="s">
        <v>497</v>
      </c>
      <c r="H24" s="1110" t="str">
        <f>IF(Территории!H13="","","" &amp; Территории!H13 &amp; "")</f>
        <v>городской округ Самара</v>
      </c>
      <c r="I24" s="818" t="s">
        <v>500</v>
      </c>
      <c r="J24" s="617"/>
      <c r="K24" s="1015"/>
      <c r="L24" s="1015"/>
      <c r="M24" s="1015"/>
      <c r="N24" s="1015"/>
      <c r="O24" s="1015"/>
      <c r="P24" s="1015"/>
      <c r="Q24" s="1015"/>
      <c r="R24" s="1015"/>
      <c r="S24" s="1015"/>
      <c r="T24" s="1015"/>
    </row>
    <row r="25" spans="1:20" s="1009" customFormat="1" ht="56.25">
      <c r="A25" s="1207"/>
      <c r="B25" s="1207"/>
      <c r="C25" s="1207"/>
      <c r="D25" s="1106">
        <v>1</v>
      </c>
      <c r="F25" s="1031" t="str">
        <f>"4."&amp;mergeValue(A25) &amp;"."&amp;mergeValue(B25)&amp;"."&amp;mergeValue(C25)&amp;"."&amp;mergeValue(D25)</f>
        <v>4.3.1.1.1</v>
      </c>
      <c r="G25" s="820" t="s">
        <v>498</v>
      </c>
      <c r="H25" s="1110" t="str">
        <f>IF(Территории!R14="","","" &amp; Территории!R14 &amp; "")</f>
        <v>городской округ Самара (36701000)</v>
      </c>
      <c r="I25" s="1107" t="s">
        <v>591</v>
      </c>
      <c r="J25" s="617"/>
      <c r="K25" s="1015"/>
      <c r="L25" s="1015"/>
      <c r="M25" s="1015"/>
      <c r="N25" s="1015"/>
      <c r="O25" s="1015"/>
      <c r="P25" s="1015"/>
      <c r="Q25" s="1015"/>
      <c r="R25" s="1015"/>
      <c r="S25" s="1015"/>
      <c r="T25" s="1015"/>
    </row>
    <row r="26" spans="1:20" s="1009" customFormat="1" ht="45">
      <c r="A26" s="1207">
        <v>4</v>
      </c>
      <c r="B26" s="1015"/>
      <c r="C26" s="1015"/>
      <c r="D26" s="1015"/>
      <c r="F26" s="1031" t="str">
        <f>"2." &amp;mergeValue(A26)</f>
        <v>2.4</v>
      </c>
      <c r="G26" s="817" t="s">
        <v>494</v>
      </c>
      <c r="H26" s="1110" t="str">
        <f>IF('Перечень тарифов'!R27="","наименование отсутствует","" &amp; 'Перечень тарифов'!R27 &amp; "")</f>
        <v>33</v>
      </c>
      <c r="I26" s="818" t="s">
        <v>590</v>
      </c>
      <c r="J26" s="617"/>
      <c r="K26" s="1015"/>
      <c r="L26" s="1015"/>
      <c r="M26" s="1015"/>
      <c r="N26" s="1015"/>
      <c r="O26" s="1015"/>
      <c r="P26" s="1015"/>
      <c r="Q26" s="1015"/>
      <c r="R26" s="1015"/>
      <c r="S26" s="1015"/>
      <c r="T26" s="1015"/>
    </row>
    <row r="27" spans="1:20" s="1009" customFormat="1" ht="22.5">
      <c r="A27" s="1207"/>
      <c r="B27" s="1015"/>
      <c r="C27" s="1015"/>
      <c r="D27" s="1015"/>
      <c r="F27" s="1031" t="str">
        <f>"3." &amp;mergeValue(A27)</f>
        <v>3.4</v>
      </c>
      <c r="G27" s="817" t="s">
        <v>495</v>
      </c>
      <c r="H27" s="1110"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27" s="818" t="s">
        <v>588</v>
      </c>
      <c r="J27" s="617"/>
      <c r="K27" s="1015"/>
      <c r="L27" s="1015"/>
      <c r="M27" s="1015"/>
      <c r="N27" s="1015"/>
      <c r="O27" s="1015"/>
      <c r="P27" s="1015"/>
      <c r="Q27" s="1015"/>
      <c r="R27" s="1015"/>
      <c r="S27" s="1015"/>
      <c r="T27" s="1015"/>
    </row>
    <row r="28" spans="1:20" s="1009" customFormat="1" ht="22.5">
      <c r="A28" s="1207"/>
      <c r="B28" s="1015"/>
      <c r="C28" s="1015"/>
      <c r="D28" s="1015"/>
      <c r="F28" s="1031" t="str">
        <f>"4."&amp;mergeValue(A28)</f>
        <v>4.4</v>
      </c>
      <c r="G28" s="817" t="s">
        <v>496</v>
      </c>
      <c r="H28" s="1116" t="s">
        <v>458</v>
      </c>
      <c r="I28" s="818"/>
      <c r="J28" s="617"/>
      <c r="K28" s="1015"/>
      <c r="L28" s="1015"/>
      <c r="M28" s="1015"/>
      <c r="N28" s="1015"/>
      <c r="O28" s="1015"/>
      <c r="P28" s="1015"/>
      <c r="Q28" s="1015"/>
      <c r="R28" s="1015"/>
      <c r="S28" s="1015"/>
      <c r="T28" s="1015"/>
    </row>
    <row r="29" spans="1:20" s="1009" customFormat="1" ht="18.75">
      <c r="A29" s="1207"/>
      <c r="B29" s="1207">
        <v>1</v>
      </c>
      <c r="C29" s="1106"/>
      <c r="D29" s="1106"/>
      <c r="F29" s="1031" t="str">
        <f>"4."&amp;mergeValue(A29) &amp;"."&amp;mergeValue(B29)</f>
        <v>4.4.1</v>
      </c>
      <c r="G29" s="832" t="s">
        <v>592</v>
      </c>
      <c r="H29" s="1110" t="str">
        <f>IF(region_name="","",region_name)</f>
        <v>Самарская область</v>
      </c>
      <c r="I29" s="818" t="s">
        <v>499</v>
      </c>
      <c r="J29" s="617"/>
      <c r="K29" s="1015"/>
      <c r="L29" s="1015"/>
      <c r="M29" s="1015"/>
      <c r="N29" s="1015"/>
      <c r="O29" s="1015"/>
      <c r="P29" s="1015"/>
      <c r="Q29" s="1015"/>
      <c r="R29" s="1015"/>
      <c r="S29" s="1015"/>
      <c r="T29" s="1015"/>
    </row>
    <row r="30" spans="1:20" s="1009" customFormat="1" ht="22.5">
      <c r="A30" s="1207"/>
      <c r="B30" s="1207"/>
      <c r="C30" s="1207">
        <v>1</v>
      </c>
      <c r="D30" s="1106"/>
      <c r="F30" s="1031" t="str">
        <f>"4."&amp;mergeValue(A30) &amp;"."&amp;mergeValue(B30)&amp;"."&amp;mergeValue(C30)</f>
        <v>4.4.1.1</v>
      </c>
      <c r="G30" s="819" t="s">
        <v>497</v>
      </c>
      <c r="H30" s="1110" t="str">
        <f>IF(Территории!H13="","","" &amp; Территории!H13 &amp; "")</f>
        <v>городской округ Самара</v>
      </c>
      <c r="I30" s="818" t="s">
        <v>500</v>
      </c>
      <c r="J30" s="617"/>
      <c r="K30" s="1015"/>
      <c r="L30" s="1015"/>
      <c r="M30" s="1015"/>
      <c r="N30" s="1015"/>
      <c r="O30" s="1015"/>
      <c r="P30" s="1015"/>
      <c r="Q30" s="1015"/>
      <c r="R30" s="1015"/>
      <c r="S30" s="1015"/>
      <c r="T30" s="1015"/>
    </row>
    <row r="31" spans="1:20" s="1009" customFormat="1" ht="56.25">
      <c r="A31" s="1207"/>
      <c r="B31" s="1207"/>
      <c r="C31" s="1207"/>
      <c r="D31" s="1106">
        <v>1</v>
      </c>
      <c r="F31" s="1031" t="str">
        <f>"4."&amp;mergeValue(A31) &amp;"."&amp;mergeValue(B31)&amp;"."&amp;mergeValue(C31)&amp;"."&amp;mergeValue(D31)</f>
        <v>4.4.1.1.1</v>
      </c>
      <c r="G31" s="820" t="s">
        <v>498</v>
      </c>
      <c r="H31" s="1110" t="str">
        <f>IF(Территории!R14="","","" &amp; Территории!R14 &amp; "")</f>
        <v>городской округ Самара (36701000)</v>
      </c>
      <c r="I31" s="1107" t="s">
        <v>591</v>
      </c>
      <c r="J31" s="617"/>
      <c r="K31" s="1015"/>
      <c r="L31" s="1015"/>
      <c r="M31" s="1015"/>
      <c r="N31" s="1015"/>
      <c r="O31" s="1015"/>
      <c r="P31" s="1015"/>
      <c r="Q31" s="1015"/>
      <c r="R31" s="1015"/>
      <c r="S31" s="1015"/>
      <c r="T31" s="1015"/>
    </row>
    <row r="32" spans="1:20" s="1009" customFormat="1" ht="45">
      <c r="A32" s="1207">
        <v>5</v>
      </c>
      <c r="B32" s="1015"/>
      <c r="C32" s="1015"/>
      <c r="D32" s="1015"/>
      <c r="F32" s="1031" t="str">
        <f>"2." &amp;mergeValue(A32)</f>
        <v>2.5</v>
      </c>
      <c r="G32" s="817" t="s">
        <v>494</v>
      </c>
      <c r="H32" s="1110" t="str">
        <f>IF('Перечень тарифов'!R29="","наименование отсутствует","" &amp; 'Перечень тарифов'!R29 &amp; "")</f>
        <v>36</v>
      </c>
      <c r="I32" s="818" t="s">
        <v>590</v>
      </c>
      <c r="J32" s="617"/>
      <c r="K32" s="1015"/>
      <c r="L32" s="1015"/>
      <c r="M32" s="1015"/>
      <c r="N32" s="1015"/>
      <c r="O32" s="1015"/>
      <c r="P32" s="1015"/>
      <c r="Q32" s="1015"/>
      <c r="R32" s="1015"/>
      <c r="S32" s="1015"/>
      <c r="T32" s="1015"/>
    </row>
    <row r="33" spans="1:20" s="1009" customFormat="1" ht="22.5">
      <c r="A33" s="1207"/>
      <c r="B33" s="1015"/>
      <c r="C33" s="1015"/>
      <c r="D33" s="1015"/>
      <c r="F33" s="1031" t="str">
        <f>"3." &amp;mergeValue(A33)</f>
        <v>3.5</v>
      </c>
      <c r="G33" s="817" t="s">
        <v>495</v>
      </c>
      <c r="H33" s="1110"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33" s="818" t="s">
        <v>588</v>
      </c>
      <c r="J33" s="617"/>
      <c r="K33" s="1015"/>
      <c r="L33" s="1015"/>
      <c r="M33" s="1015"/>
      <c r="N33" s="1015"/>
      <c r="O33" s="1015"/>
      <c r="P33" s="1015"/>
      <c r="Q33" s="1015"/>
      <c r="R33" s="1015"/>
      <c r="S33" s="1015"/>
      <c r="T33" s="1015"/>
    </row>
    <row r="34" spans="1:20" s="1009" customFormat="1" ht="22.5">
      <c r="A34" s="1207"/>
      <c r="B34" s="1015"/>
      <c r="C34" s="1015"/>
      <c r="D34" s="1015"/>
      <c r="F34" s="1031" t="str">
        <f>"4."&amp;mergeValue(A34)</f>
        <v>4.5</v>
      </c>
      <c r="G34" s="817" t="s">
        <v>496</v>
      </c>
      <c r="H34" s="1116" t="s">
        <v>458</v>
      </c>
      <c r="I34" s="818"/>
      <c r="J34" s="617"/>
      <c r="K34" s="1015"/>
      <c r="L34" s="1015"/>
      <c r="M34" s="1015"/>
      <c r="N34" s="1015"/>
      <c r="O34" s="1015"/>
      <c r="P34" s="1015"/>
      <c r="Q34" s="1015"/>
      <c r="R34" s="1015"/>
      <c r="S34" s="1015"/>
      <c r="T34" s="1015"/>
    </row>
    <row r="35" spans="1:20" s="1009" customFormat="1" ht="18.75">
      <c r="A35" s="1207"/>
      <c r="B35" s="1207">
        <v>1</v>
      </c>
      <c r="C35" s="1106"/>
      <c r="D35" s="1106"/>
      <c r="F35" s="1031" t="str">
        <f>"4."&amp;mergeValue(A35) &amp;"."&amp;mergeValue(B35)</f>
        <v>4.5.1</v>
      </c>
      <c r="G35" s="832" t="s">
        <v>592</v>
      </c>
      <c r="H35" s="1110" t="str">
        <f>IF(region_name="","",region_name)</f>
        <v>Самарская область</v>
      </c>
      <c r="I35" s="818" t="s">
        <v>499</v>
      </c>
      <c r="J35" s="617"/>
      <c r="K35" s="1015"/>
      <c r="L35" s="1015"/>
      <c r="M35" s="1015"/>
      <c r="N35" s="1015"/>
      <c r="O35" s="1015"/>
      <c r="P35" s="1015"/>
      <c r="Q35" s="1015"/>
      <c r="R35" s="1015"/>
      <c r="S35" s="1015"/>
      <c r="T35" s="1015"/>
    </row>
    <row r="36" spans="1:20" s="1009" customFormat="1" ht="22.5">
      <c r="A36" s="1207"/>
      <c r="B36" s="1207"/>
      <c r="C36" s="1207">
        <v>1</v>
      </c>
      <c r="D36" s="1106"/>
      <c r="F36" s="1031" t="str">
        <f>"4."&amp;mergeValue(A36) &amp;"."&amp;mergeValue(B36)&amp;"."&amp;mergeValue(C36)</f>
        <v>4.5.1.1</v>
      </c>
      <c r="G36" s="819" t="s">
        <v>497</v>
      </c>
      <c r="H36" s="1110" t="str">
        <f>IF(Территории!H13="","","" &amp; Территории!H13 &amp; "")</f>
        <v>городской округ Самара</v>
      </c>
      <c r="I36" s="818" t="s">
        <v>500</v>
      </c>
      <c r="J36" s="617"/>
      <c r="K36" s="1015"/>
      <c r="L36" s="1015"/>
      <c r="M36" s="1015"/>
      <c r="N36" s="1015"/>
      <c r="O36" s="1015"/>
      <c r="P36" s="1015"/>
      <c r="Q36" s="1015"/>
      <c r="R36" s="1015"/>
      <c r="S36" s="1015"/>
      <c r="T36" s="1015"/>
    </row>
    <row r="37" spans="1:20" s="1009" customFormat="1" ht="56.25">
      <c r="A37" s="1207"/>
      <c r="B37" s="1207"/>
      <c r="C37" s="1207"/>
      <c r="D37" s="1106">
        <v>1</v>
      </c>
      <c r="F37" s="1031" t="str">
        <f>"4."&amp;mergeValue(A37) &amp;"."&amp;mergeValue(B37)&amp;"."&amp;mergeValue(C37)&amp;"."&amp;mergeValue(D37)</f>
        <v>4.5.1.1.1</v>
      </c>
      <c r="G37" s="820" t="s">
        <v>498</v>
      </c>
      <c r="H37" s="1110" t="str">
        <f>IF(Территории!R14="","","" &amp; Территории!R14 &amp; "")</f>
        <v>городской округ Самара (36701000)</v>
      </c>
      <c r="I37" s="1107" t="s">
        <v>591</v>
      </c>
      <c r="J37" s="617"/>
      <c r="K37" s="1015"/>
      <c r="L37" s="1015"/>
      <c r="M37" s="1015"/>
      <c r="N37" s="1015"/>
      <c r="O37" s="1015"/>
      <c r="P37" s="1015"/>
      <c r="Q37" s="1015"/>
      <c r="R37" s="1015"/>
      <c r="S37" s="1015"/>
      <c r="T37" s="1015"/>
    </row>
    <row r="38" spans="1:20" s="774" customFormat="1" ht="3" customHeight="1">
      <c r="A38" s="775"/>
      <c r="B38" s="775"/>
      <c r="C38" s="775"/>
      <c r="D38" s="775"/>
      <c r="F38" s="824"/>
      <c r="G38" s="418"/>
      <c r="H38" s="419"/>
      <c r="I38" s="985"/>
      <c r="J38" s="775"/>
      <c r="K38" s="775"/>
      <c r="L38" s="775"/>
      <c r="M38" s="775"/>
      <c r="N38" s="775"/>
      <c r="O38" s="775"/>
      <c r="P38" s="775"/>
      <c r="Q38" s="775"/>
      <c r="R38" s="775"/>
      <c r="S38" s="775"/>
      <c r="T38" s="775"/>
    </row>
    <row r="39" spans="1:20" s="774" customFormat="1" ht="15" customHeight="1">
      <c r="A39" s="775"/>
      <c r="B39" s="775"/>
      <c r="C39" s="775"/>
      <c r="D39" s="775"/>
      <c r="F39" s="824"/>
      <c r="G39" s="1202" t="s">
        <v>593</v>
      </c>
      <c r="H39" s="1202"/>
      <c r="I39" s="985"/>
      <c r="J39" s="775"/>
      <c r="K39" s="775"/>
      <c r="L39" s="775"/>
      <c r="M39" s="775"/>
      <c r="N39" s="775"/>
      <c r="O39" s="775"/>
      <c r="P39" s="775"/>
      <c r="Q39" s="775"/>
      <c r="R39" s="775"/>
      <c r="S39" s="775"/>
      <c r="T39" s="775"/>
    </row>
  </sheetData>
  <sheetProtection algorithmName="SHA-512" hashValue="tym1Zp1nkzmYFz9ZnwilaO2bv0B9mxHgp6ra6MyMpVRx+dTIWAKigme64CbNZsddkI78dwgy7FJ1WWaCb6G3iQ==" saltValue="UHfGemdbATk9shnDhdJDTw==" spinCount="100000" sheet="1" objects="1" scenarios="1" formatColumns="0" formatRows="0"/>
  <mergeCells count="19">
    <mergeCell ref="F2:H2"/>
    <mergeCell ref="F4:H4"/>
    <mergeCell ref="I4:I5"/>
    <mergeCell ref="A8:A13"/>
    <mergeCell ref="B11:B13"/>
    <mergeCell ref="C12:C13"/>
    <mergeCell ref="A14:A19"/>
    <mergeCell ref="B17:B19"/>
    <mergeCell ref="C18:C19"/>
    <mergeCell ref="A20:A25"/>
    <mergeCell ref="B23:B25"/>
    <mergeCell ref="C24:C25"/>
    <mergeCell ref="G39:H39"/>
    <mergeCell ref="A26:A31"/>
    <mergeCell ref="B29:B31"/>
    <mergeCell ref="C30:C31"/>
    <mergeCell ref="A32:A37"/>
    <mergeCell ref="B35:B37"/>
    <mergeCell ref="C36:C37"/>
  </mergeCells>
  <dataValidations count="1">
    <dataValidation type="textLength" operator="lessThanOrEqual" allowBlank="1" showInputMessage="1" showErrorMessage="1" errorTitle="Ошибка" error="Допускается ввод не более 900 символов!" sqref="I38:I39" xr:uid="{00000000-0002-0000-2100-000000000000}">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12">
    <tabColor rgb="FFEAEBEE"/>
  </sheetPr>
  <dimension ref="A1:L34"/>
  <sheetViews>
    <sheetView showGridLines="0" topLeftCell="G19" zoomScaleNormal="100" workbookViewId="0">
      <selection activeCell="I37" sqref="I37"/>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35" t="s">
        <v>696</v>
      </c>
      <c r="E5" s="1235"/>
      <c r="F5" s="1235"/>
      <c r="G5" s="1235"/>
      <c r="H5" s="1235"/>
      <c r="I5" s="336"/>
    </row>
    <row r="6" spans="1:9" ht="3" customHeight="1">
      <c r="C6" s="86"/>
      <c r="D6" s="37"/>
      <c r="E6" s="84"/>
      <c r="F6" s="84"/>
      <c r="G6" s="84"/>
      <c r="H6" s="83"/>
      <c r="I6" s="286"/>
    </row>
    <row r="7" spans="1:9" ht="21" customHeight="1">
      <c r="C7" s="86"/>
      <c r="D7" s="1219" t="s">
        <v>454</v>
      </c>
      <c r="E7" s="1219"/>
      <c r="F7" s="1219"/>
      <c r="G7" s="1219"/>
      <c r="H7" s="1219"/>
      <c r="I7" s="1282" t="s">
        <v>455</v>
      </c>
    </row>
    <row r="8" spans="1:9" ht="21" customHeight="1">
      <c r="C8" s="86"/>
      <c r="D8" s="103" t="s">
        <v>92</v>
      </c>
      <c r="E8" s="113" t="s">
        <v>457</v>
      </c>
      <c r="F8" s="113"/>
      <c r="G8" s="113" t="s">
        <v>442</v>
      </c>
      <c r="H8" s="113" t="s">
        <v>456</v>
      </c>
      <c r="I8" s="1282"/>
    </row>
    <row r="9" spans="1:9" ht="12" customHeight="1">
      <c r="C9" s="86"/>
      <c r="D9" s="42" t="s">
        <v>93</v>
      </c>
      <c r="E9" s="42" t="s">
        <v>49</v>
      </c>
      <c r="F9" s="42"/>
      <c r="G9" s="42" t="s">
        <v>50</v>
      </c>
      <c r="H9" s="42" t="s">
        <v>51</v>
      </c>
      <c r="I9" s="42" t="s">
        <v>68</v>
      </c>
    </row>
    <row r="10" spans="1:9">
      <c r="A10" s="285"/>
      <c r="C10" s="86"/>
      <c r="D10" s="187">
        <v>1</v>
      </c>
      <c r="E10" s="1284" t="s">
        <v>459</v>
      </c>
      <c r="F10" s="1284"/>
      <c r="G10" s="1284"/>
      <c r="H10" s="1284"/>
      <c r="I10" s="307"/>
    </row>
    <row r="11" spans="1:9" ht="20.100000000000001" customHeight="1">
      <c r="A11" s="285"/>
      <c r="C11" s="86"/>
      <c r="D11" s="187" t="s">
        <v>295</v>
      </c>
      <c r="E11" s="287" t="s">
        <v>460</v>
      </c>
      <c r="F11" s="295"/>
      <c r="G11" s="432" t="s">
        <v>776</v>
      </c>
      <c r="H11" s="295" t="s">
        <v>458</v>
      </c>
      <c r="I11" s="196" t="s">
        <v>461</v>
      </c>
    </row>
    <row r="12" spans="1:9" ht="45">
      <c r="A12" s="285"/>
      <c r="C12" s="86"/>
      <c r="D12" s="187" t="s">
        <v>329</v>
      </c>
      <c r="E12" s="287" t="s">
        <v>462</v>
      </c>
      <c r="F12" s="295"/>
      <c r="G12" s="414" t="s">
        <v>2150</v>
      </c>
      <c r="H12" s="1092" t="s">
        <v>2151</v>
      </c>
      <c r="I12" s="415" t="s">
        <v>697</v>
      </c>
    </row>
    <row r="13" spans="1:9" ht="33.75">
      <c r="A13" s="285"/>
      <c r="B13" s="186">
        <v>3</v>
      </c>
      <c r="C13" s="86"/>
      <c r="D13" s="187">
        <v>2</v>
      </c>
      <c r="E13" s="352" t="s">
        <v>698</v>
      </c>
      <c r="F13" s="295"/>
      <c r="G13" s="295" t="s">
        <v>458</v>
      </c>
      <c r="H13" s="1092" t="s">
        <v>2149</v>
      </c>
      <c r="I13" s="416" t="s">
        <v>463</v>
      </c>
    </row>
    <row r="14" spans="1:9" ht="39" customHeight="1">
      <c r="A14" s="285"/>
      <c r="C14" s="86"/>
      <c r="D14" s="187">
        <v>3</v>
      </c>
      <c r="E14" s="1283" t="s">
        <v>699</v>
      </c>
      <c r="F14" s="1283"/>
      <c r="G14" s="1283"/>
      <c r="H14" s="1283"/>
      <c r="I14" s="413"/>
    </row>
    <row r="15" spans="1:9" ht="20.100000000000001" customHeight="1">
      <c r="A15" s="285"/>
      <c r="C15" s="86"/>
      <c r="D15" s="187" t="s">
        <v>444</v>
      </c>
      <c r="E15" s="292" t="s">
        <v>2152</v>
      </c>
      <c r="F15" s="295"/>
      <c r="G15" s="295" t="s">
        <v>458</v>
      </c>
      <c r="H15" s="1092" t="s">
        <v>2149</v>
      </c>
      <c r="I15" s="1209" t="s">
        <v>700</v>
      </c>
    </row>
    <row r="16" spans="1:9" ht="15" customHeight="1">
      <c r="A16" s="285"/>
      <c r="C16" s="86"/>
      <c r="D16" s="114"/>
      <c r="E16" s="300" t="s">
        <v>328</v>
      </c>
      <c r="F16" s="301"/>
      <c r="G16" s="301"/>
      <c r="H16" s="298"/>
      <c r="I16" s="1211"/>
    </row>
    <row r="17" spans="1:12" ht="69" customHeight="1">
      <c r="A17" s="285"/>
      <c r="B17" s="186">
        <v>3</v>
      </c>
      <c r="C17" s="86"/>
      <c r="D17" s="187">
        <v>4</v>
      </c>
      <c r="E17" s="1283" t="s">
        <v>701</v>
      </c>
      <c r="F17" s="1283"/>
      <c r="G17" s="1283"/>
      <c r="H17" s="1283"/>
      <c r="I17" s="413"/>
    </row>
    <row r="18" spans="1:12" ht="87.95" customHeight="1">
      <c r="A18" s="285"/>
      <c r="C18" s="86"/>
      <c r="D18" s="187" t="s">
        <v>445</v>
      </c>
      <c r="E18" s="302" t="s">
        <v>464</v>
      </c>
      <c r="F18" s="295"/>
      <c r="G18" s="292" t="s">
        <v>2153</v>
      </c>
      <c r="H18" s="295" t="s">
        <v>458</v>
      </c>
      <c r="I18" s="1209" t="s">
        <v>481</v>
      </c>
    </row>
    <row r="19" spans="1:12" ht="15" customHeight="1">
      <c r="A19" s="285"/>
      <c r="C19" s="86"/>
      <c r="D19" s="114"/>
      <c r="E19" s="300" t="s">
        <v>328</v>
      </c>
      <c r="F19" s="301"/>
      <c r="G19" s="301"/>
      <c r="H19" s="298"/>
      <c r="I19" s="1211"/>
    </row>
    <row r="20" spans="1:12" ht="30" customHeight="1">
      <c r="A20" s="285"/>
      <c r="B20" s="186">
        <v>3</v>
      </c>
      <c r="C20" s="86"/>
      <c r="D20" s="187">
        <v>5</v>
      </c>
      <c r="E20" s="1283" t="s">
        <v>702</v>
      </c>
      <c r="F20" s="1283"/>
      <c r="G20" s="1283"/>
      <c r="H20" s="1283"/>
      <c r="I20" s="413"/>
    </row>
    <row r="21" spans="1:12" ht="26.1" customHeight="1">
      <c r="A21" s="285"/>
      <c r="C21" s="86"/>
      <c r="D21" s="187" t="s">
        <v>446</v>
      </c>
      <c r="E21" s="1285" t="s">
        <v>703</v>
      </c>
      <c r="F21" s="1285"/>
      <c r="G21" s="1285"/>
      <c r="H21" s="1285"/>
      <c r="I21" s="413"/>
    </row>
    <row r="22" spans="1:12" ht="32.1" customHeight="1">
      <c r="A22" s="285"/>
      <c r="C22" s="86"/>
      <c r="D22" s="187" t="s">
        <v>447</v>
      </c>
      <c r="E22" s="303" t="s">
        <v>465</v>
      </c>
      <c r="F22" s="295"/>
      <c r="G22" s="414" t="s">
        <v>2154</v>
      </c>
      <c r="H22" s="295" t="s">
        <v>458</v>
      </c>
      <c r="I22" s="1209" t="s">
        <v>704</v>
      </c>
    </row>
    <row r="23" spans="1:12" ht="15" customHeight="1">
      <c r="A23" s="285"/>
      <c r="C23" s="86"/>
      <c r="D23" s="114"/>
      <c r="E23" s="301" t="s">
        <v>328</v>
      </c>
      <c r="F23" s="297"/>
      <c r="G23" s="297"/>
      <c r="H23" s="298"/>
      <c r="I23" s="1211"/>
    </row>
    <row r="24" spans="1:12" ht="14.25" customHeight="1">
      <c r="A24" s="285"/>
      <c r="C24" s="86"/>
      <c r="D24" s="187" t="s">
        <v>448</v>
      </c>
      <c r="E24" s="1285" t="s">
        <v>705</v>
      </c>
      <c r="F24" s="1285"/>
      <c r="G24" s="1285"/>
      <c r="H24" s="1285"/>
      <c r="I24" s="413"/>
    </row>
    <row r="25" spans="1:12" ht="42.95" customHeight="1">
      <c r="A25" s="285"/>
      <c r="C25" s="86"/>
      <c r="D25" s="187" t="s">
        <v>449</v>
      </c>
      <c r="E25" s="303" t="s">
        <v>467</v>
      </c>
      <c r="F25" s="295"/>
      <c r="G25" s="1126" t="s">
        <v>2155</v>
      </c>
      <c r="H25" s="295" t="s">
        <v>458</v>
      </c>
      <c r="I25" s="1209" t="s">
        <v>598</v>
      </c>
    </row>
    <row r="26" spans="1:12" ht="15" customHeight="1">
      <c r="A26" s="285"/>
      <c r="C26" s="86"/>
      <c r="D26" s="114"/>
      <c r="E26" s="301" t="s">
        <v>328</v>
      </c>
      <c r="F26" s="297"/>
      <c r="G26" s="297"/>
      <c r="H26" s="298"/>
      <c r="I26" s="1211"/>
    </row>
    <row r="27" spans="1:12" ht="26.1" customHeight="1">
      <c r="A27" s="285"/>
      <c r="C27" s="86"/>
      <c r="D27" s="187" t="s">
        <v>450</v>
      </c>
      <c r="E27" s="1285" t="s">
        <v>706</v>
      </c>
      <c r="F27" s="1285"/>
      <c r="G27" s="1285"/>
      <c r="H27" s="1285"/>
      <c r="I27" s="413"/>
    </row>
    <row r="28" spans="1:12" ht="32.1" customHeight="1">
      <c r="A28" s="285"/>
      <c r="C28" s="86"/>
      <c r="D28" s="187" t="s">
        <v>451</v>
      </c>
      <c r="E28" s="303" t="s">
        <v>466</v>
      </c>
      <c r="F28" s="295"/>
      <c r="G28" s="306" t="s">
        <v>2156</v>
      </c>
      <c r="H28" s="295" t="s">
        <v>458</v>
      </c>
      <c r="I28" s="1209" t="s">
        <v>707</v>
      </c>
      <c r="L28" s="212" t="s">
        <v>2156</v>
      </c>
    </row>
    <row r="29" spans="1:12" ht="15" customHeight="1">
      <c r="A29" s="285"/>
      <c r="C29" s="86"/>
      <c r="D29" s="114"/>
      <c r="E29" s="301" t="s">
        <v>328</v>
      </c>
      <c r="F29" s="297"/>
      <c r="G29" s="297"/>
      <c r="H29" s="298"/>
      <c r="I29" s="1211"/>
    </row>
    <row r="30" spans="1:12" ht="49.5" customHeight="1">
      <c r="A30" s="285"/>
      <c r="B30" s="186">
        <v>3</v>
      </c>
      <c r="C30" s="86"/>
      <c r="D30" s="187" t="s">
        <v>69</v>
      </c>
      <c r="E30" s="1283" t="s">
        <v>709</v>
      </c>
      <c r="F30" s="1283"/>
      <c r="G30" s="1283"/>
      <c r="H30" s="1283"/>
      <c r="I30" s="413"/>
    </row>
    <row r="31" spans="1:12" ht="20.100000000000001" customHeight="1">
      <c r="A31" s="285"/>
      <c r="C31" s="86"/>
      <c r="D31" s="187" t="s">
        <v>452</v>
      </c>
      <c r="E31" s="1126" t="s">
        <v>2157</v>
      </c>
      <c r="F31" s="295"/>
      <c r="G31" s="295" t="s">
        <v>458</v>
      </c>
      <c r="H31" s="1092" t="s">
        <v>2149</v>
      </c>
      <c r="I31" s="1209" t="s">
        <v>480</v>
      </c>
    </row>
    <row r="32" spans="1:12" ht="15" customHeight="1">
      <c r="A32" s="285"/>
      <c r="C32" s="86"/>
      <c r="D32" s="114"/>
      <c r="E32" s="300" t="s">
        <v>328</v>
      </c>
      <c r="F32" s="297"/>
      <c r="G32" s="297"/>
      <c r="H32" s="298"/>
      <c r="I32" s="1211"/>
    </row>
    <row r="33" spans="1:12" s="174" customFormat="1" ht="3" customHeight="1">
      <c r="A33" s="285"/>
      <c r="K33" s="290"/>
      <c r="L33" s="290"/>
    </row>
    <row r="34" spans="1:12" ht="24.75" customHeight="1">
      <c r="D34" s="299">
        <v>1</v>
      </c>
      <c r="E34" s="1202" t="s">
        <v>708</v>
      </c>
      <c r="F34" s="1202"/>
      <c r="G34" s="1202"/>
      <c r="H34" s="1202"/>
      <c r="I34" s="1202"/>
    </row>
  </sheetData>
  <sheetProtection algorithmName="SHA-512" hashValue="XQoZri3glkKr68P+Obk8YQyimGEPcEleD5HG0i/oFNvWYmzCICJPQ2k5yTh7XqJPaEAva8PITtSpN8bMZOE+xw==" saltValue="0tauzwMw3Bc4Wpx7dgoN+Q==" spinCount="100000" sheet="1" objects="1" scenarios="1" formatColumns="0" formatRows="0"/>
  <mergeCells count="18">
    <mergeCell ref="E34:I34"/>
    <mergeCell ref="E30:H30"/>
    <mergeCell ref="E21:H21"/>
    <mergeCell ref="E24:H24"/>
    <mergeCell ref="E27:H27"/>
    <mergeCell ref="I22:I23"/>
    <mergeCell ref="I25:I26"/>
    <mergeCell ref="I28:I29"/>
    <mergeCell ref="I31:I32"/>
    <mergeCell ref="I18:I19"/>
    <mergeCell ref="E20:H20"/>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xr:uid="{00000000-0002-0000-22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xr:uid="{00000000-0002-0000-22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xr:uid="{00000000-0002-0000-22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xr:uid="{00000000-0002-0000-2200-000003000000}"/>
  </dataValidations>
  <hyperlinks>
    <hyperlink ref="H13" location="'Форма 4.8'!$H$13" tooltip="Кликните по гиперссылке, чтобы перейти по гиперссылке или отредактировать её" display="https://portal.eias.ru/Portal/DownloadPage.aspx?type=12&amp;guid=baf448c1-3658-4055-a9b6-371e6f1229a6" xr:uid="{00000000-0004-0000-2200-000000000000}"/>
    <hyperlink ref="H12" location="'Форма 4.8'!$H$12" tooltip="Кликните по гиперссылке, чтобы перейти по гиперссылке или отредактировать её" display="https://portal.eias.ru/Portal/DownloadPage.aspx?type=12&amp;guid=f72e3d89-7205-461c-a312-93b7d3ccea88" xr:uid="{00000000-0004-0000-2200-000001000000}"/>
    <hyperlink ref="H15" location="'Форма 4.8'!$H$15" tooltip="Кликните по гиперссылке, чтобы перейти по гиперссылке или отредактировать её" display="https://portal.eias.ru/Portal/DownloadPage.aspx?type=12&amp;guid=baf448c1-3658-4055-a9b6-371e6f1229a6" xr:uid="{00000000-0004-0000-2200-000002000000}"/>
    <hyperlink ref="H31" location="'Форма 4.8'!$H$31" tooltip="Кликните по гиперссылке, чтобы перейти по гиперссылке или отредактировать её" display="https://portal.eias.ru/Portal/DownloadPage.aspx?type=12&amp;guid=baf448c1-3658-4055-a9b6-371e6f1229a6" xr:uid="{00000000-0004-0000-2200-000003000000}"/>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6" t="s">
        <v>478</v>
      </c>
      <c r="E5" s="1286"/>
      <c r="F5" s="1286"/>
      <c r="G5" s="1286"/>
      <c r="H5" s="1286"/>
      <c r="I5" s="1286"/>
      <c r="J5" s="1286"/>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8" t="s">
        <v>454</v>
      </c>
      <c r="E8" s="1288"/>
      <c r="F8" s="1288"/>
      <c r="G8" s="1288"/>
      <c r="H8" s="1288"/>
      <c r="I8" s="1288"/>
      <c r="J8" s="1288"/>
      <c r="K8" s="1288" t="s">
        <v>455</v>
      </c>
    </row>
    <row r="9" spans="1:14">
      <c r="D9" s="1288" t="s">
        <v>92</v>
      </c>
      <c r="E9" s="1288" t="s">
        <v>482</v>
      </c>
      <c r="F9" s="1288"/>
      <c r="G9" s="1288" t="s">
        <v>483</v>
      </c>
      <c r="H9" s="1288"/>
      <c r="I9" s="1288"/>
      <c r="J9" s="1288"/>
      <c r="K9" s="1288"/>
    </row>
    <row r="10" spans="1:14" ht="22.5">
      <c r="D10" s="1288"/>
      <c r="E10" s="137" t="s">
        <v>484</v>
      </c>
      <c r="F10" s="137" t="s">
        <v>400</v>
      </c>
      <c r="G10" s="137" t="s">
        <v>400</v>
      </c>
      <c r="H10" s="137" t="s">
        <v>484</v>
      </c>
      <c r="I10" s="137" t="s">
        <v>485</v>
      </c>
      <c r="J10" s="137" t="s">
        <v>456</v>
      </c>
      <c r="K10" s="1288"/>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8"/>
      <c r="G12" s="1088"/>
      <c r="H12" s="1088"/>
      <c r="I12" s="1101"/>
      <c r="J12" s="1092"/>
      <c r="K12" s="1209" t="s">
        <v>486</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11"/>
    </row>
    <row r="14" spans="1:14" ht="3" customHeight="1">
      <c r="A14" s="131"/>
      <c r="B14" s="131"/>
      <c r="C14" s="131"/>
    </row>
    <row r="15" spans="1:14" ht="27.75" customHeight="1">
      <c r="E15" s="1287" t="s">
        <v>594</v>
      </c>
      <c r="F15" s="1287"/>
      <c r="G15" s="1287"/>
      <c r="H15" s="1287"/>
      <c r="I15" s="1287"/>
      <c r="J15" s="1287"/>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xr:uid="{00000000-0002-0000-23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xr:uid="{00000000-0002-0000-23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xr:uid="{00000000-0002-0000-2300-000002000000}">
      <formula1>900</formula1>
    </dataValidation>
    <dataValidation type="list" allowBlank="1" showInputMessage="1" showErrorMessage="1" errorTitle="Ошибка" error="Выберите значение из списка" prompt="Выберите значение из списка" sqref="E12" xr:uid="{00000000-0002-0000-2300-000003000000}">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2" t="s">
        <v>314</v>
      </c>
      <c r="E7" s="1164"/>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5"/>
    </row>
    <row r="13" spans="3:9" ht="12" customHeight="1">
      <c r="C13" s="50"/>
      <c r="D13" s="429"/>
      <c r="E13" s="430" t="s">
        <v>177</v>
      </c>
    </row>
    <row r="14" spans="3:9" ht="3" customHeight="1"/>
    <row r="15" spans="3:9" ht="22.5" customHeight="1">
      <c r="C15" s="168"/>
      <c r="D15" s="1289" t="s">
        <v>315</v>
      </c>
      <c r="E15" s="1289"/>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2400-000000000000}">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86" t="s">
        <v>55</v>
      </c>
      <c r="E7" s="1286"/>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xr:uid="{00000000-0002-0000-2500-000000000000}">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90" t="s">
        <v>56</v>
      </c>
      <c r="C2" s="1290"/>
      <c r="D2" s="1290"/>
      <c r="E2" s="440"/>
    </row>
    <row r="3" spans="2:5" ht="3" customHeight="1"/>
    <row r="4" spans="2:5" ht="21.75" customHeight="1" thickBot="1">
      <c r="B4" s="1127" t="s">
        <v>1</v>
      </c>
      <c r="C4" s="1127" t="s">
        <v>91</v>
      </c>
      <c r="D4" s="1127" t="s">
        <v>72</v>
      </c>
    </row>
    <row r="5" spans="2:5" ht="12" thickTop="1"/>
  </sheetData>
  <sheetProtection algorithmName="SHA-512" hashValue="Ge13ljbbL7CXCNfad8Piik978537Hov7TlwKsiR+jo6xjHQi4iNnjmmUVbgm6NZl4ICw3hys+0kFVI0GCbMYmw==" saltValue="/shIBXByEYki3sazZm3pcA==" spinCount="100000" sheet="1" objects="1" scenarios="1" formatColumns="0" formatRows="0" autoFilter="0"/>
  <autoFilter ref="B4:D4" xr:uid="{6081F23B-C39C-460E-8B3E-D2FB3201AE48}"/>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odUpdTemplLogger">
    <tabColor indexed="24"/>
  </sheetPr>
  <dimension ref="A1:D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20">
        <v>44162.395416666666</v>
      </c>
      <c r="B2" s="12" t="s">
        <v>774</v>
      </c>
      <c r="C2" s="12" t="s">
        <v>442</v>
      </c>
    </row>
    <row r="3" spans="1:4">
      <c r="A3" s="1120">
        <v>44162.395428240743</v>
      </c>
      <c r="B3" s="12" t="s">
        <v>775</v>
      </c>
      <c r="C3" s="12" t="s">
        <v>442</v>
      </c>
    </row>
    <row r="4" spans="1:4">
      <c r="A4" s="1120">
        <v>44162.395868055559</v>
      </c>
      <c r="B4" s="12" t="s">
        <v>774</v>
      </c>
      <c r="C4" s="12" t="s">
        <v>442</v>
      </c>
    </row>
    <row r="5" spans="1:4">
      <c r="A5" s="1120">
        <v>44162.395879629628</v>
      </c>
      <c r="B5" s="12" t="s">
        <v>775</v>
      </c>
      <c r="C5" s="12" t="s">
        <v>442</v>
      </c>
    </row>
    <row r="6" spans="1:4">
      <c r="A6" s="1120">
        <v>44162.397650462961</v>
      </c>
      <c r="B6" s="12" t="s">
        <v>774</v>
      </c>
      <c r="C6" s="12" t="s">
        <v>442</v>
      </c>
    </row>
    <row r="7" spans="1:4">
      <c r="A7" s="1120">
        <v>44162.397673611114</v>
      </c>
      <c r="B7" s="12" t="s">
        <v>775</v>
      </c>
      <c r="C7" s="12" t="s">
        <v>442</v>
      </c>
    </row>
    <row r="8" spans="1:4">
      <c r="A8" s="1120">
        <v>44253.457546296297</v>
      </c>
      <c r="B8" s="12" t="s">
        <v>774</v>
      </c>
      <c r="C8" s="12" t="s">
        <v>442</v>
      </c>
    </row>
    <row r="9" spans="1:4">
      <c r="A9" s="1120">
        <v>44253.457592592589</v>
      </c>
      <c r="B9" s="12" t="s">
        <v>775</v>
      </c>
      <c r="C9" s="12" t="s">
        <v>442</v>
      </c>
    </row>
  </sheetData>
  <sheetProtection algorithmName="SHA-512" hashValue="39qMUuRpOCfxqqesuGEQTyzcXvyffM0jJPM3A76LVA044NfOguZV7SmiSx2XJw0fDMa7BSNpeLR8pBaFP0WzZg==" saltValue="ZIJ95NFGRtSQPgjtEHj6OQ==" spinCount="100000"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8">
        <v>1</v>
      </c>
      <c r="E9" s="1304"/>
      <c r="F9" s="1306"/>
      <c r="G9" s="1310" t="s">
        <v>85</v>
      </c>
      <c r="H9" s="1178"/>
      <c r="I9" s="1178">
        <v>1</v>
      </c>
      <c r="J9" s="1299"/>
      <c r="K9" s="1234" t="s">
        <v>85</v>
      </c>
      <c r="L9" s="1170"/>
      <c r="M9" s="1170" t="s">
        <v>93</v>
      </c>
      <c r="N9" s="1302"/>
      <c r="O9" s="1234" t="s">
        <v>85</v>
      </c>
      <c r="P9" s="1170"/>
      <c r="Q9" s="1170" t="s">
        <v>93</v>
      </c>
      <c r="R9" s="1303"/>
      <c r="S9" s="1234" t="s">
        <v>85</v>
      </c>
      <c r="T9" s="1089"/>
      <c r="U9" s="1089" t="s">
        <v>93</v>
      </c>
      <c r="V9" s="1115"/>
      <c r="W9" s="308"/>
    </row>
    <row r="10" spans="1:23" s="741" customFormat="1" ht="17.100000000000001" customHeight="1">
      <c r="A10" s="205"/>
      <c r="C10" s="159"/>
      <c r="D10" s="1178"/>
      <c r="E10" s="1304"/>
      <c r="F10" s="1306"/>
      <c r="G10" s="1310"/>
      <c r="H10" s="1178"/>
      <c r="I10" s="1178"/>
      <c r="J10" s="1299"/>
      <c r="K10" s="1234"/>
      <c r="L10" s="1170"/>
      <c r="M10" s="1170"/>
      <c r="N10" s="1302"/>
      <c r="O10" s="1234"/>
      <c r="P10" s="1170"/>
      <c r="Q10" s="1170"/>
      <c r="R10" s="1303"/>
      <c r="S10" s="1234"/>
      <c r="T10" s="1091"/>
      <c r="U10" s="746"/>
      <c r="V10" s="747" t="s">
        <v>716</v>
      </c>
      <c r="W10" s="748"/>
    </row>
    <row r="11" spans="1:23" s="102" customFormat="1" ht="17.100000000000001" customHeight="1">
      <c r="A11" s="205"/>
      <c r="C11" s="159"/>
      <c r="D11" s="1175"/>
      <c r="E11" s="1305"/>
      <c r="F11" s="1307"/>
      <c r="G11" s="1175"/>
      <c r="H11" s="1175"/>
      <c r="I11" s="1175"/>
      <c r="J11" s="1300"/>
      <c r="K11" s="1175"/>
      <c r="L11" s="1175"/>
      <c r="M11" s="1175"/>
      <c r="N11" s="1303"/>
      <c r="O11" s="1175"/>
      <c r="P11" s="1090"/>
      <c r="Q11" s="746"/>
      <c r="R11" s="747" t="s">
        <v>715</v>
      </c>
      <c r="S11" s="743"/>
      <c r="T11" s="743"/>
      <c r="U11" s="743"/>
      <c r="V11" s="743"/>
      <c r="W11" s="748"/>
    </row>
    <row r="12" spans="1:23" s="102" customFormat="1" ht="17.100000000000001" customHeight="1">
      <c r="A12" s="205"/>
      <c r="C12" s="159"/>
      <c r="D12" s="1175"/>
      <c r="E12" s="1305"/>
      <c r="F12" s="1307"/>
      <c r="G12" s="1175"/>
      <c r="H12" s="1175"/>
      <c r="I12" s="1175"/>
      <c r="J12" s="1300"/>
      <c r="K12" s="1175"/>
      <c r="L12" s="746"/>
      <c r="M12" s="747"/>
      <c r="N12" s="747" t="s">
        <v>412</v>
      </c>
      <c r="O12" s="747"/>
      <c r="P12" s="747"/>
      <c r="Q12" s="747"/>
      <c r="R12" s="747"/>
      <c r="S12" s="743"/>
      <c r="T12" s="743"/>
      <c r="U12" s="743"/>
      <c r="V12" s="743"/>
      <c r="W12" s="748"/>
    </row>
    <row r="13" spans="1:23" s="102" customFormat="1" ht="17.25" customHeight="1">
      <c r="A13" s="205"/>
      <c r="C13" s="159"/>
      <c r="D13" s="1175"/>
      <c r="E13" s="1305"/>
      <c r="F13" s="1307"/>
      <c r="G13" s="1175"/>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298"/>
      <c r="E15" s="1308"/>
      <c r="F15" s="1309"/>
      <c r="G15" s="1311"/>
      <c r="H15" s="1178"/>
      <c r="I15" s="1178">
        <v>1</v>
      </c>
      <c r="J15" s="1299"/>
      <c r="K15" s="1234" t="s">
        <v>85</v>
      </c>
      <c r="L15" s="1170"/>
      <c r="M15" s="1170" t="s">
        <v>93</v>
      </c>
      <c r="N15" s="1302"/>
      <c r="O15" s="1234" t="s">
        <v>85</v>
      </c>
      <c r="P15" s="1170"/>
      <c r="Q15" s="1170" t="s">
        <v>93</v>
      </c>
      <c r="R15" s="1303"/>
      <c r="S15" s="1234" t="s">
        <v>85</v>
      </c>
      <c r="T15" s="1089"/>
      <c r="U15" s="1089" t="s">
        <v>93</v>
      </c>
      <c r="V15" s="1115"/>
      <c r="W15" s="308"/>
    </row>
    <row r="16" spans="1:23" s="744" customFormat="1" ht="16.5" customHeight="1">
      <c r="A16" s="750"/>
      <c r="B16" s="745"/>
      <c r="C16" s="749"/>
      <c r="D16" s="1298"/>
      <c r="E16" s="1308"/>
      <c r="F16" s="1309"/>
      <c r="G16" s="1311"/>
      <c r="H16" s="1178"/>
      <c r="I16" s="1178"/>
      <c r="J16" s="1299"/>
      <c r="K16" s="1234"/>
      <c r="L16" s="1170"/>
      <c r="M16" s="1170"/>
      <c r="N16" s="1302"/>
      <c r="O16" s="1234"/>
      <c r="P16" s="1170"/>
      <c r="Q16" s="1170"/>
      <c r="R16" s="1303"/>
      <c r="S16" s="1234"/>
      <c r="T16" s="1091"/>
      <c r="U16" s="746"/>
      <c r="V16" s="747" t="s">
        <v>716</v>
      </c>
      <c r="W16" s="748"/>
    </row>
    <row r="17" spans="1:36" ht="17.100000000000001" customHeight="1">
      <c r="A17" s="205"/>
      <c r="B17" s="102"/>
      <c r="C17" s="159"/>
      <c r="D17" s="1298"/>
      <c r="E17" s="1308"/>
      <c r="F17" s="1309"/>
      <c r="G17" s="1311"/>
      <c r="H17" s="1178"/>
      <c r="I17" s="1178"/>
      <c r="J17" s="1300"/>
      <c r="K17" s="1234"/>
      <c r="L17" s="1170"/>
      <c r="M17" s="1170"/>
      <c r="N17" s="1303"/>
      <c r="O17" s="1234"/>
      <c r="P17" s="1090"/>
      <c r="Q17" s="746"/>
      <c r="R17" s="747" t="s">
        <v>715</v>
      </c>
      <c r="S17" s="743"/>
      <c r="T17" s="743"/>
      <c r="U17" s="743"/>
      <c r="V17" s="743"/>
      <c r="W17" s="748"/>
    </row>
    <row r="18" spans="1:36" ht="17.100000000000001" customHeight="1">
      <c r="A18" s="205"/>
      <c r="B18" s="102"/>
      <c r="C18" s="159"/>
      <c r="D18" s="1298"/>
      <c r="E18" s="1308"/>
      <c r="F18" s="1309"/>
      <c r="G18" s="1311"/>
      <c r="H18" s="1178"/>
      <c r="I18" s="1178"/>
      <c r="J18" s="1300"/>
      <c r="K18" s="1234"/>
      <c r="L18" s="746"/>
      <c r="M18" s="747"/>
      <c r="N18" s="747" t="s">
        <v>412</v>
      </c>
      <c r="O18" s="747"/>
      <c r="P18" s="747"/>
      <c r="Q18" s="747"/>
      <c r="R18" s="747"/>
      <c r="S18" s="743"/>
      <c r="T18" s="743"/>
      <c r="U18" s="743"/>
      <c r="V18" s="743"/>
      <c r="W18" s="748"/>
    </row>
    <row r="19" spans="1:36" ht="17.100000000000001" customHeight="1">
      <c r="A19" s="205"/>
      <c r="B19" s="102"/>
      <c r="C19" s="159"/>
      <c r="D19" s="1298"/>
      <c r="E19" s="1308"/>
      <c r="F19" s="1309"/>
      <c r="G19" s="1311"/>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301" t="s">
        <v>298</v>
      </c>
      <c r="P27" s="1301"/>
      <c r="Q27" s="1301"/>
      <c r="R27" s="1265" t="s">
        <v>270</v>
      </c>
      <c r="S27" s="1265"/>
      <c r="T27" s="1265"/>
      <c r="U27" s="1219" t="s">
        <v>341</v>
      </c>
      <c r="W27" s="1312"/>
    </row>
    <row r="28" spans="1:36" ht="17.100000000000001" customHeight="1">
      <c r="O28" s="1266" t="s">
        <v>605</v>
      </c>
      <c r="P28" s="1266" t="s">
        <v>271</v>
      </c>
      <c r="Q28" s="1266"/>
      <c r="R28" s="1265"/>
      <c r="S28" s="1265"/>
      <c r="T28" s="1265"/>
      <c r="U28" s="1219"/>
      <c r="W28" s="1312"/>
    </row>
    <row r="29" spans="1:36" ht="37.5" customHeight="1">
      <c r="O29" s="1266"/>
      <c r="P29" s="104" t="s">
        <v>606</v>
      </c>
      <c r="Q29" s="104" t="s">
        <v>6</v>
      </c>
      <c r="R29" s="105" t="s">
        <v>274</v>
      </c>
      <c r="S29" s="1267" t="s">
        <v>273</v>
      </c>
      <c r="T29" s="1267"/>
      <c r="U29" s="1219"/>
      <c r="W29" s="1312"/>
    </row>
    <row r="30" spans="1:36" ht="17.100000000000001" customHeight="1">
      <c r="G30" s="157"/>
      <c r="H30" s="157"/>
      <c r="I30" s="157"/>
      <c r="J30" s="157"/>
      <c r="K30" s="157"/>
      <c r="L30" s="122"/>
      <c r="M30" s="433" t="s">
        <v>183</v>
      </c>
      <c r="N30" s="434"/>
      <c r="O30" s="1313"/>
      <c r="P30" s="1313"/>
      <c r="Q30" s="1313"/>
      <c r="R30" s="1313"/>
      <c r="S30" s="1313"/>
      <c r="T30" s="1313"/>
      <c r="U30" s="1313"/>
      <c r="V30" s="122"/>
      <c r="W30" s="122"/>
      <c r="X30" s="204"/>
      <c r="Y30" s="204"/>
      <c r="Z30" s="204"/>
      <c r="AA30" s="204"/>
      <c r="AB30" s="204"/>
      <c r="AC30" s="204"/>
      <c r="AD30" s="204"/>
      <c r="AE30" s="204"/>
      <c r="AF30" s="204"/>
      <c r="AG30" s="204"/>
      <c r="AH30" s="204"/>
      <c r="AI30" s="204"/>
      <c r="AJ30" s="204"/>
    </row>
    <row r="31" spans="1:36" s="525" customFormat="1" ht="22.5">
      <c r="A31" s="1238">
        <v>1</v>
      </c>
      <c r="B31" s="849"/>
      <c r="C31" s="849"/>
      <c r="D31" s="849"/>
      <c r="E31" s="850"/>
      <c r="F31" s="851"/>
      <c r="G31" s="851"/>
      <c r="H31" s="851"/>
      <c r="I31" s="852"/>
      <c r="J31" s="847"/>
      <c r="K31" s="854"/>
      <c r="L31" s="595">
        <f>mergeValue(A31)</f>
        <v>1</v>
      </c>
      <c r="M31" s="643" t="s">
        <v>20</v>
      </c>
      <c r="N31" s="648"/>
      <c r="O31" s="1244"/>
      <c r="P31" s="1245"/>
      <c r="Q31" s="1245"/>
      <c r="R31" s="1245"/>
      <c r="S31" s="1245"/>
      <c r="T31" s="1245"/>
      <c r="U31" s="1245"/>
      <c r="V31" s="1246"/>
      <c r="W31" s="632" t="s">
        <v>476</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38"/>
      <c r="B32" s="1238">
        <v>1</v>
      </c>
      <c r="C32" s="849"/>
      <c r="D32" s="849"/>
      <c r="E32" s="851"/>
      <c r="F32" s="851"/>
      <c r="G32" s="851"/>
      <c r="H32" s="851"/>
      <c r="I32" s="846"/>
      <c r="J32" s="845"/>
      <c r="K32" s="848"/>
      <c r="L32" s="595" t="str">
        <f>mergeValue(A32) &amp;"."&amp; mergeValue(B32)</f>
        <v>1.1</v>
      </c>
      <c r="M32" s="548" t="s">
        <v>16</v>
      </c>
      <c r="N32" s="648"/>
      <c r="O32" s="1244"/>
      <c r="P32" s="1245"/>
      <c r="Q32" s="1245"/>
      <c r="R32" s="1245"/>
      <c r="S32" s="1245"/>
      <c r="T32" s="1245"/>
      <c r="U32" s="1245"/>
      <c r="V32" s="1246"/>
      <c r="W32" s="632" t="s">
        <v>477</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38"/>
      <c r="B33" s="1238"/>
      <c r="C33" s="1238">
        <v>1</v>
      </c>
      <c r="D33" s="849"/>
      <c r="E33" s="851"/>
      <c r="F33" s="851"/>
      <c r="G33" s="851"/>
      <c r="H33" s="851"/>
      <c r="I33" s="853"/>
      <c r="J33" s="845"/>
      <c r="K33" s="848"/>
      <c r="L33" s="595" t="str">
        <f>mergeValue(A33) &amp;"."&amp; mergeValue(B33)&amp;"."&amp; mergeValue(C33)</f>
        <v>1.1.1</v>
      </c>
      <c r="M33" s="549" t="s">
        <v>7</v>
      </c>
      <c r="N33" s="648"/>
      <c r="O33" s="1244"/>
      <c r="P33" s="1245"/>
      <c r="Q33" s="1245"/>
      <c r="R33" s="1245"/>
      <c r="S33" s="1245"/>
      <c r="T33" s="1245"/>
      <c r="U33" s="1245"/>
      <c r="V33" s="1246"/>
      <c r="W33" s="632" t="s">
        <v>633</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38"/>
      <c r="B34" s="1238"/>
      <c r="C34" s="1238"/>
      <c r="D34" s="1238">
        <v>1</v>
      </c>
      <c r="E34" s="851"/>
      <c r="F34" s="851"/>
      <c r="G34" s="851"/>
      <c r="H34" s="851"/>
      <c r="I34" s="853"/>
      <c r="J34" s="845"/>
      <c r="K34" s="848"/>
      <c r="L34" s="595" t="str">
        <f>mergeValue(A34) &amp;"."&amp; mergeValue(B34)&amp;"."&amp; mergeValue(C34)&amp;"."&amp; mergeValue(D34)</f>
        <v>1.1.1.1</v>
      </c>
      <c r="M34" s="550" t="s">
        <v>22</v>
      </c>
      <c r="N34" s="648"/>
      <c r="O34" s="1244"/>
      <c r="P34" s="1245"/>
      <c r="Q34" s="1245"/>
      <c r="R34" s="1245"/>
      <c r="S34" s="1245"/>
      <c r="T34" s="1245"/>
      <c r="U34" s="1245"/>
      <c r="V34" s="1246"/>
      <c r="W34" s="632" t="s">
        <v>634</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38"/>
      <c r="B35" s="1238"/>
      <c r="C35" s="1238"/>
      <c r="D35" s="1238"/>
      <c r="E35" s="1238">
        <v>1</v>
      </c>
      <c r="F35" s="851"/>
      <c r="G35" s="851"/>
      <c r="H35" s="849">
        <v>1</v>
      </c>
      <c r="I35" s="1238">
        <v>1</v>
      </c>
      <c r="J35" s="851"/>
      <c r="K35" s="856"/>
      <c r="L35" s="595" t="str">
        <f>mergeValue(A35) &amp;"."&amp; mergeValue(B35)&amp;"."&amp; mergeValue(C35)&amp;"."&amp; mergeValue(D35)&amp;"."&amp; mergeValue(E35)</f>
        <v>1.1.1.1.1</v>
      </c>
      <c r="M35" s="556" t="s">
        <v>9</v>
      </c>
      <c r="N35" s="648"/>
      <c r="O35" s="1241"/>
      <c r="P35" s="1242"/>
      <c r="Q35" s="1242"/>
      <c r="R35" s="1242"/>
      <c r="S35" s="1242"/>
      <c r="T35" s="1242"/>
      <c r="U35" s="1242"/>
      <c r="V35" s="1243"/>
      <c r="W35" s="632" t="s">
        <v>638</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38"/>
      <c r="B36" s="1238"/>
      <c r="C36" s="1238"/>
      <c r="D36" s="1238"/>
      <c r="E36" s="1238"/>
      <c r="F36" s="1238">
        <v>1</v>
      </c>
      <c r="G36" s="849"/>
      <c r="H36" s="849"/>
      <c r="I36" s="1238"/>
      <c r="J36" s="1238">
        <v>1</v>
      </c>
      <c r="K36" s="857"/>
      <c r="L36" s="595" t="str">
        <f>mergeValue(A36) &amp;"."&amp; mergeValue(B36)&amp;"."&amp; mergeValue(C36)&amp;"."&amp; mergeValue(D36)&amp;"."&amp; mergeValue(E36)&amp;"."&amp; mergeValue(F36)</f>
        <v>1.1.1.1.1.1</v>
      </c>
      <c r="M36" s="557" t="s">
        <v>10</v>
      </c>
      <c r="N36" s="648"/>
      <c r="O36" s="1241"/>
      <c r="P36" s="1242"/>
      <c r="Q36" s="1242"/>
      <c r="R36" s="1242"/>
      <c r="S36" s="1242"/>
      <c r="T36" s="1242"/>
      <c r="U36" s="1242"/>
      <c r="V36" s="1243"/>
      <c r="W36" s="632" t="s">
        <v>636</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38"/>
      <c r="B37" s="1238"/>
      <c r="C37" s="1238"/>
      <c r="D37" s="1238"/>
      <c r="E37" s="1238"/>
      <c r="F37" s="1238"/>
      <c r="G37" s="849">
        <v>1</v>
      </c>
      <c r="H37" s="849"/>
      <c r="I37" s="1238"/>
      <c r="J37" s="1238"/>
      <c r="K37" s="857">
        <v>1</v>
      </c>
      <c r="L37" s="595" t="str">
        <f>mergeValue(A37) &amp;"."&amp; mergeValue(B37)&amp;"."&amp; mergeValue(C37)&amp;"."&amp; mergeValue(D37)&amp;"."&amp; mergeValue(E37)&amp;"."&amp; mergeValue(F37)&amp;"."&amp; mergeValue(G37)</f>
        <v>1.1.1.1.1.1.1</v>
      </c>
      <c r="M37" s="1071"/>
      <c r="N37" s="648"/>
      <c r="O37" s="564"/>
      <c r="P37" s="564"/>
      <c r="Q37" s="1096"/>
      <c r="R37" s="1233"/>
      <c r="S37" s="1234" t="s">
        <v>84</v>
      </c>
      <c r="T37" s="1233"/>
      <c r="U37" s="1234" t="s">
        <v>84</v>
      </c>
      <c r="V37" s="564"/>
      <c r="W37" s="1208" t="s">
        <v>655</v>
      </c>
      <c r="X37" s="587" t="str">
        <f>strCheckDate(O38:V38)</f>
        <v/>
      </c>
      <c r="Y37" s="591"/>
      <c r="Z37" s="591" t="str">
        <f t="shared" si="0"/>
        <v/>
      </c>
      <c r="AA37" s="591"/>
      <c r="AB37" s="591"/>
      <c r="AC37" s="591"/>
      <c r="AD37" s="587"/>
      <c r="AE37" s="587"/>
      <c r="AF37" s="587"/>
      <c r="AG37" s="587"/>
      <c r="AH37" s="587"/>
      <c r="AI37" s="587"/>
      <c r="AJ37" s="587"/>
    </row>
    <row r="38" spans="1:36" s="525" customFormat="1" ht="14.25" hidden="1" customHeight="1">
      <c r="A38" s="1238"/>
      <c r="B38" s="1238"/>
      <c r="C38" s="1238"/>
      <c r="D38" s="1238"/>
      <c r="E38" s="1238"/>
      <c r="F38" s="1238"/>
      <c r="G38" s="849"/>
      <c r="H38" s="849"/>
      <c r="I38" s="1238"/>
      <c r="J38" s="1238"/>
      <c r="K38" s="857"/>
      <c r="L38" s="602"/>
      <c r="M38" s="648"/>
      <c r="N38" s="648"/>
      <c r="O38" s="564"/>
      <c r="P38" s="564"/>
      <c r="Q38" s="586" t="str">
        <f>R37 &amp; "-" &amp; T37</f>
        <v>-</v>
      </c>
      <c r="R38" s="1233"/>
      <c r="S38" s="1234"/>
      <c r="T38" s="1233"/>
      <c r="U38" s="1234"/>
      <c r="V38" s="564"/>
      <c r="W38" s="1208"/>
      <c r="X38" s="587"/>
      <c r="Y38" s="591"/>
      <c r="Z38" s="591" t="str">
        <f t="shared" si="0"/>
        <v/>
      </c>
      <c r="AA38" s="591"/>
      <c r="AB38" s="591"/>
      <c r="AC38" s="591"/>
      <c r="AD38" s="587"/>
      <c r="AE38" s="587"/>
      <c r="AF38" s="587"/>
      <c r="AG38" s="587"/>
      <c r="AH38" s="587"/>
      <c r="AI38" s="587"/>
      <c r="AJ38" s="587"/>
    </row>
    <row r="39" spans="1:36" s="525" customFormat="1" ht="15" customHeight="1">
      <c r="A39" s="1238"/>
      <c r="B39" s="1238"/>
      <c r="C39" s="1238"/>
      <c r="D39" s="1238"/>
      <c r="E39" s="1238"/>
      <c r="F39" s="1238"/>
      <c r="G39" s="851"/>
      <c r="H39" s="849"/>
      <c r="I39" s="1238"/>
      <c r="J39" s="1238"/>
      <c r="K39" s="856"/>
      <c r="L39" s="540"/>
      <c r="M39" s="559" t="s">
        <v>25</v>
      </c>
      <c r="N39" s="566"/>
      <c r="O39" s="566"/>
      <c r="P39" s="566"/>
      <c r="Q39" s="566"/>
      <c r="R39" s="566"/>
      <c r="S39" s="566"/>
      <c r="T39" s="566"/>
      <c r="U39" s="566"/>
      <c r="V39" s="562"/>
      <c r="W39" s="1208"/>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38"/>
      <c r="B40" s="1238"/>
      <c r="C40" s="1238"/>
      <c r="D40" s="1238"/>
      <c r="E40" s="1238"/>
      <c r="F40" s="851"/>
      <c r="G40" s="851"/>
      <c r="H40" s="849"/>
      <c r="I40" s="1238"/>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38"/>
      <c r="B41" s="1238"/>
      <c r="C41" s="1238"/>
      <c r="D41" s="1238"/>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38"/>
      <c r="B42" s="1238"/>
      <c r="C42" s="1238"/>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38"/>
      <c r="B43" s="1238"/>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38"/>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38">
        <v>1</v>
      </c>
      <c r="B49" s="867"/>
      <c r="C49" s="867"/>
      <c r="D49" s="867"/>
      <c r="E49" s="868"/>
      <c r="F49" s="869"/>
      <c r="G49" s="869"/>
      <c r="H49" s="869"/>
      <c r="I49" s="870"/>
      <c r="J49" s="865"/>
      <c r="K49" s="872"/>
      <c r="L49" s="595">
        <f>mergeValue(A49)</f>
        <v>1</v>
      </c>
      <c r="M49" s="643" t="s">
        <v>20</v>
      </c>
      <c r="N49" s="648"/>
      <c r="O49" s="1244"/>
      <c r="P49" s="1245"/>
      <c r="Q49" s="1245"/>
      <c r="R49" s="1245"/>
      <c r="S49" s="1245"/>
      <c r="T49" s="1245"/>
      <c r="U49" s="1245"/>
      <c r="V49" s="1246"/>
      <c r="W49" s="632" t="s">
        <v>476</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38"/>
      <c r="B50" s="1238">
        <v>1</v>
      </c>
      <c r="C50" s="867"/>
      <c r="D50" s="867"/>
      <c r="E50" s="869"/>
      <c r="F50" s="869"/>
      <c r="G50" s="869"/>
      <c r="H50" s="869"/>
      <c r="I50" s="864"/>
      <c r="J50" s="863"/>
      <c r="K50" s="866"/>
      <c r="L50" s="595" t="str">
        <f>mergeValue(A50) &amp;"."&amp; mergeValue(B50)</f>
        <v>1.1</v>
      </c>
      <c r="M50" s="548" t="s">
        <v>16</v>
      </c>
      <c r="N50" s="648"/>
      <c r="O50" s="1244"/>
      <c r="P50" s="1245"/>
      <c r="Q50" s="1245"/>
      <c r="R50" s="1245"/>
      <c r="S50" s="1245"/>
      <c r="T50" s="1245"/>
      <c r="U50" s="1245"/>
      <c r="V50" s="1246"/>
      <c r="W50" s="632" t="s">
        <v>477</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38"/>
      <c r="B51" s="1238"/>
      <c r="C51" s="1238">
        <v>1</v>
      </c>
      <c r="D51" s="867"/>
      <c r="E51" s="869"/>
      <c r="F51" s="869"/>
      <c r="G51" s="869"/>
      <c r="H51" s="869"/>
      <c r="I51" s="871"/>
      <c r="J51" s="863"/>
      <c r="K51" s="866"/>
      <c r="L51" s="595" t="str">
        <f>mergeValue(A51) &amp;"."&amp; mergeValue(B51)&amp;"."&amp; mergeValue(C51)</f>
        <v>1.1.1</v>
      </c>
      <c r="M51" s="549" t="s">
        <v>7</v>
      </c>
      <c r="N51" s="648"/>
      <c r="O51" s="1244"/>
      <c r="P51" s="1245"/>
      <c r="Q51" s="1245"/>
      <c r="R51" s="1245"/>
      <c r="S51" s="1245"/>
      <c r="T51" s="1245"/>
      <c r="U51" s="1245"/>
      <c r="V51" s="1246"/>
      <c r="W51" s="632" t="s">
        <v>633</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38"/>
      <c r="B52" s="1238"/>
      <c r="C52" s="1238"/>
      <c r="D52" s="1238">
        <v>1</v>
      </c>
      <c r="E52" s="869"/>
      <c r="F52" s="869"/>
      <c r="G52" s="869"/>
      <c r="H52" s="869"/>
      <c r="I52" s="871"/>
      <c r="J52" s="863"/>
      <c r="K52" s="866"/>
      <c r="L52" s="595" t="str">
        <f>mergeValue(A52) &amp;"."&amp; mergeValue(B52)&amp;"."&amp; mergeValue(C52)&amp;"."&amp; mergeValue(D52)</f>
        <v>1.1.1.1</v>
      </c>
      <c r="M52" s="550" t="s">
        <v>22</v>
      </c>
      <c r="N52" s="648"/>
      <c r="O52" s="1244"/>
      <c r="P52" s="1245"/>
      <c r="Q52" s="1245"/>
      <c r="R52" s="1245"/>
      <c r="S52" s="1245"/>
      <c r="T52" s="1245"/>
      <c r="U52" s="1245"/>
      <c r="V52" s="1246"/>
      <c r="W52" s="632" t="s">
        <v>634</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38"/>
      <c r="B53" s="1238"/>
      <c r="C53" s="1238"/>
      <c r="D53" s="1238"/>
      <c r="E53" s="1238">
        <v>1</v>
      </c>
      <c r="F53" s="869"/>
      <c r="G53" s="869"/>
      <c r="H53" s="867">
        <v>1</v>
      </c>
      <c r="I53" s="1238">
        <v>1</v>
      </c>
      <c r="J53" s="869"/>
      <c r="K53" s="874"/>
      <c r="L53" s="595" t="str">
        <f>mergeValue(A53) &amp;"."&amp; mergeValue(B53)&amp;"."&amp; mergeValue(C53)&amp;"."&amp; mergeValue(D53)&amp;"."&amp; mergeValue(E53)</f>
        <v>1.1.1.1.1</v>
      </c>
      <c r="M53" s="556" t="s">
        <v>9</v>
      </c>
      <c r="N53" s="648"/>
      <c r="O53" s="1241"/>
      <c r="P53" s="1242"/>
      <c r="Q53" s="1242"/>
      <c r="R53" s="1242"/>
      <c r="S53" s="1242"/>
      <c r="T53" s="1242"/>
      <c r="U53" s="1242"/>
      <c r="V53" s="1243"/>
      <c r="W53" s="632" t="s">
        <v>638</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38"/>
      <c r="B54" s="1238"/>
      <c r="C54" s="1238"/>
      <c r="D54" s="1238"/>
      <c r="E54" s="1238"/>
      <c r="F54" s="1238">
        <v>1</v>
      </c>
      <c r="G54" s="867"/>
      <c r="H54" s="867"/>
      <c r="I54" s="1238"/>
      <c r="J54" s="1238">
        <v>1</v>
      </c>
      <c r="K54" s="875"/>
      <c r="L54" s="595" t="str">
        <f>mergeValue(A54) &amp;"."&amp; mergeValue(B54)&amp;"."&amp; mergeValue(C54)&amp;"."&amp; mergeValue(D54)&amp;"."&amp; mergeValue(E54)&amp;"."&amp; mergeValue(F54)</f>
        <v>1.1.1.1.1.1</v>
      </c>
      <c r="M54" s="557" t="s">
        <v>10</v>
      </c>
      <c r="N54" s="648"/>
      <c r="O54" s="1241"/>
      <c r="P54" s="1242"/>
      <c r="Q54" s="1242"/>
      <c r="R54" s="1242"/>
      <c r="S54" s="1242"/>
      <c r="T54" s="1242"/>
      <c r="U54" s="1242"/>
      <c r="V54" s="1243"/>
      <c r="W54" s="632" t="s">
        <v>636</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38"/>
      <c r="B55" s="1238"/>
      <c r="C55" s="1238"/>
      <c r="D55" s="1238"/>
      <c r="E55" s="1238"/>
      <c r="F55" s="1238"/>
      <c r="G55" s="867">
        <v>1</v>
      </c>
      <c r="H55" s="867"/>
      <c r="I55" s="1238"/>
      <c r="J55" s="1238"/>
      <c r="K55" s="875">
        <v>1</v>
      </c>
      <c r="L55" s="595" t="str">
        <f>mergeValue(A55) &amp;"."&amp; mergeValue(B55)&amp;"."&amp; mergeValue(C55)&amp;"."&amp; mergeValue(D55)&amp;"."&amp; mergeValue(E55)&amp;"."&amp; mergeValue(F55)&amp;"."&amp; mergeValue(G55)</f>
        <v>1.1.1.1.1.1.1</v>
      </c>
      <c r="M55" s="1071"/>
      <c r="N55" s="648"/>
      <c r="O55" s="564"/>
      <c r="P55" s="564"/>
      <c r="Q55" s="1096"/>
      <c r="R55" s="1233"/>
      <c r="S55" s="1234" t="s">
        <v>84</v>
      </c>
      <c r="T55" s="1233"/>
      <c r="U55" s="1234" t="s">
        <v>84</v>
      </c>
      <c r="V55" s="564"/>
      <c r="W55" s="1208" t="s">
        <v>655</v>
      </c>
      <c r="X55" s="587" t="str">
        <f>strCheckDate(O56:V56)</f>
        <v/>
      </c>
      <c r="Y55" s="591"/>
      <c r="Z55" s="591" t="str">
        <f t="shared" si="1"/>
        <v/>
      </c>
      <c r="AA55" s="591"/>
      <c r="AB55" s="591"/>
      <c r="AC55" s="591"/>
      <c r="AD55" s="587"/>
      <c r="AE55" s="587"/>
      <c r="AF55" s="587"/>
      <c r="AG55" s="587"/>
      <c r="AH55" s="587"/>
      <c r="AI55" s="587"/>
      <c r="AJ55" s="587"/>
    </row>
    <row r="56" spans="1:36" s="525" customFormat="1" ht="14.25" hidden="1" customHeight="1">
      <c r="A56" s="1238"/>
      <c r="B56" s="1238"/>
      <c r="C56" s="1238"/>
      <c r="D56" s="1238"/>
      <c r="E56" s="1238"/>
      <c r="F56" s="1238"/>
      <c r="G56" s="867"/>
      <c r="H56" s="867"/>
      <c r="I56" s="1238"/>
      <c r="J56" s="1238"/>
      <c r="K56" s="875"/>
      <c r="L56" s="602"/>
      <c r="M56" s="648"/>
      <c r="N56" s="648"/>
      <c r="O56" s="564"/>
      <c r="P56" s="564"/>
      <c r="Q56" s="586" t="str">
        <f>R55 &amp; "-" &amp; T55</f>
        <v>-</v>
      </c>
      <c r="R56" s="1233"/>
      <c r="S56" s="1234"/>
      <c r="T56" s="1233"/>
      <c r="U56" s="1234"/>
      <c r="V56" s="564"/>
      <c r="W56" s="1208"/>
      <c r="X56" s="587"/>
      <c r="Y56" s="591"/>
      <c r="Z56" s="591" t="str">
        <f t="shared" si="1"/>
        <v/>
      </c>
      <c r="AA56" s="591"/>
      <c r="AB56" s="591"/>
      <c r="AC56" s="591"/>
      <c r="AD56" s="587"/>
      <c r="AE56" s="587"/>
      <c r="AF56" s="587"/>
      <c r="AG56" s="587"/>
      <c r="AH56" s="587"/>
      <c r="AI56" s="587"/>
      <c r="AJ56" s="587"/>
    </row>
    <row r="57" spans="1:36" s="525" customFormat="1" ht="15" customHeight="1">
      <c r="A57" s="1238"/>
      <c r="B57" s="1238"/>
      <c r="C57" s="1238"/>
      <c r="D57" s="1238"/>
      <c r="E57" s="1238"/>
      <c r="F57" s="1238"/>
      <c r="G57" s="869"/>
      <c r="H57" s="867"/>
      <c r="I57" s="1238"/>
      <c r="J57" s="1238"/>
      <c r="K57" s="874"/>
      <c r="L57" s="540"/>
      <c r="M57" s="559" t="s">
        <v>25</v>
      </c>
      <c r="N57" s="566"/>
      <c r="O57" s="566"/>
      <c r="P57" s="566"/>
      <c r="Q57" s="566"/>
      <c r="R57" s="566"/>
      <c r="S57" s="566"/>
      <c r="T57" s="566"/>
      <c r="U57" s="566"/>
      <c r="V57" s="562"/>
      <c r="W57" s="1208"/>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38"/>
      <c r="B58" s="1238"/>
      <c r="C58" s="1238"/>
      <c r="D58" s="1238"/>
      <c r="E58" s="1238"/>
      <c r="F58" s="869"/>
      <c r="G58" s="869"/>
      <c r="H58" s="867"/>
      <c r="I58" s="1238"/>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38"/>
      <c r="B59" s="1238"/>
      <c r="C59" s="1238"/>
      <c r="D59" s="1238"/>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38"/>
      <c r="B60" s="1238"/>
      <c r="C60" s="1238"/>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38"/>
      <c r="B61" s="1238"/>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38"/>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38">
        <v>1</v>
      </c>
      <c r="B67" s="885"/>
      <c r="C67" s="885"/>
      <c r="D67" s="885"/>
      <c r="E67" s="886"/>
      <c r="F67" s="887"/>
      <c r="G67" s="887"/>
      <c r="H67" s="887"/>
      <c r="I67" s="888"/>
      <c r="J67" s="883"/>
      <c r="K67" s="890"/>
      <c r="L67" s="595">
        <f>mergeValue(A67)</f>
        <v>1</v>
      </c>
      <c r="M67" s="643" t="s">
        <v>20</v>
      </c>
      <c r="N67" s="648"/>
      <c r="O67" s="1244"/>
      <c r="P67" s="1245"/>
      <c r="Q67" s="1245"/>
      <c r="R67" s="1245"/>
      <c r="S67" s="1245"/>
      <c r="T67" s="1245"/>
      <c r="U67" s="1245"/>
      <c r="V67" s="1246"/>
      <c r="W67" s="632" t="s">
        <v>476</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38"/>
      <c r="B68" s="1238">
        <v>1</v>
      </c>
      <c r="C68" s="885"/>
      <c r="D68" s="885"/>
      <c r="E68" s="887"/>
      <c r="F68" s="887"/>
      <c r="G68" s="887"/>
      <c r="H68" s="887"/>
      <c r="I68" s="882"/>
      <c r="J68" s="881"/>
      <c r="K68" s="884"/>
      <c r="L68" s="595" t="str">
        <f>mergeValue(A68) &amp;"."&amp; mergeValue(B68)</f>
        <v>1.1</v>
      </c>
      <c r="M68" s="548" t="s">
        <v>16</v>
      </c>
      <c r="N68" s="648"/>
      <c r="O68" s="1244"/>
      <c r="P68" s="1245"/>
      <c r="Q68" s="1245"/>
      <c r="R68" s="1245"/>
      <c r="S68" s="1245"/>
      <c r="T68" s="1245"/>
      <c r="U68" s="1245"/>
      <c r="V68" s="1246"/>
      <c r="W68" s="632" t="s">
        <v>477</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38"/>
      <c r="B69" s="1238"/>
      <c r="C69" s="1238">
        <v>1</v>
      </c>
      <c r="D69" s="885"/>
      <c r="E69" s="887"/>
      <c r="F69" s="887"/>
      <c r="G69" s="887"/>
      <c r="H69" s="887"/>
      <c r="I69" s="889"/>
      <c r="J69" s="881"/>
      <c r="K69" s="884"/>
      <c r="L69" s="595" t="str">
        <f>mergeValue(A69) &amp;"."&amp; mergeValue(B69)&amp;"."&amp; mergeValue(C69)</f>
        <v>1.1.1</v>
      </c>
      <c r="M69" s="549" t="s">
        <v>7</v>
      </c>
      <c r="N69" s="648"/>
      <c r="O69" s="1244"/>
      <c r="P69" s="1245"/>
      <c r="Q69" s="1245"/>
      <c r="R69" s="1245"/>
      <c r="S69" s="1245"/>
      <c r="T69" s="1245"/>
      <c r="U69" s="1245"/>
      <c r="V69" s="1246"/>
      <c r="W69" s="632" t="s">
        <v>633</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38"/>
      <c r="B70" s="1238"/>
      <c r="C70" s="1238"/>
      <c r="D70" s="1238">
        <v>1</v>
      </c>
      <c r="E70" s="887"/>
      <c r="F70" s="887"/>
      <c r="G70" s="887"/>
      <c r="H70" s="887"/>
      <c r="I70" s="889"/>
      <c r="J70" s="881"/>
      <c r="K70" s="884"/>
      <c r="L70" s="595" t="str">
        <f>mergeValue(A70) &amp;"."&amp; mergeValue(B70)&amp;"."&amp; mergeValue(C70)&amp;"."&amp; mergeValue(D70)</f>
        <v>1.1.1.1</v>
      </c>
      <c r="M70" s="550" t="s">
        <v>22</v>
      </c>
      <c r="N70" s="648"/>
      <c r="O70" s="1244"/>
      <c r="P70" s="1245"/>
      <c r="Q70" s="1245"/>
      <c r="R70" s="1245"/>
      <c r="S70" s="1245"/>
      <c r="T70" s="1245"/>
      <c r="U70" s="1245"/>
      <c r="V70" s="1246"/>
      <c r="W70" s="632" t="s">
        <v>634</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38"/>
      <c r="B71" s="1238"/>
      <c r="C71" s="1238"/>
      <c r="D71" s="1238"/>
      <c r="E71" s="1238">
        <v>1</v>
      </c>
      <c r="F71" s="887"/>
      <c r="G71" s="887"/>
      <c r="H71" s="885">
        <v>1</v>
      </c>
      <c r="I71" s="1238">
        <v>1</v>
      </c>
      <c r="J71" s="887"/>
      <c r="K71" s="892"/>
      <c r="L71" s="595" t="str">
        <f>mergeValue(A71) &amp;"."&amp; mergeValue(B71)&amp;"."&amp; mergeValue(C71)&amp;"."&amp; mergeValue(D71)&amp;"."&amp; mergeValue(E71)</f>
        <v>1.1.1.1.1</v>
      </c>
      <c r="M71" s="556" t="s">
        <v>9</v>
      </c>
      <c r="N71" s="648"/>
      <c r="O71" s="1241"/>
      <c r="P71" s="1242"/>
      <c r="Q71" s="1242"/>
      <c r="R71" s="1242"/>
      <c r="S71" s="1242"/>
      <c r="T71" s="1242"/>
      <c r="U71" s="1242"/>
      <c r="V71" s="1243"/>
      <c r="W71" s="632" t="s">
        <v>638</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38"/>
      <c r="B72" s="1238"/>
      <c r="C72" s="1238"/>
      <c r="D72" s="1238"/>
      <c r="E72" s="1238"/>
      <c r="F72" s="1238">
        <v>1</v>
      </c>
      <c r="G72" s="885"/>
      <c r="H72" s="885"/>
      <c r="I72" s="1238"/>
      <c r="J72" s="1238">
        <v>1</v>
      </c>
      <c r="K72" s="893"/>
      <c r="L72" s="595" t="str">
        <f>mergeValue(A72) &amp;"."&amp; mergeValue(B72)&amp;"."&amp; mergeValue(C72)&amp;"."&amp; mergeValue(D72)&amp;"."&amp; mergeValue(E72)&amp;"."&amp; mergeValue(F72)</f>
        <v>1.1.1.1.1.1</v>
      </c>
      <c r="M72" s="557" t="s">
        <v>10</v>
      </c>
      <c r="N72" s="648"/>
      <c r="O72" s="1241"/>
      <c r="P72" s="1242"/>
      <c r="Q72" s="1242"/>
      <c r="R72" s="1242"/>
      <c r="S72" s="1242"/>
      <c r="T72" s="1242"/>
      <c r="U72" s="1242"/>
      <c r="V72" s="1243"/>
      <c r="W72" s="632" t="s">
        <v>636</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38"/>
      <c r="B73" s="1238"/>
      <c r="C73" s="1238"/>
      <c r="D73" s="1238"/>
      <c r="E73" s="1238"/>
      <c r="F73" s="1238"/>
      <c r="G73" s="885">
        <v>1</v>
      </c>
      <c r="H73" s="885"/>
      <c r="I73" s="1238"/>
      <c r="J73" s="1238"/>
      <c r="K73" s="893">
        <v>1</v>
      </c>
      <c r="L73" s="595" t="str">
        <f>mergeValue(A73) &amp;"."&amp; mergeValue(B73)&amp;"."&amp; mergeValue(C73)&amp;"."&amp; mergeValue(D73)&amp;"."&amp; mergeValue(E73)&amp;"."&amp; mergeValue(F73)&amp;"."&amp; mergeValue(G73)</f>
        <v>1.1.1.1.1.1.1</v>
      </c>
      <c r="M73" s="1071"/>
      <c r="N73" s="648"/>
      <c r="O73" s="564"/>
      <c r="P73" s="564"/>
      <c r="Q73" s="1096"/>
      <c r="R73" s="1233"/>
      <c r="S73" s="1234" t="s">
        <v>84</v>
      </c>
      <c r="T73" s="1233"/>
      <c r="U73" s="1234" t="s">
        <v>84</v>
      </c>
      <c r="V73" s="564"/>
      <c r="W73" s="1208" t="s">
        <v>655</v>
      </c>
      <c r="X73" s="587" t="str">
        <f>strCheckDate(O74:V74)</f>
        <v/>
      </c>
      <c r="Y73" s="591"/>
      <c r="Z73" s="591" t="str">
        <f t="shared" si="2"/>
        <v/>
      </c>
      <c r="AA73" s="591"/>
      <c r="AB73" s="591"/>
      <c r="AC73" s="591"/>
      <c r="AD73" s="587"/>
      <c r="AE73" s="587"/>
      <c r="AF73" s="587"/>
      <c r="AG73" s="587"/>
      <c r="AH73" s="587"/>
      <c r="AI73" s="587"/>
      <c r="AJ73" s="587"/>
    </row>
    <row r="74" spans="1:36" s="525" customFormat="1" ht="14.25" hidden="1" customHeight="1">
      <c r="A74" s="1238"/>
      <c r="B74" s="1238"/>
      <c r="C74" s="1238"/>
      <c r="D74" s="1238"/>
      <c r="E74" s="1238"/>
      <c r="F74" s="1238"/>
      <c r="G74" s="885"/>
      <c r="H74" s="885"/>
      <c r="I74" s="1238"/>
      <c r="J74" s="1238"/>
      <c r="K74" s="893"/>
      <c r="L74" s="602"/>
      <c r="M74" s="648"/>
      <c r="N74" s="648"/>
      <c r="O74" s="564"/>
      <c r="P74" s="564"/>
      <c r="Q74" s="586" t="str">
        <f>R73 &amp; "-" &amp; T73</f>
        <v>-</v>
      </c>
      <c r="R74" s="1233"/>
      <c r="S74" s="1234"/>
      <c r="T74" s="1233"/>
      <c r="U74" s="1234"/>
      <c r="V74" s="564"/>
      <c r="W74" s="1208"/>
      <c r="X74" s="587"/>
      <c r="Y74" s="591"/>
      <c r="Z74" s="591" t="str">
        <f t="shared" si="2"/>
        <v/>
      </c>
      <c r="AA74" s="591"/>
      <c r="AB74" s="591"/>
      <c r="AC74" s="591"/>
      <c r="AD74" s="587"/>
      <c r="AE74" s="587"/>
      <c r="AF74" s="587"/>
      <c r="AG74" s="587"/>
      <c r="AH74" s="587"/>
      <c r="AI74" s="587"/>
      <c r="AJ74" s="587"/>
    </row>
    <row r="75" spans="1:36" s="525" customFormat="1" ht="15" customHeight="1">
      <c r="A75" s="1238"/>
      <c r="B75" s="1238"/>
      <c r="C75" s="1238"/>
      <c r="D75" s="1238"/>
      <c r="E75" s="1238"/>
      <c r="F75" s="1238"/>
      <c r="G75" s="887"/>
      <c r="H75" s="885"/>
      <c r="I75" s="1238"/>
      <c r="J75" s="1238"/>
      <c r="K75" s="892"/>
      <c r="L75" s="540"/>
      <c r="M75" s="559" t="s">
        <v>25</v>
      </c>
      <c r="N75" s="566"/>
      <c r="O75" s="566"/>
      <c r="P75" s="566"/>
      <c r="Q75" s="566"/>
      <c r="R75" s="566"/>
      <c r="S75" s="566"/>
      <c r="T75" s="566"/>
      <c r="U75" s="566"/>
      <c r="V75" s="562"/>
      <c r="W75" s="1208"/>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38"/>
      <c r="B76" s="1238"/>
      <c r="C76" s="1238"/>
      <c r="D76" s="1238"/>
      <c r="E76" s="1238"/>
      <c r="F76" s="887"/>
      <c r="G76" s="887"/>
      <c r="H76" s="885"/>
      <c r="I76" s="1238"/>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38"/>
      <c r="B77" s="1238"/>
      <c r="C77" s="1238"/>
      <c r="D77" s="1238"/>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38"/>
      <c r="B78" s="1238"/>
      <c r="C78" s="1238"/>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38"/>
      <c r="B79" s="1238"/>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38"/>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38">
        <v>1</v>
      </c>
      <c r="B85" s="921"/>
      <c r="C85" s="921"/>
      <c r="D85" s="921"/>
      <c r="E85" s="922"/>
      <c r="F85" s="923"/>
      <c r="G85" s="921"/>
      <c r="H85" s="921"/>
      <c r="I85" s="924"/>
      <c r="J85" s="919"/>
      <c r="K85" s="928">
        <v>1</v>
      </c>
      <c r="L85" s="595">
        <f>mergeValue(A85)</f>
        <v>1</v>
      </c>
      <c r="M85" s="643" t="s">
        <v>20</v>
      </c>
      <c r="N85" s="582"/>
      <c r="O85" s="1291"/>
      <c r="P85" s="1292"/>
      <c r="Q85" s="1292"/>
      <c r="R85" s="1292"/>
      <c r="S85" s="1292"/>
      <c r="T85" s="1292"/>
      <c r="U85" s="1292"/>
      <c r="V85" s="1293"/>
      <c r="W85" s="632" t="s">
        <v>658</v>
      </c>
      <c r="X85" s="587"/>
      <c r="Y85" s="587"/>
      <c r="Z85" s="587"/>
      <c r="AA85" s="587"/>
      <c r="AB85" s="587"/>
      <c r="AC85" s="587"/>
      <c r="AD85" s="587"/>
      <c r="AE85" s="587"/>
      <c r="AF85" s="587"/>
      <c r="AG85" s="587"/>
      <c r="AH85" s="587"/>
      <c r="AI85" s="587"/>
    </row>
    <row r="86" spans="1:36" s="525" customFormat="1" ht="22.5">
      <c r="A86" s="1238"/>
      <c r="B86" s="1238">
        <v>1</v>
      </c>
      <c r="C86" s="921"/>
      <c r="D86" s="921"/>
      <c r="E86" s="923"/>
      <c r="F86" s="923"/>
      <c r="G86" s="921"/>
      <c r="H86" s="921"/>
      <c r="I86" s="918"/>
      <c r="J86" s="917"/>
      <c r="K86" s="928">
        <v>1</v>
      </c>
      <c r="L86" s="595" t="str">
        <f>mergeValue(A86) &amp;"."&amp; mergeValue(B86)</f>
        <v>1.1</v>
      </c>
      <c r="M86" s="548" t="s">
        <v>16</v>
      </c>
      <c r="N86" s="582"/>
      <c r="O86" s="1291"/>
      <c r="P86" s="1292"/>
      <c r="Q86" s="1292"/>
      <c r="R86" s="1292"/>
      <c r="S86" s="1292"/>
      <c r="T86" s="1292"/>
      <c r="U86" s="1292"/>
      <c r="V86" s="1293"/>
      <c r="W86" s="632" t="s">
        <v>477</v>
      </c>
      <c r="X86" s="587"/>
      <c r="Y86" s="587"/>
      <c r="Z86" s="587"/>
      <c r="AA86" s="587"/>
      <c r="AB86" s="587"/>
      <c r="AC86" s="587"/>
      <c r="AD86" s="587"/>
      <c r="AE86" s="587"/>
      <c r="AF86" s="587"/>
      <c r="AG86" s="587"/>
      <c r="AH86" s="587"/>
      <c r="AI86" s="587"/>
    </row>
    <row r="87" spans="1:36" s="525" customFormat="1" ht="22.5">
      <c r="A87" s="1238"/>
      <c r="B87" s="1238"/>
      <c r="C87" s="1238">
        <v>1</v>
      </c>
      <c r="D87" s="921"/>
      <c r="E87" s="923"/>
      <c r="F87" s="923"/>
      <c r="G87" s="921"/>
      <c r="H87" s="921"/>
      <c r="I87" s="925"/>
      <c r="J87" s="917"/>
      <c r="K87" s="928">
        <v>1</v>
      </c>
      <c r="L87" s="595" t="str">
        <f>mergeValue(A87) &amp;"."&amp; mergeValue(B87)&amp;"."&amp; mergeValue(C87)</f>
        <v>1.1.1</v>
      </c>
      <c r="M87" s="549" t="s">
        <v>7</v>
      </c>
      <c r="N87" s="582"/>
      <c r="O87" s="1291"/>
      <c r="P87" s="1292"/>
      <c r="Q87" s="1292"/>
      <c r="R87" s="1292"/>
      <c r="S87" s="1292"/>
      <c r="T87" s="1292"/>
      <c r="U87" s="1292"/>
      <c r="V87" s="1293"/>
      <c r="W87" s="632" t="s">
        <v>633</v>
      </c>
      <c r="X87" s="587"/>
      <c r="Y87" s="587"/>
      <c r="Z87" s="587"/>
      <c r="AA87" s="587"/>
      <c r="AB87" s="587"/>
      <c r="AC87" s="587"/>
      <c r="AD87" s="587"/>
      <c r="AE87" s="587"/>
      <c r="AF87" s="587"/>
      <c r="AG87" s="587"/>
      <c r="AH87" s="587"/>
      <c r="AI87" s="587"/>
    </row>
    <row r="88" spans="1:36" s="525" customFormat="1" ht="22.5">
      <c r="A88" s="1238"/>
      <c r="B88" s="1238"/>
      <c r="C88" s="1238"/>
      <c r="D88" s="1238">
        <v>1</v>
      </c>
      <c r="E88" s="923"/>
      <c r="F88" s="923"/>
      <c r="G88" s="921"/>
      <c r="H88" s="921"/>
      <c r="I88" s="1238">
        <v>1</v>
      </c>
      <c r="J88" s="917"/>
      <c r="K88" s="928">
        <v>1</v>
      </c>
      <c r="L88" s="595" t="str">
        <f>mergeValue(A88) &amp;"."&amp; mergeValue(B88)&amp;"."&amp; mergeValue(C88)&amp;"."&amp; mergeValue(D88)</f>
        <v>1.1.1.1</v>
      </c>
      <c r="M88" s="550" t="s">
        <v>22</v>
      </c>
      <c r="N88" s="582"/>
      <c r="O88" s="1291"/>
      <c r="P88" s="1292"/>
      <c r="Q88" s="1292"/>
      <c r="R88" s="1292"/>
      <c r="S88" s="1292"/>
      <c r="T88" s="1292"/>
      <c r="U88" s="1292"/>
      <c r="V88" s="1293"/>
      <c r="W88" s="632" t="s">
        <v>634</v>
      </c>
      <c r="X88" s="587"/>
      <c r="Y88" s="587"/>
      <c r="Z88" s="587"/>
      <c r="AA88" s="587"/>
      <c r="AB88" s="587"/>
      <c r="AC88" s="587"/>
      <c r="AD88" s="587"/>
      <c r="AE88" s="587"/>
      <c r="AF88" s="587"/>
      <c r="AG88" s="587"/>
      <c r="AH88" s="587"/>
      <c r="AI88" s="587"/>
    </row>
    <row r="89" spans="1:36" s="525" customFormat="1" ht="11.25" hidden="1" customHeight="1">
      <c r="A89" s="1238"/>
      <c r="B89" s="1238"/>
      <c r="C89" s="1238"/>
      <c r="D89" s="1238"/>
      <c r="E89" s="1238">
        <v>1</v>
      </c>
      <c r="F89" s="923"/>
      <c r="G89" s="921"/>
      <c r="H89" s="921"/>
      <c r="I89" s="1238"/>
      <c r="J89" s="923"/>
      <c r="K89" s="928">
        <v>1</v>
      </c>
      <c r="L89" s="595"/>
      <c r="M89" s="556"/>
      <c r="N89" s="583"/>
      <c r="O89" s="1294"/>
      <c r="P89" s="1295"/>
      <c r="Q89" s="1295"/>
      <c r="R89" s="1295"/>
      <c r="S89" s="1295"/>
      <c r="T89" s="1295"/>
      <c r="U89" s="1295"/>
      <c r="V89" s="1296"/>
      <c r="W89" s="561"/>
      <c r="X89" s="587"/>
      <c r="Y89" s="587"/>
      <c r="Z89" s="587"/>
      <c r="AA89" s="587"/>
      <c r="AB89" s="587"/>
      <c r="AC89" s="587"/>
      <c r="AD89" s="587"/>
      <c r="AE89" s="587"/>
      <c r="AF89" s="587"/>
      <c r="AG89" s="587"/>
      <c r="AH89" s="587"/>
      <c r="AI89" s="587"/>
    </row>
    <row r="90" spans="1:36" s="525" customFormat="1" ht="90">
      <c r="A90" s="1238"/>
      <c r="B90" s="1238"/>
      <c r="C90" s="1238"/>
      <c r="D90" s="1238"/>
      <c r="E90" s="1238"/>
      <c r="F90" s="1238">
        <v>1</v>
      </c>
      <c r="G90" s="921"/>
      <c r="H90" s="921"/>
      <c r="I90" s="1238"/>
      <c r="J90" s="1261"/>
      <c r="K90" s="928">
        <v>1</v>
      </c>
      <c r="L90" s="595" t="str">
        <f>mergeValue(A90) &amp;"."&amp; mergeValue(B90)&amp;"."&amp; mergeValue(C90)&amp;"."&amp; mergeValue(D90)&amp;"."&amp;  mergeValue(F90)</f>
        <v>1.1.1.1.1</v>
      </c>
      <c r="M90" s="556" t="s">
        <v>10</v>
      </c>
      <c r="N90" s="583"/>
      <c r="O90" s="1241"/>
      <c r="P90" s="1242"/>
      <c r="Q90" s="1242"/>
      <c r="R90" s="1242"/>
      <c r="S90" s="1242"/>
      <c r="T90" s="1242"/>
      <c r="U90" s="1242"/>
      <c r="V90" s="1243"/>
      <c r="W90" s="632" t="s">
        <v>635</v>
      </c>
      <c r="X90" s="587"/>
      <c r="Y90" s="591" t="str">
        <f>strCheckUnique(Z90:Z93)</f>
        <v/>
      </c>
      <c r="Z90" s="587"/>
      <c r="AA90" s="591"/>
      <c r="AB90" s="587"/>
      <c r="AC90" s="587"/>
      <c r="AD90" s="587"/>
      <c r="AE90" s="587"/>
      <c r="AF90" s="587"/>
      <c r="AG90" s="587"/>
      <c r="AH90" s="587"/>
      <c r="AI90" s="587"/>
    </row>
    <row r="91" spans="1:36" s="525" customFormat="1" ht="192" customHeight="1">
      <c r="A91" s="1238"/>
      <c r="B91" s="1238"/>
      <c r="C91" s="1238"/>
      <c r="D91" s="1238"/>
      <c r="E91" s="1238"/>
      <c r="F91" s="1238"/>
      <c r="G91" s="921">
        <v>1</v>
      </c>
      <c r="H91" s="921"/>
      <c r="I91" s="1238"/>
      <c r="J91" s="1261"/>
      <c r="K91" s="920"/>
      <c r="L91" s="595" t="str">
        <f>mergeValue(A91) &amp;"."&amp; mergeValue(B91)&amp;"."&amp; mergeValue(C91)&amp;"."&amp; mergeValue(D91)&amp;"."&amp;  mergeValue(F91)&amp;"."&amp;  mergeValue(G91)</f>
        <v>1.1.1.1.1.1</v>
      </c>
      <c r="M91" s="1071"/>
      <c r="N91" s="588"/>
      <c r="O91" s="564"/>
      <c r="P91" s="564"/>
      <c r="Q91" s="564"/>
      <c r="R91" s="1251"/>
      <c r="S91" s="1234" t="s">
        <v>84</v>
      </c>
      <c r="T91" s="1251"/>
      <c r="U91" s="1234" t="s">
        <v>84</v>
      </c>
      <c r="V91" s="539"/>
      <c r="W91" s="1208" t="s">
        <v>659</v>
      </c>
      <c r="X91" s="587" t="str">
        <f>strCheckDate(O92:V92)</f>
        <v/>
      </c>
      <c r="Y91" s="591"/>
      <c r="Z91" s="591" t="str">
        <f>IF(M91="","",M91 )</f>
        <v/>
      </c>
      <c r="AA91" s="591"/>
      <c r="AB91" s="591"/>
      <c r="AC91" s="591"/>
      <c r="AD91" s="587"/>
      <c r="AE91" s="587"/>
      <c r="AF91" s="587"/>
      <c r="AG91" s="587"/>
      <c r="AH91" s="587"/>
      <c r="AI91" s="587"/>
    </row>
    <row r="92" spans="1:36" s="525" customFormat="1" ht="11.25" hidden="1" customHeight="1">
      <c r="A92" s="1238"/>
      <c r="B92" s="1238"/>
      <c r="C92" s="1238"/>
      <c r="D92" s="1238"/>
      <c r="E92" s="1238"/>
      <c r="F92" s="1238"/>
      <c r="G92" s="921"/>
      <c r="H92" s="921"/>
      <c r="I92" s="1238"/>
      <c r="J92" s="1261"/>
      <c r="K92" s="928">
        <v>1</v>
      </c>
      <c r="L92" s="602"/>
      <c r="M92" s="648"/>
      <c r="N92" s="588"/>
      <c r="O92" s="564"/>
      <c r="P92" s="564"/>
      <c r="Q92" s="586" t="str">
        <f>R91 &amp; "-" &amp; T91</f>
        <v>-</v>
      </c>
      <c r="R92" s="1251"/>
      <c r="S92" s="1234"/>
      <c r="T92" s="1251"/>
      <c r="U92" s="1234"/>
      <c r="V92" s="539"/>
      <c r="W92" s="1208"/>
      <c r="X92" s="587"/>
      <c r="Y92" s="591"/>
      <c r="Z92" s="591"/>
      <c r="AA92" s="591"/>
      <c r="AB92" s="591"/>
      <c r="AC92" s="591"/>
      <c r="AD92" s="587"/>
      <c r="AE92" s="587"/>
      <c r="AF92" s="587"/>
      <c r="AG92" s="587"/>
      <c r="AH92" s="587"/>
      <c r="AI92" s="587"/>
    </row>
    <row r="93" spans="1:36" s="524" customFormat="1" ht="15" customHeight="1">
      <c r="A93" s="1238"/>
      <c r="B93" s="1238"/>
      <c r="C93" s="1238"/>
      <c r="D93" s="1238"/>
      <c r="E93" s="1238"/>
      <c r="F93" s="1238"/>
      <c r="G93" s="921"/>
      <c r="H93" s="921"/>
      <c r="I93" s="1238"/>
      <c r="J93" s="1261"/>
      <c r="K93" s="928">
        <v>1</v>
      </c>
      <c r="L93" s="540"/>
      <c r="M93" s="558" t="s">
        <v>25</v>
      </c>
      <c r="N93" s="553"/>
      <c r="O93" s="547"/>
      <c r="P93" s="547"/>
      <c r="Q93" s="547"/>
      <c r="R93" s="575"/>
      <c r="S93" s="566"/>
      <c r="T93" s="565"/>
      <c r="U93" s="553"/>
      <c r="V93" s="562"/>
      <c r="W93" s="1208"/>
      <c r="X93" s="589"/>
      <c r="Y93" s="589"/>
      <c r="Z93" s="589"/>
      <c r="AA93" s="589"/>
      <c r="AB93" s="589"/>
      <c r="AC93" s="589"/>
      <c r="AD93" s="589"/>
      <c r="AE93" s="589"/>
      <c r="AF93" s="589"/>
      <c r="AG93" s="589"/>
      <c r="AH93" s="589"/>
      <c r="AI93" s="589"/>
    </row>
    <row r="94" spans="1:36" s="524" customFormat="1" ht="15" customHeight="1">
      <c r="A94" s="1238"/>
      <c r="B94" s="1238"/>
      <c r="C94" s="1238"/>
      <c r="D94" s="1238"/>
      <c r="E94" s="1238"/>
      <c r="F94" s="923"/>
      <c r="G94" s="923"/>
      <c r="H94" s="921"/>
      <c r="I94" s="1238"/>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38"/>
      <c r="B95" s="1238"/>
      <c r="C95" s="1238"/>
      <c r="D95" s="1238"/>
      <c r="E95" s="923"/>
      <c r="F95" s="923"/>
      <c r="G95" s="923"/>
      <c r="H95" s="921"/>
      <c r="I95" s="1238"/>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38"/>
      <c r="B96" s="1238"/>
      <c r="C96" s="1238"/>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38"/>
      <c r="B97" s="1238"/>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38"/>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38">
        <v>1</v>
      </c>
      <c r="B103" s="1081"/>
      <c r="C103" s="1081"/>
      <c r="D103" s="1081"/>
      <c r="E103" s="1082"/>
      <c r="F103" s="1083"/>
      <c r="G103" s="1081"/>
      <c r="H103" s="1081"/>
      <c r="I103" s="1062"/>
      <c r="J103" s="1067"/>
      <c r="K103" s="1067"/>
      <c r="L103" s="595">
        <f>mergeValue(A103)</f>
        <v>1</v>
      </c>
      <c r="M103" s="643" t="s">
        <v>20</v>
      </c>
      <c r="N103" s="582"/>
      <c r="O103" s="1291"/>
      <c r="P103" s="1292"/>
      <c r="Q103" s="1292"/>
      <c r="R103" s="1292"/>
      <c r="S103" s="1292"/>
      <c r="T103" s="1292"/>
      <c r="U103" s="1292"/>
      <c r="V103" s="1292"/>
      <c r="W103" s="1292"/>
      <c r="X103" s="1292"/>
      <c r="Y103" s="1292"/>
      <c r="Z103" s="1292"/>
      <c r="AA103" s="1293"/>
      <c r="AB103" s="632" t="s">
        <v>476</v>
      </c>
      <c r="AC103" s="587"/>
      <c r="AD103" s="587"/>
      <c r="AE103" s="587"/>
      <c r="AF103" s="587"/>
      <c r="AG103" s="587"/>
      <c r="AH103" s="587"/>
      <c r="AI103" s="587"/>
      <c r="AJ103" s="587"/>
      <c r="AK103" s="587"/>
      <c r="AL103" s="587"/>
      <c r="AM103" s="587"/>
      <c r="AN103" s="587"/>
    </row>
    <row r="104" spans="1:40" s="525" customFormat="1" ht="22.5">
      <c r="A104" s="1238"/>
      <c r="B104" s="1238">
        <v>1</v>
      </c>
      <c r="C104" s="1081"/>
      <c r="D104" s="1081"/>
      <c r="E104" s="1083"/>
      <c r="F104" s="1083"/>
      <c r="G104" s="1081"/>
      <c r="H104" s="1081"/>
      <c r="I104" s="1069"/>
      <c r="J104" s="1064"/>
      <c r="K104" s="1063"/>
      <c r="L104" s="595" t="str">
        <f>mergeValue(A104) &amp;"."&amp; mergeValue(B104)</f>
        <v>1.1</v>
      </c>
      <c r="M104" s="548" t="s">
        <v>16</v>
      </c>
      <c r="N104" s="582"/>
      <c r="O104" s="1291"/>
      <c r="P104" s="1292"/>
      <c r="Q104" s="1292"/>
      <c r="R104" s="1292"/>
      <c r="S104" s="1292"/>
      <c r="T104" s="1292"/>
      <c r="U104" s="1292"/>
      <c r="V104" s="1292"/>
      <c r="W104" s="1292"/>
      <c r="X104" s="1292"/>
      <c r="Y104" s="1292"/>
      <c r="Z104" s="1292"/>
      <c r="AA104" s="1293"/>
      <c r="AB104" s="632" t="s">
        <v>477</v>
      </c>
      <c r="AC104" s="587"/>
      <c r="AD104" s="587"/>
      <c r="AE104" s="587"/>
      <c r="AF104" s="587"/>
      <c r="AG104" s="587"/>
      <c r="AH104" s="587"/>
      <c r="AI104" s="587"/>
      <c r="AJ104" s="587"/>
      <c r="AK104" s="587"/>
      <c r="AL104" s="587"/>
      <c r="AM104" s="587"/>
      <c r="AN104" s="587"/>
    </row>
    <row r="105" spans="1:40" s="525" customFormat="1" ht="22.5">
      <c r="A105" s="1238"/>
      <c r="B105" s="1238"/>
      <c r="C105" s="1238">
        <v>1</v>
      </c>
      <c r="D105" s="1081"/>
      <c r="E105" s="1083"/>
      <c r="F105" s="1083"/>
      <c r="G105" s="1081"/>
      <c r="H105" s="1081"/>
      <c r="I105" s="1069"/>
      <c r="J105" s="1064"/>
      <c r="K105" s="1063"/>
      <c r="L105" s="595" t="str">
        <f>mergeValue(A105) &amp;"."&amp; mergeValue(B105)&amp;"."&amp; mergeValue(C105)</f>
        <v>1.1.1</v>
      </c>
      <c r="M105" s="549" t="s">
        <v>7</v>
      </c>
      <c r="N105" s="582"/>
      <c r="O105" s="1291"/>
      <c r="P105" s="1292"/>
      <c r="Q105" s="1292"/>
      <c r="R105" s="1292"/>
      <c r="S105" s="1292"/>
      <c r="T105" s="1292"/>
      <c r="U105" s="1292"/>
      <c r="V105" s="1292"/>
      <c r="W105" s="1292"/>
      <c r="X105" s="1292"/>
      <c r="Y105" s="1292"/>
      <c r="Z105" s="1292"/>
      <c r="AA105" s="1293"/>
      <c r="AB105" s="632" t="s">
        <v>633</v>
      </c>
      <c r="AC105" s="587"/>
      <c r="AD105" s="587"/>
      <c r="AE105" s="587"/>
      <c r="AF105" s="587"/>
      <c r="AG105" s="587"/>
      <c r="AH105" s="587"/>
      <c r="AI105" s="587"/>
      <c r="AJ105" s="587"/>
      <c r="AK105" s="587"/>
      <c r="AL105" s="587"/>
      <c r="AM105" s="587"/>
      <c r="AN105" s="587"/>
    </row>
    <row r="106" spans="1:40" s="525" customFormat="1" ht="22.5">
      <c r="A106" s="1238"/>
      <c r="B106" s="1238"/>
      <c r="C106" s="1238"/>
      <c r="D106" s="1238">
        <v>1</v>
      </c>
      <c r="E106" s="1083"/>
      <c r="F106" s="1083"/>
      <c r="G106" s="1081"/>
      <c r="H106" s="1081"/>
      <c r="I106" s="1069"/>
      <c r="J106" s="1064"/>
      <c r="K106" s="1063"/>
      <c r="L106" s="595" t="str">
        <f>mergeValue(A106) &amp;"."&amp; mergeValue(B106)&amp;"."&amp; mergeValue(C106)&amp;"."&amp; mergeValue(D106)</f>
        <v>1.1.1.1</v>
      </c>
      <c r="M106" s="550" t="s">
        <v>22</v>
      </c>
      <c r="N106" s="582"/>
      <c r="O106" s="1291"/>
      <c r="P106" s="1292"/>
      <c r="Q106" s="1292"/>
      <c r="R106" s="1292"/>
      <c r="S106" s="1292"/>
      <c r="T106" s="1292"/>
      <c r="U106" s="1292"/>
      <c r="V106" s="1292"/>
      <c r="W106" s="1292"/>
      <c r="X106" s="1292"/>
      <c r="Y106" s="1292"/>
      <c r="Z106" s="1292"/>
      <c r="AA106" s="1293"/>
      <c r="AB106" s="632" t="s">
        <v>634</v>
      </c>
      <c r="AC106" s="587"/>
      <c r="AD106" s="587"/>
      <c r="AE106" s="587"/>
      <c r="AF106" s="587"/>
      <c r="AG106" s="587"/>
      <c r="AH106" s="587"/>
      <c r="AI106" s="587"/>
      <c r="AJ106" s="587"/>
      <c r="AK106" s="587"/>
      <c r="AL106" s="587"/>
      <c r="AM106" s="587"/>
      <c r="AN106" s="587"/>
    </row>
    <row r="107" spans="1:40" s="525" customFormat="1" ht="0.2" customHeight="1">
      <c r="A107" s="1238"/>
      <c r="B107" s="1238"/>
      <c r="C107" s="1238"/>
      <c r="D107" s="1238"/>
      <c r="E107" s="1238">
        <v>1</v>
      </c>
      <c r="F107" s="1083"/>
      <c r="G107" s="1081"/>
      <c r="H107" s="1081"/>
      <c r="I107" s="1068"/>
      <c r="J107" s="1064"/>
      <c r="K107" s="1063"/>
      <c r="L107" s="595"/>
      <c r="M107" s="556"/>
      <c r="N107" s="583"/>
      <c r="O107" s="1294"/>
      <c r="P107" s="1295"/>
      <c r="Q107" s="1295"/>
      <c r="R107" s="1295"/>
      <c r="S107" s="1295"/>
      <c r="T107" s="1295"/>
      <c r="U107" s="1295"/>
      <c r="V107" s="1295"/>
      <c r="W107" s="1295"/>
      <c r="X107" s="1295"/>
      <c r="Y107" s="1295"/>
      <c r="Z107" s="1295"/>
      <c r="AA107" s="1296"/>
      <c r="AB107" s="632"/>
      <c r="AC107" s="587"/>
      <c r="AD107" s="587"/>
      <c r="AE107" s="587"/>
      <c r="AF107" s="587"/>
      <c r="AG107" s="587"/>
      <c r="AH107" s="587"/>
      <c r="AI107" s="587"/>
      <c r="AJ107" s="587"/>
      <c r="AK107" s="587"/>
      <c r="AL107" s="587"/>
      <c r="AM107" s="587"/>
      <c r="AN107" s="587"/>
    </row>
    <row r="108" spans="1:40" s="525" customFormat="1" ht="90">
      <c r="A108" s="1238"/>
      <c r="B108" s="1238"/>
      <c r="C108" s="1238"/>
      <c r="D108" s="1238"/>
      <c r="E108" s="1238"/>
      <c r="F108" s="1238">
        <v>1</v>
      </c>
      <c r="G108" s="1081"/>
      <c r="H108" s="1081"/>
      <c r="I108" s="1263"/>
      <c r="J108" s="1064"/>
      <c r="K108" s="1063"/>
      <c r="L108" s="595" t="str">
        <f>mergeValue(A108) &amp;"."&amp; mergeValue(B108)&amp;"."&amp; mergeValue(C108)&amp;"."&amp; mergeValue(D108)&amp;"."&amp; mergeValue(F108)</f>
        <v>1.1.1.1.1</v>
      </c>
      <c r="M108" s="557" t="s">
        <v>10</v>
      </c>
      <c r="N108" s="583"/>
      <c r="O108" s="1241"/>
      <c r="P108" s="1242"/>
      <c r="Q108" s="1242"/>
      <c r="R108" s="1242"/>
      <c r="S108" s="1242"/>
      <c r="T108" s="1242"/>
      <c r="U108" s="1242"/>
      <c r="V108" s="1242"/>
      <c r="W108" s="1242"/>
      <c r="X108" s="1242"/>
      <c r="Y108" s="1242"/>
      <c r="Z108" s="1242"/>
      <c r="AA108" s="1243"/>
      <c r="AB108" s="632" t="s">
        <v>635</v>
      </c>
      <c r="AC108" s="587"/>
      <c r="AD108" s="591" t="str">
        <f>strCheckUnique(AE108:AE113)</f>
        <v/>
      </c>
      <c r="AE108" s="587"/>
      <c r="AF108" s="591"/>
      <c r="AG108" s="587"/>
      <c r="AH108" s="587"/>
      <c r="AI108" s="587"/>
      <c r="AJ108" s="587"/>
      <c r="AK108" s="587"/>
      <c r="AL108" s="587"/>
      <c r="AM108" s="587"/>
      <c r="AN108" s="587"/>
    </row>
    <row r="109" spans="1:40" s="525" customFormat="1" ht="135">
      <c r="A109" s="1238"/>
      <c r="B109" s="1238"/>
      <c r="C109" s="1238"/>
      <c r="D109" s="1238"/>
      <c r="E109" s="1238"/>
      <c r="F109" s="1238"/>
      <c r="G109" s="1238">
        <v>1</v>
      </c>
      <c r="H109" s="1081"/>
      <c r="I109" s="1263"/>
      <c r="J109" s="1264"/>
      <c r="K109" s="1070"/>
      <c r="L109" s="595" t="str">
        <f>mergeValue(A109) &amp;"."&amp; mergeValue(B109)&amp;"."&amp; mergeValue(C109)&amp;"."&amp; mergeValue(D109)&amp;"."&amp; mergeValue(F109)&amp;"."&amp; mergeValue(G109)</f>
        <v>1.1.1.1.1.1</v>
      </c>
      <c r="M109" s="1071" t="s">
        <v>650</v>
      </c>
      <c r="N109" s="648"/>
      <c r="O109" s="564"/>
      <c r="P109" s="564"/>
      <c r="Q109" s="564"/>
      <c r="R109" s="495"/>
      <c r="S109" s="1097"/>
      <c r="T109" s="495"/>
      <c r="U109" s="1097"/>
      <c r="V109" s="586" t="str">
        <f>W109 &amp; "-" &amp; Y109</f>
        <v>-</v>
      </c>
      <c r="W109" s="1251"/>
      <c r="X109" s="1234" t="s">
        <v>84</v>
      </c>
      <c r="Y109" s="1251"/>
      <c r="Z109" s="1234" t="s">
        <v>84</v>
      </c>
      <c r="AA109" s="539"/>
      <c r="AB109" s="632" t="s">
        <v>668</v>
      </c>
      <c r="AC109" s="587" t="str">
        <f>strCheckDate(O109:AA109)</f>
        <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38"/>
      <c r="B110" s="1238"/>
      <c r="C110" s="1238"/>
      <c r="D110" s="1238"/>
      <c r="E110" s="1238"/>
      <c r="F110" s="1238"/>
      <c r="G110" s="1238"/>
      <c r="H110" s="1081">
        <v>1</v>
      </c>
      <c r="I110" s="1263"/>
      <c r="J110" s="1264"/>
      <c r="K110" s="1070"/>
      <c r="L110" s="595" t="str">
        <f>mergeValue(A110) &amp;"."&amp; mergeValue(B110)&amp;"."&amp; mergeValue(C110)&amp;"."&amp; mergeValue(D110)&amp;"."&amp; mergeValue(F110)&amp;"."&amp; mergeValue(G110)&amp;"."&amp; mergeValue(H110)</f>
        <v>1.1.1.1.1.1.1</v>
      </c>
      <c r="M110" s="1073"/>
      <c r="N110" s="496"/>
      <c r="O110" s="564"/>
      <c r="P110" s="564"/>
      <c r="Q110" s="564"/>
      <c r="R110" s="495"/>
      <c r="S110" s="1097"/>
      <c r="T110" s="495"/>
      <c r="U110" s="1097"/>
      <c r="V110" s="586" t="str">
        <f>W110 &amp; "-" &amp; Y110</f>
        <v>-</v>
      </c>
      <c r="W110" s="1251"/>
      <c r="X110" s="1234"/>
      <c r="Y110" s="1251"/>
      <c r="Z110" s="1234"/>
      <c r="AA110" s="672"/>
      <c r="AB110" s="1208" t="s">
        <v>669</v>
      </c>
      <c r="AC110" s="587" t="str">
        <f>strCheckDate(O110:AA110)</f>
        <v/>
      </c>
      <c r="AD110" s="587"/>
      <c r="AE110" s="587"/>
      <c r="AF110" s="591"/>
      <c r="AG110" s="587"/>
      <c r="AH110" s="587"/>
      <c r="AI110" s="587"/>
      <c r="AJ110" s="587"/>
      <c r="AK110" s="587"/>
      <c r="AL110" s="587"/>
      <c r="AM110" s="587"/>
      <c r="AN110" s="587"/>
    </row>
    <row r="111" spans="1:40" s="525" customFormat="1" ht="0.2" customHeight="1">
      <c r="A111" s="1238"/>
      <c r="B111" s="1238"/>
      <c r="C111" s="1238"/>
      <c r="D111" s="1238"/>
      <c r="E111" s="1238"/>
      <c r="F111" s="1238"/>
      <c r="G111" s="1238"/>
      <c r="H111" s="1081"/>
      <c r="I111" s="1263"/>
      <c r="J111" s="1264"/>
      <c r="K111" s="1070"/>
      <c r="L111" s="602"/>
      <c r="M111" s="648"/>
      <c r="N111" s="648"/>
      <c r="O111" s="564"/>
      <c r="P111" s="495"/>
      <c r="Q111" s="495"/>
      <c r="R111" s="495"/>
      <c r="S111" s="495"/>
      <c r="T111" s="495"/>
      <c r="U111" s="561"/>
      <c r="V111" s="586"/>
      <c r="W111" s="1233"/>
      <c r="X111" s="1234"/>
      <c r="Y111" s="1233"/>
      <c r="Z111" s="1234"/>
      <c r="AA111" s="539"/>
      <c r="AB111" s="1208"/>
      <c r="AC111" s="587"/>
      <c r="AD111" s="587"/>
      <c r="AE111" s="587"/>
      <c r="AF111" s="591">
        <f ca="1">OFFSET(AF111,-1,0)</f>
        <v>0</v>
      </c>
      <c r="AG111" s="587"/>
      <c r="AH111" s="587"/>
      <c r="AI111" s="587"/>
      <c r="AJ111" s="587"/>
      <c r="AK111" s="587"/>
      <c r="AL111" s="587"/>
      <c r="AM111" s="587"/>
      <c r="AN111" s="587"/>
    </row>
    <row r="112" spans="1:40" s="524" customFormat="1" ht="15" customHeight="1">
      <c r="A112" s="1238"/>
      <c r="B112" s="1238"/>
      <c r="C112" s="1238"/>
      <c r="D112" s="1238"/>
      <c r="E112" s="1238"/>
      <c r="F112" s="1238"/>
      <c r="G112" s="1238"/>
      <c r="H112" s="1081"/>
      <c r="I112" s="1263"/>
      <c r="J112" s="1264"/>
      <c r="K112" s="1072"/>
      <c r="L112" s="540"/>
      <c r="M112" s="559" t="s">
        <v>41</v>
      </c>
      <c r="N112" s="553"/>
      <c r="O112" s="547"/>
      <c r="P112" s="547"/>
      <c r="Q112" s="547"/>
      <c r="R112" s="547"/>
      <c r="S112" s="547"/>
      <c r="T112" s="547"/>
      <c r="U112" s="547"/>
      <c r="V112" s="547"/>
      <c r="W112" s="565"/>
      <c r="X112" s="566"/>
      <c r="Y112" s="565"/>
      <c r="Z112" s="553"/>
      <c r="AA112" s="562"/>
      <c r="AB112" s="1208"/>
      <c r="AC112" s="589"/>
      <c r="AD112" s="589"/>
      <c r="AE112" s="589"/>
      <c r="AF112" s="589"/>
      <c r="AG112" s="589"/>
      <c r="AH112" s="589"/>
      <c r="AI112" s="589"/>
      <c r="AJ112" s="589"/>
      <c r="AK112" s="589"/>
      <c r="AL112" s="589"/>
      <c r="AM112" s="589"/>
      <c r="AN112" s="589"/>
    </row>
    <row r="113" spans="1:40" s="524" customFormat="1" ht="15" customHeight="1">
      <c r="A113" s="1238"/>
      <c r="B113" s="1238"/>
      <c r="C113" s="1238"/>
      <c r="D113" s="1238"/>
      <c r="E113" s="1238"/>
      <c r="F113" s="1238"/>
      <c r="G113" s="1081"/>
      <c r="H113" s="1081"/>
      <c r="I113" s="1263"/>
      <c r="J113" s="1078"/>
      <c r="K113" s="1072"/>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38"/>
      <c r="B114" s="1238"/>
      <c r="C114" s="1238"/>
      <c r="D114" s="1238"/>
      <c r="E114" s="1238"/>
      <c r="F114" s="1084"/>
      <c r="G114" s="1081"/>
      <c r="H114" s="1081"/>
      <c r="I114" s="1068"/>
      <c r="J114" s="1066"/>
      <c r="K114" s="1072"/>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238"/>
      <c r="B115" s="1238"/>
      <c r="C115" s="1238"/>
      <c r="D115" s="1083"/>
      <c r="E115" s="1084"/>
      <c r="F115" s="1084"/>
      <c r="G115" s="1081"/>
      <c r="H115" s="1081"/>
      <c r="I115" s="1079"/>
      <c r="J115" s="1066"/>
      <c r="K115" s="1062"/>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38"/>
      <c r="B116" s="1238"/>
      <c r="C116" s="1238"/>
      <c r="D116" s="1085"/>
      <c r="E116" s="1085"/>
      <c r="F116" s="1085"/>
      <c r="G116" s="1086"/>
      <c r="H116" s="1085"/>
      <c r="I116" s="1072"/>
      <c r="J116" s="1066"/>
      <c r="K116" s="1072"/>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38"/>
      <c r="B117" s="1238"/>
      <c r="C117" s="1085"/>
      <c r="D117" s="1085"/>
      <c r="E117" s="1085"/>
      <c r="F117" s="1085"/>
      <c r="G117" s="1086"/>
      <c r="H117" s="1085"/>
      <c r="I117" s="1072"/>
      <c r="J117" s="1066"/>
      <c r="K117" s="1072"/>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38"/>
      <c r="B118" s="1085"/>
      <c r="C118" s="1085"/>
      <c r="D118" s="1085"/>
      <c r="E118" s="1085"/>
      <c r="F118" s="1085"/>
      <c r="G118" s="1086"/>
      <c r="H118" s="1085"/>
      <c r="I118" s="1072"/>
      <c r="J118" s="1066"/>
      <c r="K118" s="1072"/>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9"/>
      <c r="B119" s="1079"/>
      <c r="C119" s="1079"/>
      <c r="D119" s="1079"/>
      <c r="E119" s="1079"/>
      <c r="F119" s="1079"/>
      <c r="G119" s="1087"/>
      <c r="H119" s="1079"/>
      <c r="I119" s="1065"/>
      <c r="J119" s="1066"/>
      <c r="K119" s="1062"/>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str">
        <f>mergeValue(A120) &amp;"."&amp; mergeValue(B120)&amp;"."&amp; mergeValue(C120)&amp;"."&amp; mergeValue(D120)&amp;"."&amp; mergeValue(F120)&amp;"."&amp; mergeValue(G120)&amp;"."&amp; mergeValue(H120)</f>
        <v>......1</v>
      </c>
      <c r="M120" s="1073"/>
      <c r="N120" s="715"/>
      <c r="O120" s="704"/>
      <c r="P120" s="704"/>
      <c r="Q120" s="704"/>
      <c r="R120" s="714"/>
      <c r="S120" s="1097"/>
      <c r="T120" s="714"/>
      <c r="U120" s="1097"/>
      <c r="V120" s="720" t="str">
        <f>W120 &amp; "-" &amp; Y120</f>
        <v>-</v>
      </c>
      <c r="W120" s="685"/>
      <c r="X120" s="652" t="s">
        <v>85</v>
      </c>
      <c r="Y120" s="1093"/>
      <c r="Z120" s="473" t="s">
        <v>85</v>
      </c>
      <c r="AA120" s="672"/>
      <c r="AB120" s="692"/>
      <c r="AC120" s="721" t="str">
        <f>strCheckDate(O120:AA120)</f>
        <v/>
      </c>
      <c r="AD120" s="721"/>
      <c r="AE120" s="721"/>
      <c r="AF120" s="724"/>
      <c r="AG120" s="721"/>
      <c r="AH120" s="721"/>
      <c r="AI120" s="721"/>
      <c r="AJ120" s="721"/>
      <c r="AK120" s="721"/>
      <c r="AL120" s="721"/>
      <c r="AM120" s="721"/>
      <c r="AN120" s="721"/>
    </row>
    <row r="123" spans="1:40" s="35" customFormat="1" ht="17.100000000000001" customHeight="1">
      <c r="G123" s="35" t="s">
        <v>13</v>
      </c>
      <c r="I123" s="35" t="s">
        <v>69</v>
      </c>
      <c r="U123" s="158"/>
    </row>
    <row r="124" spans="1:40" ht="17.100000000000001" customHeight="1">
      <c r="T124" s="122"/>
      <c r="U124" s="43"/>
    </row>
    <row r="125" spans="1:40" s="525" customFormat="1" ht="22.5">
      <c r="A125" s="1238">
        <v>1</v>
      </c>
      <c r="B125" s="942"/>
      <c r="C125" s="942"/>
      <c r="D125" s="942"/>
      <c r="E125" s="943"/>
      <c r="F125" s="944"/>
      <c r="G125" s="944"/>
      <c r="H125" s="944"/>
      <c r="I125" s="945"/>
      <c r="J125" s="940"/>
      <c r="K125" s="947"/>
      <c r="L125" s="595">
        <f>mergeValue(A125)</f>
        <v>1</v>
      </c>
      <c r="M125" s="643" t="s">
        <v>20</v>
      </c>
      <c r="N125" s="582"/>
      <c r="O125" s="1253"/>
      <c r="P125" s="1253"/>
      <c r="Q125" s="1253"/>
      <c r="R125" s="1253"/>
      <c r="S125" s="1253"/>
      <c r="T125" s="1253"/>
      <c r="U125" s="1253"/>
      <c r="V125" s="1253"/>
      <c r="W125" s="632" t="s">
        <v>658</v>
      </c>
      <c r="X125" s="587"/>
      <c r="Y125" s="587"/>
      <c r="Z125" s="587"/>
      <c r="AA125" s="587"/>
      <c r="AB125" s="587"/>
      <c r="AC125" s="587"/>
      <c r="AD125" s="587"/>
      <c r="AE125" s="587"/>
      <c r="AF125" s="587"/>
      <c r="AG125" s="587"/>
      <c r="AH125" s="587"/>
    </row>
    <row r="126" spans="1:40" s="525" customFormat="1" ht="22.5">
      <c r="A126" s="1238"/>
      <c r="B126" s="1238">
        <v>1</v>
      </c>
      <c r="C126" s="942"/>
      <c r="D126" s="942"/>
      <c r="E126" s="944"/>
      <c r="F126" s="944"/>
      <c r="G126" s="944"/>
      <c r="H126" s="944"/>
      <c r="I126" s="939"/>
      <c r="J126" s="938"/>
      <c r="K126" s="941"/>
      <c r="L126" s="595" t="str">
        <f>mergeValue(A126) &amp;"."&amp; mergeValue(B126)</f>
        <v>1.1</v>
      </c>
      <c r="M126" s="548" t="s">
        <v>16</v>
      </c>
      <c r="N126" s="582"/>
      <c r="O126" s="1253"/>
      <c r="P126" s="1253"/>
      <c r="Q126" s="1253"/>
      <c r="R126" s="1253"/>
      <c r="S126" s="1253"/>
      <c r="T126" s="1253"/>
      <c r="U126" s="1253"/>
      <c r="V126" s="1253"/>
      <c r="W126" s="632" t="s">
        <v>477</v>
      </c>
      <c r="X126" s="587"/>
      <c r="Y126" s="587"/>
      <c r="Z126" s="587"/>
      <c r="AA126" s="587"/>
      <c r="AB126" s="587"/>
      <c r="AC126" s="587"/>
      <c r="AD126" s="587"/>
      <c r="AE126" s="587"/>
      <c r="AF126" s="587"/>
      <c r="AG126" s="587"/>
      <c r="AH126" s="587"/>
    </row>
    <row r="127" spans="1:40" s="525" customFormat="1" ht="22.5">
      <c r="A127" s="1238"/>
      <c r="B127" s="1238"/>
      <c r="C127" s="1238">
        <v>1</v>
      </c>
      <c r="D127" s="942"/>
      <c r="E127" s="944"/>
      <c r="F127" s="944"/>
      <c r="G127" s="944"/>
      <c r="H127" s="944"/>
      <c r="I127" s="946"/>
      <c r="J127" s="938"/>
      <c r="K127" s="941"/>
      <c r="L127" s="595" t="str">
        <f>mergeValue(A127) &amp;"."&amp; mergeValue(B127)&amp;"."&amp; mergeValue(C127)</f>
        <v>1.1.1</v>
      </c>
      <c r="M127" s="549" t="s">
        <v>7</v>
      </c>
      <c r="N127" s="582"/>
      <c r="O127" s="1253"/>
      <c r="P127" s="1253"/>
      <c r="Q127" s="1253"/>
      <c r="R127" s="1253"/>
      <c r="S127" s="1253"/>
      <c r="T127" s="1253"/>
      <c r="U127" s="1253"/>
      <c r="V127" s="1253"/>
      <c r="W127" s="632" t="s">
        <v>633</v>
      </c>
      <c r="X127" s="587"/>
      <c r="Y127" s="587"/>
      <c r="Z127" s="587"/>
      <c r="AA127" s="587"/>
      <c r="AB127" s="587"/>
      <c r="AC127" s="587"/>
      <c r="AD127" s="587"/>
      <c r="AE127" s="587"/>
      <c r="AF127" s="587"/>
      <c r="AG127" s="587"/>
      <c r="AH127" s="587"/>
    </row>
    <row r="128" spans="1:40" s="525" customFormat="1" ht="22.5">
      <c r="A128" s="1238"/>
      <c r="B128" s="1238"/>
      <c r="C128" s="1238"/>
      <c r="D128" s="1238">
        <v>1</v>
      </c>
      <c r="E128" s="944"/>
      <c r="F128" s="944"/>
      <c r="G128" s="944"/>
      <c r="H128" s="944"/>
      <c r="I128" s="946"/>
      <c r="J128" s="938"/>
      <c r="K128" s="941"/>
      <c r="L128" s="595" t="str">
        <f>mergeValue(A128) &amp;"."&amp; mergeValue(B128)&amp;"."&amp; mergeValue(C128)&amp;"."&amp; mergeValue(D128)</f>
        <v>1.1.1.1</v>
      </c>
      <c r="M128" s="550" t="s">
        <v>22</v>
      </c>
      <c r="N128" s="582"/>
      <c r="O128" s="1253"/>
      <c r="P128" s="1253"/>
      <c r="Q128" s="1253"/>
      <c r="R128" s="1253"/>
      <c r="S128" s="1253"/>
      <c r="T128" s="1253"/>
      <c r="U128" s="1253"/>
      <c r="V128" s="1253"/>
      <c r="W128" s="632" t="s">
        <v>634</v>
      </c>
      <c r="X128" s="587"/>
      <c r="Y128" s="587"/>
      <c r="Z128" s="587"/>
      <c r="AA128" s="587"/>
      <c r="AB128" s="587"/>
      <c r="AC128" s="587"/>
      <c r="AD128" s="587"/>
      <c r="AE128" s="587"/>
      <c r="AF128" s="587"/>
      <c r="AG128" s="587"/>
      <c r="AH128" s="587"/>
    </row>
    <row r="129" spans="1:34" s="525" customFormat="1" ht="11.25" hidden="1" customHeight="1">
      <c r="A129" s="1238"/>
      <c r="B129" s="1238"/>
      <c r="C129" s="1238"/>
      <c r="D129" s="1238"/>
      <c r="E129" s="1238">
        <v>1</v>
      </c>
      <c r="F129" s="944"/>
      <c r="G129" s="944"/>
      <c r="H129" s="942">
        <v>1</v>
      </c>
      <c r="I129" s="1238">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0">
      <c r="A130" s="1238"/>
      <c r="B130" s="1238"/>
      <c r="C130" s="1238"/>
      <c r="D130" s="1238"/>
      <c r="E130" s="1238"/>
      <c r="F130" s="1238">
        <v>1</v>
      </c>
      <c r="G130" s="942"/>
      <c r="H130" s="942"/>
      <c r="I130" s="1238"/>
      <c r="J130" s="1238">
        <v>1</v>
      </c>
      <c r="K130" s="950"/>
      <c r="L130" s="595" t="str">
        <f>mergeValue(A130) &amp;"."&amp; mergeValue(B130)&amp;"."&amp; mergeValue(C130)&amp;"."&amp; mergeValue(D130)&amp;"."&amp;  mergeValue(F130)</f>
        <v>1.1.1.1.1</v>
      </c>
      <c r="M130" s="557" t="s">
        <v>10</v>
      </c>
      <c r="N130" s="583"/>
      <c r="O130" s="1240"/>
      <c r="P130" s="1240"/>
      <c r="Q130" s="1240"/>
      <c r="R130" s="1240"/>
      <c r="S130" s="1240"/>
      <c r="T130" s="1240"/>
      <c r="U130" s="1240"/>
      <c r="V130" s="1240"/>
      <c r="W130" s="632" t="s">
        <v>635</v>
      </c>
      <c r="X130" s="587"/>
      <c r="Y130" s="591" t="str">
        <f>strCheckUnique(Z130:Z133)</f>
        <v/>
      </c>
      <c r="Z130" s="587"/>
      <c r="AA130" s="591"/>
      <c r="AB130" s="587"/>
      <c r="AC130" s="587"/>
      <c r="AD130" s="587"/>
      <c r="AE130" s="587"/>
      <c r="AF130" s="587"/>
      <c r="AG130" s="587"/>
      <c r="AH130" s="587"/>
    </row>
    <row r="131" spans="1:34" s="525" customFormat="1" ht="191.25" customHeight="1">
      <c r="A131" s="1238"/>
      <c r="B131" s="1238"/>
      <c r="C131" s="1238"/>
      <c r="D131" s="1238"/>
      <c r="E131" s="1238"/>
      <c r="F131" s="1238"/>
      <c r="G131" s="942">
        <v>1</v>
      </c>
      <c r="H131" s="942"/>
      <c r="I131" s="1238"/>
      <c r="J131" s="1238"/>
      <c r="K131" s="950">
        <v>1</v>
      </c>
      <c r="L131" s="595" t="str">
        <f>mergeValue(A131) &amp;"."&amp; mergeValue(B131)&amp;"."&amp; mergeValue(C131)&amp;"."&amp; mergeValue(D131)&amp;"."&amp; mergeValue(F131)&amp;"."&amp; mergeValue(G131)</f>
        <v>1.1.1.1.1.1</v>
      </c>
      <c r="M131" s="1071"/>
      <c r="N131" s="588"/>
      <c r="O131" s="564"/>
      <c r="P131" s="564"/>
      <c r="Q131" s="1096"/>
      <c r="R131" s="1251"/>
      <c r="S131" s="1234" t="s">
        <v>84</v>
      </c>
      <c r="T131" s="1251"/>
      <c r="U131" s="1234" t="s">
        <v>85</v>
      </c>
      <c r="V131" s="580"/>
      <c r="W131" s="1208" t="s">
        <v>659</v>
      </c>
      <c r="X131" s="587" t="str">
        <f>strCheckDate(O132:V132)</f>
        <v/>
      </c>
      <c r="Y131" s="591"/>
      <c r="Z131" s="591" t="str">
        <f>IF(M131="","",M131 )</f>
        <v/>
      </c>
      <c r="AA131" s="591"/>
      <c r="AB131" s="591"/>
      <c r="AC131" s="591"/>
      <c r="AD131" s="587"/>
      <c r="AE131" s="587"/>
      <c r="AF131" s="587"/>
      <c r="AG131" s="587"/>
      <c r="AH131" s="587"/>
    </row>
    <row r="132" spans="1:34" s="525" customFormat="1" ht="0.2" customHeight="1">
      <c r="A132" s="1238"/>
      <c r="B132" s="1238"/>
      <c r="C132" s="1238"/>
      <c r="D132" s="1238"/>
      <c r="E132" s="1238"/>
      <c r="F132" s="1238"/>
      <c r="G132" s="942"/>
      <c r="H132" s="942"/>
      <c r="I132" s="1238"/>
      <c r="J132" s="1238"/>
      <c r="K132" s="950"/>
      <c r="L132" s="602"/>
      <c r="M132" s="648"/>
      <c r="N132" s="588"/>
      <c r="O132" s="564"/>
      <c r="P132" s="564"/>
      <c r="Q132" s="586" t="str">
        <f>R131 &amp; "-" &amp; T131</f>
        <v>-</v>
      </c>
      <c r="R132" s="1233"/>
      <c r="S132" s="1234"/>
      <c r="T132" s="1233"/>
      <c r="U132" s="1234"/>
      <c r="V132" s="580"/>
      <c r="W132" s="1208"/>
      <c r="X132" s="587"/>
      <c r="Y132" s="587"/>
      <c r="Z132" s="587"/>
      <c r="AA132" s="587"/>
      <c r="AB132" s="587"/>
      <c r="AC132" s="587"/>
      <c r="AD132" s="587"/>
      <c r="AE132" s="587"/>
      <c r="AF132" s="587"/>
      <c r="AG132" s="587"/>
      <c r="AH132" s="587"/>
    </row>
    <row r="133" spans="1:34" s="524" customFormat="1" ht="15" customHeight="1">
      <c r="A133" s="1238"/>
      <c r="B133" s="1238"/>
      <c r="C133" s="1238"/>
      <c r="D133" s="1238"/>
      <c r="E133" s="1238"/>
      <c r="F133" s="1238"/>
      <c r="G133" s="944"/>
      <c r="H133" s="942"/>
      <c r="I133" s="1238"/>
      <c r="J133" s="1238"/>
      <c r="K133" s="949"/>
      <c r="L133" s="540"/>
      <c r="M133" s="558" t="s">
        <v>25</v>
      </c>
      <c r="N133" s="553"/>
      <c r="O133" s="547"/>
      <c r="P133" s="547"/>
      <c r="Q133" s="547"/>
      <c r="R133" s="575"/>
      <c r="S133" s="566"/>
      <c r="T133" s="565"/>
      <c r="U133" s="553"/>
      <c r="V133" s="562"/>
      <c r="W133" s="1208"/>
      <c r="X133" s="589"/>
      <c r="Y133" s="589"/>
      <c r="Z133" s="589"/>
      <c r="AA133" s="589"/>
      <c r="AB133" s="589"/>
      <c r="AC133" s="589"/>
      <c r="AD133" s="589"/>
      <c r="AE133" s="589"/>
      <c r="AF133" s="589"/>
      <c r="AG133" s="589"/>
      <c r="AH133" s="589"/>
    </row>
    <row r="134" spans="1:34" s="524" customFormat="1" ht="15" customHeight="1">
      <c r="A134" s="1238"/>
      <c r="B134" s="1238"/>
      <c r="C134" s="1238"/>
      <c r="D134" s="1238"/>
      <c r="E134" s="1238"/>
      <c r="F134" s="944"/>
      <c r="G134" s="944"/>
      <c r="H134" s="942"/>
      <c r="I134" s="1238"/>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2" customHeight="1">
      <c r="A135" s="1238"/>
      <c r="B135" s="1238"/>
      <c r="C135" s="1238"/>
      <c r="D135" s="1238"/>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238"/>
      <c r="B136" s="1238"/>
      <c r="C136" s="1238"/>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238"/>
      <c r="B137" s="1238"/>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238"/>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5" customFormat="1" ht="22.5">
      <c r="A143" s="1238">
        <v>1</v>
      </c>
      <c r="B143" s="960"/>
      <c r="C143" s="960"/>
      <c r="D143" s="960"/>
      <c r="E143" s="961"/>
      <c r="F143" s="962"/>
      <c r="G143" s="962"/>
      <c r="H143" s="962"/>
      <c r="I143" s="963"/>
      <c r="J143" s="958"/>
      <c r="K143" s="965"/>
      <c r="L143" s="595">
        <f>mergeValue(A143)</f>
        <v>1</v>
      </c>
      <c r="M143" s="643" t="s">
        <v>20</v>
      </c>
      <c r="N143" s="582"/>
      <c r="O143" s="1253"/>
      <c r="P143" s="1253"/>
      <c r="Q143" s="1253"/>
      <c r="R143" s="1253"/>
      <c r="S143" s="1253"/>
      <c r="T143" s="1253"/>
      <c r="U143" s="1253"/>
      <c r="V143" s="1253"/>
      <c r="W143" s="632" t="s">
        <v>658</v>
      </c>
      <c r="X143" s="587"/>
      <c r="Y143" s="587"/>
      <c r="Z143" s="587"/>
      <c r="AA143" s="587"/>
      <c r="AB143" s="587"/>
      <c r="AC143" s="587"/>
      <c r="AD143" s="587"/>
      <c r="AE143" s="587"/>
      <c r="AF143" s="587"/>
      <c r="AG143" s="587"/>
      <c r="AH143" s="587"/>
    </row>
    <row r="144" spans="1:34" s="525" customFormat="1" ht="22.5">
      <c r="A144" s="1238"/>
      <c r="B144" s="1238">
        <v>1</v>
      </c>
      <c r="C144" s="960"/>
      <c r="D144" s="960"/>
      <c r="E144" s="962"/>
      <c r="F144" s="962"/>
      <c r="G144" s="962"/>
      <c r="H144" s="962"/>
      <c r="I144" s="957"/>
      <c r="J144" s="956"/>
      <c r="K144" s="959"/>
      <c r="L144" s="595" t="str">
        <f>mergeValue(A144) &amp;"."&amp; mergeValue(B144)</f>
        <v>1.1</v>
      </c>
      <c r="M144" s="548" t="s">
        <v>16</v>
      </c>
      <c r="N144" s="582"/>
      <c r="O144" s="1253"/>
      <c r="P144" s="1253"/>
      <c r="Q144" s="1253"/>
      <c r="R144" s="1253"/>
      <c r="S144" s="1253"/>
      <c r="T144" s="1253"/>
      <c r="U144" s="1253"/>
      <c r="V144" s="1253"/>
      <c r="W144" s="632" t="s">
        <v>477</v>
      </c>
      <c r="X144" s="587"/>
      <c r="Y144" s="587"/>
      <c r="Z144" s="587"/>
      <c r="AA144" s="587"/>
      <c r="AB144" s="587"/>
      <c r="AC144" s="587"/>
      <c r="AD144" s="587"/>
      <c r="AE144" s="587"/>
      <c r="AF144" s="587"/>
      <c r="AG144" s="587"/>
      <c r="AH144" s="587"/>
    </row>
    <row r="145" spans="1:35" s="525" customFormat="1" ht="22.5">
      <c r="A145" s="1238"/>
      <c r="B145" s="1238"/>
      <c r="C145" s="1238">
        <v>1</v>
      </c>
      <c r="D145" s="960"/>
      <c r="E145" s="962"/>
      <c r="F145" s="962"/>
      <c r="G145" s="962"/>
      <c r="H145" s="962"/>
      <c r="I145" s="964"/>
      <c r="J145" s="956"/>
      <c r="K145" s="959"/>
      <c r="L145" s="595" t="str">
        <f>mergeValue(A145) &amp;"."&amp; mergeValue(B145)&amp;"."&amp; mergeValue(C145)</f>
        <v>1.1.1</v>
      </c>
      <c r="M145" s="549" t="s">
        <v>7</v>
      </c>
      <c r="N145" s="582"/>
      <c r="O145" s="1253"/>
      <c r="P145" s="1253"/>
      <c r="Q145" s="1253"/>
      <c r="R145" s="1253"/>
      <c r="S145" s="1253"/>
      <c r="T145" s="1253"/>
      <c r="U145" s="1253"/>
      <c r="V145" s="1253"/>
      <c r="W145" s="632" t="s">
        <v>633</v>
      </c>
      <c r="X145" s="587"/>
      <c r="Y145" s="587"/>
      <c r="Z145" s="587"/>
      <c r="AA145" s="587"/>
      <c r="AB145" s="587"/>
      <c r="AC145" s="587"/>
      <c r="AD145" s="587"/>
      <c r="AE145" s="587"/>
      <c r="AF145" s="587"/>
      <c r="AG145" s="587"/>
      <c r="AH145" s="587"/>
    </row>
    <row r="146" spans="1:35" s="525" customFormat="1" ht="22.5">
      <c r="A146" s="1238"/>
      <c r="B146" s="1238"/>
      <c r="C146" s="1238"/>
      <c r="D146" s="1238">
        <v>1</v>
      </c>
      <c r="E146" s="962"/>
      <c r="F146" s="962"/>
      <c r="G146" s="962"/>
      <c r="H146" s="962"/>
      <c r="I146" s="964"/>
      <c r="J146" s="956"/>
      <c r="K146" s="959"/>
      <c r="L146" s="595" t="str">
        <f>mergeValue(A146) &amp;"."&amp; mergeValue(B146)&amp;"."&amp; mergeValue(C146)&amp;"."&amp; mergeValue(D146)</f>
        <v>1.1.1.1</v>
      </c>
      <c r="M146" s="550" t="s">
        <v>22</v>
      </c>
      <c r="N146" s="582"/>
      <c r="O146" s="1253"/>
      <c r="P146" s="1253"/>
      <c r="Q146" s="1253"/>
      <c r="R146" s="1253"/>
      <c r="S146" s="1253"/>
      <c r="T146" s="1253"/>
      <c r="U146" s="1253"/>
      <c r="V146" s="1253"/>
      <c r="W146" s="632" t="s">
        <v>634</v>
      </c>
      <c r="X146" s="587"/>
      <c r="Y146" s="587"/>
      <c r="Z146" s="587"/>
      <c r="AA146" s="587"/>
      <c r="AB146" s="587"/>
      <c r="AC146" s="587"/>
      <c r="AD146" s="587"/>
      <c r="AE146" s="587"/>
      <c r="AF146" s="587"/>
      <c r="AG146" s="587"/>
      <c r="AH146" s="587"/>
    </row>
    <row r="147" spans="1:35" s="525" customFormat="1" ht="11.25" hidden="1" customHeight="1">
      <c r="A147" s="1238"/>
      <c r="B147" s="1238"/>
      <c r="C147" s="1238"/>
      <c r="D147" s="1238"/>
      <c r="E147" s="1238">
        <v>1</v>
      </c>
      <c r="F147" s="962"/>
      <c r="G147" s="962"/>
      <c r="H147" s="960">
        <v>1</v>
      </c>
      <c r="I147" s="1238">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38"/>
      <c r="B148" s="1238"/>
      <c r="C148" s="1238"/>
      <c r="D148" s="1238"/>
      <c r="E148" s="1238"/>
      <c r="F148" s="1238">
        <v>1</v>
      </c>
      <c r="G148" s="960"/>
      <c r="H148" s="960"/>
      <c r="I148" s="1238"/>
      <c r="J148" s="1238">
        <v>1</v>
      </c>
      <c r="K148" s="968"/>
      <c r="L148" s="595" t="str">
        <f>mergeValue(A148) &amp;"."&amp; mergeValue(B148)&amp;"."&amp; mergeValue(C148)&amp;"."&amp; mergeValue(D148)&amp;"."&amp;  mergeValue(F148)</f>
        <v>1.1.1.1.1</v>
      </c>
      <c r="M148" s="557" t="s">
        <v>10</v>
      </c>
      <c r="N148" s="583"/>
      <c r="O148" s="1240"/>
      <c r="P148" s="1240"/>
      <c r="Q148" s="1240"/>
      <c r="R148" s="1240"/>
      <c r="S148" s="1240"/>
      <c r="T148" s="1240"/>
      <c r="U148" s="1240"/>
      <c r="V148" s="1240"/>
      <c r="W148" s="632" t="s">
        <v>635</v>
      </c>
      <c r="X148" s="587"/>
      <c r="Y148" s="591" t="str">
        <f>strCheckUnique(Z148:Z151)</f>
        <v/>
      </c>
      <c r="Z148" s="587"/>
      <c r="AA148" s="591"/>
      <c r="AB148" s="587"/>
      <c r="AC148" s="587"/>
      <c r="AD148" s="587"/>
      <c r="AE148" s="587"/>
      <c r="AF148" s="587"/>
      <c r="AG148" s="587"/>
      <c r="AH148" s="587"/>
    </row>
    <row r="149" spans="1:35" s="525" customFormat="1" ht="188.25" customHeight="1">
      <c r="A149" s="1238"/>
      <c r="B149" s="1238"/>
      <c r="C149" s="1238"/>
      <c r="D149" s="1238"/>
      <c r="E149" s="1238"/>
      <c r="F149" s="1238"/>
      <c r="G149" s="960">
        <v>1</v>
      </c>
      <c r="H149" s="960"/>
      <c r="I149" s="1238"/>
      <c r="J149" s="1238"/>
      <c r="K149" s="968">
        <v>1</v>
      </c>
      <c r="L149" s="595" t="str">
        <f>mergeValue(A149) &amp;"."&amp; mergeValue(B149)&amp;"."&amp; mergeValue(C149)&amp;"."&amp; mergeValue(D149)&amp;"."&amp; mergeValue(F149)&amp;"."&amp; mergeValue(G149)</f>
        <v>1.1.1.1.1.1</v>
      </c>
      <c r="M149" s="1071"/>
      <c r="N149" s="588"/>
      <c r="O149" s="564"/>
      <c r="P149" s="564"/>
      <c r="Q149" s="1096"/>
      <c r="R149" s="1251"/>
      <c r="S149" s="1234" t="s">
        <v>84</v>
      </c>
      <c r="T149" s="1251"/>
      <c r="U149" s="1234" t="s">
        <v>85</v>
      </c>
      <c r="V149" s="580"/>
      <c r="W149" s="1208" t="s">
        <v>659</v>
      </c>
      <c r="X149" s="587" t="str">
        <f>strCheckDate(O150:V150)</f>
        <v/>
      </c>
      <c r="Y149" s="591"/>
      <c r="Z149" s="591" t="str">
        <f>IF(M149="","",M149 )</f>
        <v/>
      </c>
      <c r="AA149" s="591"/>
      <c r="AB149" s="591"/>
      <c r="AC149" s="591"/>
      <c r="AD149" s="587"/>
      <c r="AE149" s="587"/>
      <c r="AF149" s="587"/>
      <c r="AG149" s="587"/>
      <c r="AH149" s="587"/>
    </row>
    <row r="150" spans="1:35" s="525" customFormat="1" ht="0.2" customHeight="1">
      <c r="A150" s="1238"/>
      <c r="B150" s="1238"/>
      <c r="C150" s="1238"/>
      <c r="D150" s="1238"/>
      <c r="E150" s="1238"/>
      <c r="F150" s="1238"/>
      <c r="G150" s="960"/>
      <c r="H150" s="960"/>
      <c r="I150" s="1238"/>
      <c r="J150" s="1238"/>
      <c r="K150" s="968"/>
      <c r="L150" s="602"/>
      <c r="M150" s="648"/>
      <c r="N150" s="588"/>
      <c r="O150" s="564"/>
      <c r="P150" s="564"/>
      <c r="Q150" s="586" t="str">
        <f>R149 &amp; "-" &amp; T149</f>
        <v>-</v>
      </c>
      <c r="R150" s="1233"/>
      <c r="S150" s="1234"/>
      <c r="T150" s="1233"/>
      <c r="U150" s="1234"/>
      <c r="V150" s="580"/>
      <c r="W150" s="1208"/>
      <c r="X150" s="587"/>
      <c r="Y150" s="587"/>
      <c r="Z150" s="587"/>
      <c r="AA150" s="587"/>
      <c r="AB150" s="587"/>
      <c r="AC150" s="587"/>
      <c r="AD150" s="587"/>
      <c r="AE150" s="587"/>
      <c r="AF150" s="587"/>
      <c r="AG150" s="587"/>
      <c r="AH150" s="587"/>
    </row>
    <row r="151" spans="1:35" s="524" customFormat="1" ht="15" customHeight="1">
      <c r="A151" s="1238"/>
      <c r="B151" s="1238"/>
      <c r="C151" s="1238"/>
      <c r="D151" s="1238"/>
      <c r="E151" s="1238"/>
      <c r="F151" s="1238"/>
      <c r="G151" s="962"/>
      <c r="H151" s="960"/>
      <c r="I151" s="1238"/>
      <c r="J151" s="1238"/>
      <c r="K151" s="967"/>
      <c r="L151" s="540"/>
      <c r="M151" s="558" t="s">
        <v>25</v>
      </c>
      <c r="N151" s="553"/>
      <c r="O151" s="547"/>
      <c r="P151" s="547"/>
      <c r="Q151" s="547"/>
      <c r="R151" s="575"/>
      <c r="S151" s="566"/>
      <c r="T151" s="565"/>
      <c r="U151" s="553"/>
      <c r="V151" s="562"/>
      <c r="W151" s="1208"/>
      <c r="X151" s="589"/>
      <c r="Y151" s="589"/>
      <c r="Z151" s="589"/>
      <c r="AA151" s="589"/>
      <c r="AB151" s="589"/>
      <c r="AC151" s="589"/>
      <c r="AD151" s="589"/>
      <c r="AE151" s="589"/>
      <c r="AF151" s="589"/>
      <c r="AG151" s="589"/>
      <c r="AH151" s="589"/>
    </row>
    <row r="152" spans="1:35" s="524" customFormat="1" ht="15" customHeight="1">
      <c r="A152" s="1238"/>
      <c r="B152" s="1238"/>
      <c r="C152" s="1238"/>
      <c r="D152" s="1238"/>
      <c r="E152" s="1238"/>
      <c r="F152" s="962"/>
      <c r="G152" s="962"/>
      <c r="H152" s="960"/>
      <c r="I152" s="1238"/>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38"/>
      <c r="B153" s="1238"/>
      <c r="C153" s="1238"/>
      <c r="D153" s="1238"/>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38"/>
      <c r="B154" s="1238"/>
      <c r="C154" s="1238"/>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38"/>
      <c r="B155" s="1238"/>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38"/>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38">
        <v>1</v>
      </c>
      <c r="B161" s="903"/>
      <c r="C161" s="903"/>
      <c r="D161" s="903"/>
      <c r="E161" s="904"/>
      <c r="F161" s="905"/>
      <c r="G161" s="905"/>
      <c r="H161" s="905"/>
      <c r="I161" s="906"/>
      <c r="J161" s="901"/>
      <c r="K161" s="908"/>
      <c r="L161" s="595">
        <f>mergeValue(A161)</f>
        <v>1</v>
      </c>
      <c r="M161" s="643" t="s">
        <v>20</v>
      </c>
      <c r="N161" s="582"/>
      <c r="O161" s="1291"/>
      <c r="P161" s="1292"/>
      <c r="Q161" s="1292"/>
      <c r="R161" s="1292"/>
      <c r="S161" s="1292"/>
      <c r="T161" s="1292"/>
      <c r="U161" s="1292"/>
      <c r="V161" s="1293"/>
      <c r="W161" s="632" t="s">
        <v>476</v>
      </c>
      <c r="X161" s="587"/>
      <c r="Y161" s="587"/>
      <c r="Z161" s="587"/>
      <c r="AA161" s="587"/>
      <c r="AB161" s="587"/>
      <c r="AC161" s="587"/>
      <c r="AD161" s="587"/>
      <c r="AE161" s="587"/>
      <c r="AF161" s="587"/>
      <c r="AG161" s="587"/>
    </row>
    <row r="162" spans="1:33" s="525" customFormat="1" ht="22.5">
      <c r="A162" s="1238"/>
      <c r="B162" s="1238">
        <v>1</v>
      </c>
      <c r="C162" s="903"/>
      <c r="D162" s="903"/>
      <c r="E162" s="905"/>
      <c r="F162" s="905"/>
      <c r="G162" s="905"/>
      <c r="H162" s="905"/>
      <c r="I162" s="900"/>
      <c r="J162" s="899"/>
      <c r="K162" s="902"/>
      <c r="L162" s="595" t="str">
        <f>mergeValue(A162) &amp;"."&amp; mergeValue(B162)</f>
        <v>1.1</v>
      </c>
      <c r="M162" s="548" t="s">
        <v>16</v>
      </c>
      <c r="N162" s="582"/>
      <c r="O162" s="1291"/>
      <c r="P162" s="1292"/>
      <c r="Q162" s="1292"/>
      <c r="R162" s="1292"/>
      <c r="S162" s="1292"/>
      <c r="T162" s="1292"/>
      <c r="U162" s="1292"/>
      <c r="V162" s="1293"/>
      <c r="W162" s="632" t="s">
        <v>477</v>
      </c>
      <c r="X162" s="587"/>
      <c r="Y162" s="587"/>
      <c r="Z162" s="587"/>
      <c r="AA162" s="587"/>
      <c r="AB162" s="587"/>
      <c r="AC162" s="587"/>
      <c r="AD162" s="587"/>
      <c r="AE162" s="587"/>
      <c r="AF162" s="587"/>
      <c r="AG162" s="587"/>
    </row>
    <row r="163" spans="1:33" s="525" customFormat="1" ht="22.5">
      <c r="A163" s="1238"/>
      <c r="B163" s="1238"/>
      <c r="C163" s="1238">
        <v>1</v>
      </c>
      <c r="D163" s="903"/>
      <c r="E163" s="905"/>
      <c r="F163" s="905"/>
      <c r="G163" s="905"/>
      <c r="H163" s="905"/>
      <c r="I163" s="907"/>
      <c r="J163" s="899"/>
      <c r="K163" s="902"/>
      <c r="L163" s="595" t="str">
        <f>mergeValue(A163) &amp;"."&amp; mergeValue(B163)&amp;"."&amp; mergeValue(C163)</f>
        <v>1.1.1</v>
      </c>
      <c r="M163" s="549" t="s">
        <v>7</v>
      </c>
      <c r="N163" s="582"/>
      <c r="O163" s="1291"/>
      <c r="P163" s="1292"/>
      <c r="Q163" s="1292"/>
      <c r="R163" s="1292"/>
      <c r="S163" s="1292"/>
      <c r="T163" s="1292"/>
      <c r="U163" s="1292"/>
      <c r="V163" s="1293"/>
      <c r="W163" s="632" t="s">
        <v>633</v>
      </c>
      <c r="X163" s="587"/>
      <c r="Y163" s="587"/>
      <c r="Z163" s="587"/>
      <c r="AA163" s="587"/>
      <c r="AB163" s="587"/>
      <c r="AC163" s="587"/>
      <c r="AD163" s="587"/>
      <c r="AE163" s="587"/>
      <c r="AF163" s="587"/>
      <c r="AG163" s="587"/>
    </row>
    <row r="164" spans="1:33" s="525" customFormat="1" ht="22.5">
      <c r="A164" s="1238"/>
      <c r="B164" s="1238"/>
      <c r="C164" s="1238"/>
      <c r="D164" s="1238">
        <v>1</v>
      </c>
      <c r="E164" s="905"/>
      <c r="F164" s="905"/>
      <c r="G164" s="905"/>
      <c r="H164" s="905"/>
      <c r="I164" s="907"/>
      <c r="J164" s="899"/>
      <c r="K164" s="902"/>
      <c r="L164" s="595" t="str">
        <f>mergeValue(A164) &amp;"."&amp; mergeValue(B164)&amp;"."&amp; mergeValue(C164)&amp;"."&amp; mergeValue(D164)</f>
        <v>1.1.1.1</v>
      </c>
      <c r="M164" s="550" t="s">
        <v>22</v>
      </c>
      <c r="N164" s="582"/>
      <c r="O164" s="1291"/>
      <c r="P164" s="1292"/>
      <c r="Q164" s="1292"/>
      <c r="R164" s="1292"/>
      <c r="S164" s="1292"/>
      <c r="T164" s="1292"/>
      <c r="U164" s="1292"/>
      <c r="V164" s="1293"/>
      <c r="W164" s="632" t="s">
        <v>634</v>
      </c>
      <c r="X164" s="587"/>
      <c r="Y164" s="587"/>
      <c r="Z164" s="587"/>
      <c r="AA164" s="587"/>
      <c r="AB164" s="587"/>
      <c r="AC164" s="587"/>
      <c r="AD164" s="587"/>
      <c r="AE164" s="587"/>
      <c r="AF164" s="587"/>
      <c r="AG164" s="587"/>
    </row>
    <row r="165" spans="1:33" s="525" customFormat="1" ht="101.25">
      <c r="A165" s="1238"/>
      <c r="B165" s="1238"/>
      <c r="C165" s="1238"/>
      <c r="D165" s="1238"/>
      <c r="E165" s="1238">
        <v>1</v>
      </c>
      <c r="F165" s="905"/>
      <c r="G165" s="905"/>
      <c r="H165" s="903">
        <v>1</v>
      </c>
      <c r="I165" s="1238">
        <v>1</v>
      </c>
      <c r="J165" s="905"/>
      <c r="K165" s="910"/>
      <c r="L165" s="595" t="str">
        <f>mergeValue(A165) &amp;"."&amp; mergeValue(B165)&amp;"."&amp; mergeValue(C165)&amp;"."&amp; mergeValue(D165)&amp;"."&amp; mergeValue(E165)</f>
        <v>1.1.1.1.1</v>
      </c>
      <c r="M165" s="556" t="s">
        <v>9</v>
      </c>
      <c r="N165" s="583"/>
      <c r="O165" s="1241"/>
      <c r="P165" s="1242"/>
      <c r="Q165" s="1242"/>
      <c r="R165" s="1242"/>
      <c r="S165" s="1242"/>
      <c r="T165" s="1242"/>
      <c r="U165" s="1242"/>
      <c r="V165" s="1243"/>
      <c r="W165" s="632" t="s">
        <v>638</v>
      </c>
      <c r="X165" s="587"/>
      <c r="Y165" s="587"/>
      <c r="Z165" s="587"/>
      <c r="AA165" s="587"/>
      <c r="AB165" s="587"/>
      <c r="AC165" s="587"/>
      <c r="AD165" s="587"/>
      <c r="AE165" s="587"/>
      <c r="AF165" s="587"/>
      <c r="AG165" s="587"/>
    </row>
    <row r="166" spans="1:33" s="525" customFormat="1" ht="90">
      <c r="A166" s="1238"/>
      <c r="B166" s="1238"/>
      <c r="C166" s="1238"/>
      <c r="D166" s="1238"/>
      <c r="E166" s="1238"/>
      <c r="F166" s="1238">
        <v>1</v>
      </c>
      <c r="G166" s="903"/>
      <c r="H166" s="903"/>
      <c r="I166" s="1238"/>
      <c r="J166" s="1238">
        <v>1</v>
      </c>
      <c r="K166" s="911"/>
      <c r="L166" s="595" t="str">
        <f>mergeValue(A166) &amp;"."&amp; mergeValue(B166)&amp;"."&amp; mergeValue(C166)&amp;"."&amp; mergeValue(D166)&amp;"."&amp; mergeValue(E166)&amp;"."&amp; mergeValue(F166)</f>
        <v>1.1.1.1.1.1</v>
      </c>
      <c r="M166" s="557" t="s">
        <v>10</v>
      </c>
      <c r="N166" s="583"/>
      <c r="O166" s="1241"/>
      <c r="P166" s="1242"/>
      <c r="Q166" s="1242"/>
      <c r="R166" s="1242"/>
      <c r="S166" s="1242"/>
      <c r="T166" s="1242"/>
      <c r="U166" s="1242"/>
      <c r="V166" s="1243"/>
      <c r="W166" s="632" t="s">
        <v>636</v>
      </c>
      <c r="X166" s="587"/>
      <c r="Y166" s="591" t="str">
        <f>strCheckUnique(Z166:Z169)</f>
        <v/>
      </c>
      <c r="Z166" s="587"/>
      <c r="AA166" s="591" t="str">
        <f>IF(O166="","",O166 &amp; ":_")</f>
        <v/>
      </c>
      <c r="AB166" s="587"/>
      <c r="AC166" s="587"/>
      <c r="AD166" s="587"/>
      <c r="AE166" s="587"/>
      <c r="AF166" s="587"/>
      <c r="AG166" s="587"/>
    </row>
    <row r="167" spans="1:33" s="525" customFormat="1" ht="188.25" customHeight="1">
      <c r="A167" s="1238"/>
      <c r="B167" s="1238"/>
      <c r="C167" s="1238"/>
      <c r="D167" s="1238"/>
      <c r="E167" s="1238"/>
      <c r="F167" s="1238"/>
      <c r="G167" s="903">
        <v>1</v>
      </c>
      <c r="H167" s="903"/>
      <c r="I167" s="1238"/>
      <c r="J167" s="1238"/>
      <c r="K167" s="911">
        <v>1</v>
      </c>
      <c r="L167" s="595" t="str">
        <f>mergeValue(A167) &amp;"."&amp; mergeValue(B167)&amp;"."&amp; mergeValue(C167)&amp;"."&amp; mergeValue(D167)&amp;"."&amp; mergeValue(E167)&amp;"."&amp; mergeValue(F167)&amp;"."&amp; mergeValue(G167)</f>
        <v>1.1.1.1.1.1.1</v>
      </c>
      <c r="M167" s="1071"/>
      <c r="N167" s="588"/>
      <c r="O167" s="1080"/>
      <c r="P167" s="564"/>
      <c r="Q167" s="564"/>
      <c r="R167" s="1251"/>
      <c r="S167" s="1234" t="s">
        <v>84</v>
      </c>
      <c r="T167" s="1251"/>
      <c r="U167" s="1234" t="s">
        <v>84</v>
      </c>
      <c r="V167" s="580"/>
      <c r="W167" s="1208" t="s">
        <v>656</v>
      </c>
      <c r="X167" s="587" t="str">
        <f>strCheckDate(O168:V168)</f>
        <v/>
      </c>
      <c r="Y167" s="591"/>
      <c r="Z167" s="591" t="str">
        <f>IF(M167="","",M167 )</f>
        <v/>
      </c>
      <c r="AA167" s="591"/>
      <c r="AB167" s="591"/>
      <c r="AC167" s="591"/>
      <c r="AD167" s="587"/>
      <c r="AE167" s="587"/>
      <c r="AF167" s="587"/>
      <c r="AG167" s="587"/>
    </row>
    <row r="168" spans="1:33" s="525" customFormat="1" ht="11.25" hidden="1" customHeight="1">
      <c r="A168" s="1238"/>
      <c r="B168" s="1238"/>
      <c r="C168" s="1238"/>
      <c r="D168" s="1238"/>
      <c r="E168" s="1238"/>
      <c r="F168" s="1238"/>
      <c r="G168" s="903"/>
      <c r="H168" s="903"/>
      <c r="I168" s="1238"/>
      <c r="J168" s="1238"/>
      <c r="K168" s="911"/>
      <c r="L168" s="602"/>
      <c r="M168" s="648"/>
      <c r="N168" s="588"/>
      <c r="O168" s="586"/>
      <c r="P168" s="564"/>
      <c r="Q168" s="586" t="str">
        <f>R167 &amp; "-" &amp; T167</f>
        <v>-</v>
      </c>
      <c r="R168" s="1233"/>
      <c r="S168" s="1234"/>
      <c r="T168" s="1233"/>
      <c r="U168" s="1234"/>
      <c r="V168" s="580"/>
      <c r="W168" s="1208"/>
      <c r="X168" s="587"/>
      <c r="Y168" s="587"/>
      <c r="Z168" s="587"/>
      <c r="AA168" s="587"/>
      <c r="AB168" s="587"/>
      <c r="AC168" s="587"/>
      <c r="AD168" s="587"/>
      <c r="AE168" s="587"/>
      <c r="AF168" s="587"/>
      <c r="AG168" s="587"/>
    </row>
    <row r="169" spans="1:33" s="524" customFormat="1" ht="15" customHeight="1">
      <c r="A169" s="1238"/>
      <c r="B169" s="1238"/>
      <c r="C169" s="1238"/>
      <c r="D169" s="1238"/>
      <c r="E169" s="1238"/>
      <c r="F169" s="1238"/>
      <c r="G169" s="905"/>
      <c r="H169" s="903"/>
      <c r="I169" s="1238"/>
      <c r="J169" s="1238"/>
      <c r="K169" s="910"/>
      <c r="L169" s="540"/>
      <c r="M169" s="559" t="s">
        <v>25</v>
      </c>
      <c r="N169" s="553"/>
      <c r="O169" s="547"/>
      <c r="P169" s="547"/>
      <c r="Q169" s="547"/>
      <c r="R169" s="575"/>
      <c r="S169" s="566"/>
      <c r="T169" s="565"/>
      <c r="U169" s="553"/>
      <c r="V169" s="562"/>
      <c r="W169" s="1208"/>
      <c r="X169" s="589"/>
      <c r="Y169" s="589"/>
      <c r="Z169" s="589"/>
      <c r="AA169" s="589"/>
      <c r="AB169" s="589"/>
      <c r="AC169" s="589"/>
      <c r="AD169" s="589"/>
      <c r="AE169" s="589"/>
      <c r="AF169" s="589"/>
      <c r="AG169" s="589"/>
    </row>
    <row r="170" spans="1:33" s="524" customFormat="1" ht="15" customHeight="1">
      <c r="A170" s="1238"/>
      <c r="B170" s="1238"/>
      <c r="C170" s="1238"/>
      <c r="D170" s="1238"/>
      <c r="E170" s="1238"/>
      <c r="F170" s="905"/>
      <c r="G170" s="905"/>
      <c r="H170" s="903"/>
      <c r="I170" s="1238"/>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38"/>
      <c r="B171" s="1238"/>
      <c r="C171" s="1238"/>
      <c r="D171" s="1238"/>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38"/>
      <c r="B172" s="1238"/>
      <c r="C172" s="1238"/>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38"/>
      <c r="B173" s="1238"/>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38"/>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38">
        <v>1</v>
      </c>
      <c r="B179" s="982"/>
      <c r="C179" s="982"/>
      <c r="D179" s="982"/>
      <c r="E179" s="982"/>
      <c r="F179" s="982"/>
      <c r="G179" s="983"/>
      <c r="H179" s="983"/>
      <c r="I179" s="985"/>
      <c r="J179" s="977"/>
      <c r="K179" s="977"/>
      <c r="L179" s="726">
        <f>mergeValue(A179)</f>
        <v>1</v>
      </c>
      <c r="M179" s="643" t="s">
        <v>20</v>
      </c>
      <c r="N179" s="718"/>
      <c r="O179" s="1291"/>
      <c r="P179" s="1292"/>
      <c r="Q179" s="1292"/>
      <c r="R179" s="1292"/>
      <c r="S179" s="1292"/>
      <c r="T179" s="1292"/>
      <c r="U179" s="1292"/>
      <c r="V179" s="1292"/>
      <c r="W179" s="1293"/>
      <c r="X179" s="719" t="s">
        <v>476</v>
      </c>
      <c r="Y179" s="721"/>
      <c r="Z179" s="721"/>
      <c r="AA179" s="721"/>
      <c r="AB179" s="721"/>
      <c r="AC179" s="721"/>
      <c r="AD179" s="721"/>
      <c r="AE179" s="721"/>
      <c r="AF179" s="721"/>
      <c r="AG179" s="721"/>
    </row>
    <row r="180" spans="1:47" s="687" customFormat="1" ht="22.5">
      <c r="A180" s="1238"/>
      <c r="B180" s="1238">
        <v>1</v>
      </c>
      <c r="C180" s="982"/>
      <c r="D180" s="982"/>
      <c r="E180" s="982"/>
      <c r="F180" s="982"/>
      <c r="G180" s="987"/>
      <c r="H180" s="984"/>
      <c r="I180" s="989"/>
      <c r="J180" s="974"/>
      <c r="K180" s="973"/>
      <c r="L180" s="726" t="str">
        <f>mergeValue(A180) &amp;"."&amp; mergeValue(B180)</f>
        <v>1.1</v>
      </c>
      <c r="M180" s="694" t="s">
        <v>16</v>
      </c>
      <c r="N180" s="718"/>
      <c r="O180" s="1291"/>
      <c r="P180" s="1292"/>
      <c r="Q180" s="1292"/>
      <c r="R180" s="1292"/>
      <c r="S180" s="1292"/>
      <c r="T180" s="1292"/>
      <c r="U180" s="1292"/>
      <c r="V180" s="1292"/>
      <c r="W180" s="1293"/>
      <c r="X180" s="719" t="s">
        <v>477</v>
      </c>
      <c r="Y180" s="721"/>
      <c r="Z180" s="721"/>
      <c r="AA180" s="721"/>
      <c r="AB180" s="721"/>
      <c r="AC180" s="721"/>
      <c r="AD180" s="721"/>
      <c r="AE180" s="721"/>
      <c r="AF180" s="721"/>
      <c r="AG180" s="721"/>
    </row>
    <row r="181" spans="1:47" s="687" customFormat="1" ht="22.5">
      <c r="A181" s="1238"/>
      <c r="B181" s="1238"/>
      <c r="C181" s="1238">
        <v>1</v>
      </c>
      <c r="D181" s="982"/>
      <c r="E181" s="982"/>
      <c r="F181" s="982"/>
      <c r="G181" s="987"/>
      <c r="H181" s="984"/>
      <c r="I181" s="990"/>
      <c r="J181" s="974"/>
      <c r="K181" s="973"/>
      <c r="L181" s="726" t="str">
        <f>mergeValue(A181) &amp;"."&amp; mergeValue(B181)&amp;"."&amp; mergeValue(C181)</f>
        <v>1.1.1</v>
      </c>
      <c r="M181" s="695" t="s">
        <v>7</v>
      </c>
      <c r="N181" s="718"/>
      <c r="O181" s="1291"/>
      <c r="P181" s="1292"/>
      <c r="Q181" s="1292"/>
      <c r="R181" s="1292"/>
      <c r="S181" s="1292"/>
      <c r="T181" s="1292"/>
      <c r="U181" s="1292"/>
      <c r="V181" s="1292"/>
      <c r="W181" s="1293"/>
      <c r="X181" s="719" t="s">
        <v>633</v>
      </c>
      <c r="Y181" s="721"/>
      <c r="Z181" s="721"/>
      <c r="AA181" s="721"/>
      <c r="AB181" s="721"/>
      <c r="AC181" s="721"/>
      <c r="AD181" s="721"/>
      <c r="AE181" s="721"/>
      <c r="AF181" s="721"/>
      <c r="AG181" s="721"/>
    </row>
    <row r="182" spans="1:47" s="687" customFormat="1" ht="22.5">
      <c r="A182" s="1238"/>
      <c r="B182" s="1238"/>
      <c r="C182" s="1238"/>
      <c r="D182" s="1238">
        <v>1</v>
      </c>
      <c r="E182" s="982"/>
      <c r="F182" s="982"/>
      <c r="G182" s="987"/>
      <c r="H182" s="984"/>
      <c r="I182" s="990"/>
      <c r="J182" s="988"/>
      <c r="K182" s="973"/>
      <c r="L182" s="726" t="str">
        <f>mergeValue(A182) &amp;"."&amp; mergeValue(B182)&amp;"."&amp; mergeValue(C182)&amp;"."&amp; mergeValue(D182)</f>
        <v>1.1.1.1</v>
      </c>
      <c r="M182" s="696" t="s">
        <v>22</v>
      </c>
      <c r="N182" s="718"/>
      <c r="O182" s="1291"/>
      <c r="P182" s="1292"/>
      <c r="Q182" s="1292"/>
      <c r="R182" s="1292"/>
      <c r="S182" s="1292"/>
      <c r="T182" s="1292"/>
      <c r="U182" s="1292"/>
      <c r="V182" s="1292"/>
      <c r="W182" s="1293"/>
      <c r="X182" s="719" t="s">
        <v>687</v>
      </c>
      <c r="Y182" s="721"/>
      <c r="Z182" s="721"/>
      <c r="AA182" s="721"/>
      <c r="AB182" s="721"/>
      <c r="AC182" s="721"/>
      <c r="AD182" s="721"/>
      <c r="AE182" s="721"/>
      <c r="AF182" s="721"/>
      <c r="AG182" s="721"/>
    </row>
    <row r="183" spans="1:47" s="687" customFormat="1" ht="56.25" customHeight="1">
      <c r="A183" s="1238"/>
      <c r="B183" s="1238"/>
      <c r="C183" s="1238"/>
      <c r="D183" s="1238"/>
      <c r="E183" s="982">
        <v>1</v>
      </c>
      <c r="F183" s="982"/>
      <c r="G183" s="987"/>
      <c r="H183" s="984"/>
      <c r="I183" s="990"/>
      <c r="J183" s="988"/>
      <c r="K183" s="978"/>
      <c r="L183" s="726" t="str">
        <f>mergeValue(A183) &amp;"."&amp; mergeValue(B183)&amp;"."&amp; mergeValue(C183)&amp;"."&amp; mergeValue(D183)&amp;"."&amp; mergeValue(E183)</f>
        <v>1.1.1.1.1</v>
      </c>
      <c r="M183" s="1074"/>
      <c r="N183" s="692"/>
      <c r="O183" s="1076"/>
      <c r="P183" s="1077"/>
      <c r="Q183" s="673"/>
      <c r="R183" s="673"/>
      <c r="S183" s="1093"/>
      <c r="T183" s="652" t="s">
        <v>84</v>
      </c>
      <c r="U183" s="1093"/>
      <c r="V183" s="652" t="s">
        <v>84</v>
      </c>
      <c r="W183" s="729"/>
      <c r="X183" s="719" t="s">
        <v>688</v>
      </c>
      <c r="Y183" s="721" t="str">
        <f>strCheckDateTwo(N183:W183)</f>
        <v/>
      </c>
      <c r="Z183" s="721"/>
      <c r="AA183" s="721"/>
      <c r="AB183" s="721"/>
      <c r="AC183" s="721"/>
      <c r="AD183" s="721"/>
      <c r="AE183" s="721"/>
      <c r="AF183" s="721"/>
      <c r="AG183" s="721"/>
    </row>
    <row r="184" spans="1:47" s="687" customFormat="1" ht="14.25" hidden="1" customHeight="1">
      <c r="A184" s="1238"/>
      <c r="B184" s="1238"/>
      <c r="C184" s="1238"/>
      <c r="D184" s="1238"/>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38"/>
      <c r="B185" s="1238"/>
      <c r="C185" s="1238"/>
      <c r="D185" s="1238"/>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38"/>
      <c r="B186" s="1238"/>
      <c r="C186" s="1238"/>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38"/>
      <c r="B187" s="1238"/>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38"/>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38">
        <v>1</v>
      </c>
      <c r="B193" s="1017"/>
      <c r="C193" s="1017"/>
      <c r="D193" s="1017"/>
      <c r="E193" s="1017"/>
      <c r="F193" s="1010"/>
      <c r="G193" s="1016"/>
      <c r="H193" s="1016"/>
      <c r="I193" s="998"/>
      <c r="J193" s="997"/>
      <c r="K193" s="997"/>
      <c r="L193" s="726">
        <f>mergeValue(A193)</f>
        <v>1</v>
      </c>
      <c r="M193" s="643" t="s">
        <v>20</v>
      </c>
      <c r="N193" s="1319"/>
      <c r="O193" s="1320"/>
      <c r="P193" s="1320"/>
      <c r="Q193" s="1320"/>
      <c r="R193" s="1320"/>
      <c r="S193" s="1320"/>
      <c r="T193" s="1320"/>
      <c r="U193" s="1320"/>
      <c r="V193" s="1320"/>
      <c r="W193" s="1320"/>
      <c r="X193" s="1320"/>
      <c r="Y193" s="1320"/>
      <c r="Z193" s="1320"/>
      <c r="AA193" s="1320"/>
      <c r="AB193" s="1320"/>
      <c r="AC193" s="1320"/>
      <c r="AD193" s="1320"/>
      <c r="AE193" s="1320"/>
      <c r="AF193" s="1321"/>
      <c r="AG193" s="719" t="s">
        <v>476</v>
      </c>
      <c r="AH193" s="721"/>
      <c r="AI193" s="721"/>
      <c r="AJ193" s="721"/>
      <c r="AK193" s="721"/>
      <c r="AL193" s="721"/>
      <c r="AM193" s="721"/>
      <c r="AN193" s="721"/>
      <c r="AO193" s="721"/>
      <c r="AP193" s="721"/>
      <c r="AQ193" s="721"/>
      <c r="AR193" s="721"/>
    </row>
    <row r="194" spans="1:46" s="687" customFormat="1" ht="22.5">
      <c r="A194" s="1238"/>
      <c r="B194" s="1238">
        <v>1</v>
      </c>
      <c r="C194" s="1017"/>
      <c r="D194" s="1017"/>
      <c r="E194" s="1017"/>
      <c r="F194" s="1010"/>
      <c r="G194" s="1019"/>
      <c r="H194" s="1020"/>
      <c r="I194" s="999"/>
      <c r="J194" s="994"/>
      <c r="K194" s="992"/>
      <c r="L194" s="726" t="str">
        <f>mergeValue(A194) &amp;"."&amp; mergeValue(B194)</f>
        <v>1.1</v>
      </c>
      <c r="M194" s="694" t="s">
        <v>16</v>
      </c>
      <c r="N194" s="1316"/>
      <c r="O194" s="1317"/>
      <c r="P194" s="1317"/>
      <c r="Q194" s="1317"/>
      <c r="R194" s="1317"/>
      <c r="S194" s="1317"/>
      <c r="T194" s="1317"/>
      <c r="U194" s="1317"/>
      <c r="V194" s="1317"/>
      <c r="W194" s="1317"/>
      <c r="X194" s="1317"/>
      <c r="Y194" s="1317"/>
      <c r="Z194" s="1317"/>
      <c r="AA194" s="1317"/>
      <c r="AB194" s="1317"/>
      <c r="AC194" s="1317"/>
      <c r="AD194" s="1317"/>
      <c r="AE194" s="1317"/>
      <c r="AF194" s="1318"/>
      <c r="AG194" s="719" t="s">
        <v>477</v>
      </c>
      <c r="AH194" s="721"/>
      <c r="AI194" s="721"/>
      <c r="AJ194" s="721"/>
      <c r="AK194" s="721"/>
      <c r="AL194" s="721"/>
      <c r="AM194" s="721"/>
      <c r="AN194" s="721"/>
      <c r="AO194" s="721"/>
      <c r="AP194" s="721"/>
      <c r="AQ194" s="721"/>
      <c r="AR194" s="721"/>
    </row>
    <row r="195" spans="1:46" s="687" customFormat="1" ht="22.5">
      <c r="A195" s="1238"/>
      <c r="B195" s="1238"/>
      <c r="C195" s="1238">
        <v>1</v>
      </c>
      <c r="D195" s="1017"/>
      <c r="E195" s="1017"/>
      <c r="F195" s="1010"/>
      <c r="G195" s="1019"/>
      <c r="H195" s="1020"/>
      <c r="I195" s="999"/>
      <c r="J195" s="994"/>
      <c r="K195" s="992"/>
      <c r="L195" s="726" t="str">
        <f>mergeValue(A195) &amp;"."&amp; mergeValue(B195)&amp;"."&amp; mergeValue(C195)</f>
        <v>1.1.1</v>
      </c>
      <c r="M195" s="695" t="s">
        <v>7</v>
      </c>
      <c r="N195" s="1316"/>
      <c r="O195" s="1317"/>
      <c r="P195" s="1317"/>
      <c r="Q195" s="1317"/>
      <c r="R195" s="1317"/>
      <c r="S195" s="1317"/>
      <c r="T195" s="1317"/>
      <c r="U195" s="1317"/>
      <c r="V195" s="1317"/>
      <c r="W195" s="1317"/>
      <c r="X195" s="1317"/>
      <c r="Y195" s="1317"/>
      <c r="Z195" s="1317"/>
      <c r="AA195" s="1317"/>
      <c r="AB195" s="1317"/>
      <c r="AC195" s="1317"/>
      <c r="AD195" s="1317"/>
      <c r="AE195" s="1317"/>
      <c r="AF195" s="1318"/>
      <c r="AG195" s="719" t="s">
        <v>633</v>
      </c>
      <c r="AH195" s="721"/>
      <c r="AI195" s="721"/>
      <c r="AJ195" s="721"/>
      <c r="AK195" s="721"/>
      <c r="AL195" s="721"/>
      <c r="AM195" s="721"/>
      <c r="AN195" s="721"/>
      <c r="AO195" s="721"/>
      <c r="AP195" s="721"/>
      <c r="AQ195" s="721"/>
      <c r="AR195" s="721"/>
    </row>
    <row r="196" spans="1:46" s="687" customFormat="1" ht="15" customHeight="1">
      <c r="A196" s="1238"/>
      <c r="B196" s="1238"/>
      <c r="C196" s="1238"/>
      <c r="D196" s="1238">
        <v>1</v>
      </c>
      <c r="E196" s="1017"/>
      <c r="F196" s="1010"/>
      <c r="G196" s="1019"/>
      <c r="H196" s="1020"/>
      <c r="I196" s="999"/>
      <c r="J196" s="994"/>
      <c r="K196" s="992"/>
      <c r="L196" s="726" t="str">
        <f>mergeValue(A196) &amp;"."&amp; mergeValue(B196)&amp;"."&amp; mergeValue(C196)&amp;"."&amp; mergeValue(D196)</f>
        <v>1.1.1.1</v>
      </c>
      <c r="M196" s="696" t="s">
        <v>22</v>
      </c>
      <c r="N196" s="1316"/>
      <c r="O196" s="1317"/>
      <c r="P196" s="1317"/>
      <c r="Q196" s="1317"/>
      <c r="R196" s="1317"/>
      <c r="S196" s="1317"/>
      <c r="T196" s="1317"/>
      <c r="U196" s="1317"/>
      <c r="V196" s="1317"/>
      <c r="W196" s="1317"/>
      <c r="X196" s="1317"/>
      <c r="Y196" s="1317"/>
      <c r="Z196" s="1317"/>
      <c r="AA196" s="1317"/>
      <c r="AB196" s="1317"/>
      <c r="AC196" s="1317"/>
      <c r="AD196" s="1317"/>
      <c r="AE196" s="1317"/>
      <c r="AF196" s="1318"/>
      <c r="AG196" s="719" t="s">
        <v>680</v>
      </c>
      <c r="AH196" s="721"/>
      <c r="AI196" s="721"/>
      <c r="AJ196" s="721"/>
      <c r="AK196" s="721"/>
      <c r="AL196" s="721"/>
      <c r="AM196" s="721"/>
      <c r="AN196" s="721"/>
      <c r="AO196" s="721"/>
      <c r="AP196" s="721"/>
      <c r="AQ196" s="721"/>
      <c r="AR196" s="721"/>
    </row>
    <row r="197" spans="1:46" s="687" customFormat="1" ht="17.100000000000001" customHeight="1">
      <c r="A197" s="1238"/>
      <c r="B197" s="1238"/>
      <c r="C197" s="1238"/>
      <c r="D197" s="1238"/>
      <c r="E197" s="1238">
        <v>1</v>
      </c>
      <c r="F197" s="1010"/>
      <c r="G197" s="1019"/>
      <c r="H197" s="1020"/>
      <c r="I197" s="1021"/>
      <c r="J197" s="1011"/>
      <c r="K197" s="1152"/>
      <c r="L197" s="1280" t="str">
        <f>mergeValue(A197) &amp;"."&amp; mergeValue(B197)&amp;"."&amp; mergeValue(C197)&amp;"."&amp; mergeValue(D197)&amp;"."&amp; mergeValue(E197)</f>
        <v>1.1.1.1.1</v>
      </c>
      <c r="M197" s="1281"/>
      <c r="N197" s="1234" t="s">
        <v>85</v>
      </c>
      <c r="O197" s="1275"/>
      <c r="P197" s="1271">
        <v>1</v>
      </c>
      <c r="Q197" s="1297"/>
      <c r="R197" s="1234" t="s">
        <v>85</v>
      </c>
      <c r="S197" s="1275"/>
      <c r="T197" s="1271">
        <v>1</v>
      </c>
      <c r="U197" s="1297"/>
      <c r="V197" s="1234" t="s">
        <v>85</v>
      </c>
      <c r="W197" s="703"/>
      <c r="X197" s="691">
        <v>1</v>
      </c>
      <c r="Y197" s="1098"/>
      <c r="Z197" s="673"/>
      <c r="AA197" s="673"/>
      <c r="AB197" s="1251"/>
      <c r="AC197" s="1234" t="s">
        <v>84</v>
      </c>
      <c r="AD197" s="1251"/>
      <c r="AE197" s="1234" t="s">
        <v>84</v>
      </c>
      <c r="AF197" s="717"/>
      <c r="AG197" s="1268" t="s">
        <v>681</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38"/>
      <c r="B198" s="1238"/>
      <c r="C198" s="1238"/>
      <c r="D198" s="1238"/>
      <c r="E198" s="1238"/>
      <c r="F198" s="1010"/>
      <c r="G198" s="1019"/>
      <c r="H198" s="1020"/>
      <c r="I198" s="1021"/>
      <c r="J198" s="1011"/>
      <c r="K198" s="1152"/>
      <c r="L198" s="1280"/>
      <c r="M198" s="1281"/>
      <c r="N198" s="1234"/>
      <c r="O198" s="1275"/>
      <c r="P198" s="1271"/>
      <c r="Q198" s="1297"/>
      <c r="R198" s="1234"/>
      <c r="S198" s="1275"/>
      <c r="T198" s="1271"/>
      <c r="U198" s="1297"/>
      <c r="V198" s="1234"/>
      <c r="W198" s="728"/>
      <c r="X198" s="707"/>
      <c r="Y198" s="707"/>
      <c r="Z198" s="709"/>
      <c r="AA198" s="605" t="str">
        <f>AB197 &amp; "-" &amp; AD197</f>
        <v>-</v>
      </c>
      <c r="AB198" s="1233"/>
      <c r="AC198" s="1234"/>
      <c r="AD198" s="1233"/>
      <c r="AE198" s="1234"/>
      <c r="AF198" s="675"/>
      <c r="AG198" s="1269"/>
      <c r="AH198" s="721"/>
      <c r="AI198" s="724"/>
      <c r="AJ198" s="724"/>
      <c r="AK198" s="724"/>
      <c r="AL198" s="724"/>
      <c r="AM198" s="724"/>
      <c r="AN198" s="724"/>
      <c r="AO198" s="721"/>
      <c r="AP198" s="721"/>
      <c r="AQ198" s="721"/>
      <c r="AR198" s="721"/>
    </row>
    <row r="199" spans="1:46" s="687" customFormat="1" ht="17.100000000000001" customHeight="1">
      <c r="A199" s="1238"/>
      <c r="B199" s="1238"/>
      <c r="C199" s="1238"/>
      <c r="D199" s="1238"/>
      <c r="E199" s="1238"/>
      <c r="F199" s="1010"/>
      <c r="G199" s="1019"/>
      <c r="H199" s="1020"/>
      <c r="I199" s="1021"/>
      <c r="J199" s="1011"/>
      <c r="K199" s="1152"/>
      <c r="L199" s="1280"/>
      <c r="M199" s="1281"/>
      <c r="N199" s="1234"/>
      <c r="O199" s="1275"/>
      <c r="P199" s="1271"/>
      <c r="Q199" s="1297"/>
      <c r="R199" s="1234"/>
      <c r="S199" s="604"/>
      <c r="T199" s="700"/>
      <c r="U199" s="707"/>
      <c r="V199" s="708"/>
      <c r="W199" s="708"/>
      <c r="X199" s="708"/>
      <c r="Y199" s="708"/>
      <c r="Z199" s="709"/>
      <c r="AA199" s="709"/>
      <c r="AB199" s="710"/>
      <c r="AC199" s="706"/>
      <c r="AD199" s="706"/>
      <c r="AE199" s="710"/>
      <c r="AF199" s="706"/>
      <c r="AG199" s="1269"/>
      <c r="AH199" s="721"/>
      <c r="AI199" s="724"/>
      <c r="AJ199" s="724"/>
      <c r="AK199" s="724"/>
      <c r="AL199" s="724"/>
      <c r="AM199" s="724"/>
      <c r="AN199" s="724"/>
      <c r="AO199" s="721"/>
      <c r="AP199" s="721"/>
      <c r="AQ199" s="721"/>
      <c r="AR199" s="721"/>
    </row>
    <row r="200" spans="1:46" s="687" customFormat="1" ht="17.100000000000001" customHeight="1">
      <c r="A200" s="1238"/>
      <c r="B200" s="1238"/>
      <c r="C200" s="1238"/>
      <c r="D200" s="1238"/>
      <c r="E200" s="1238"/>
      <c r="F200" s="1010"/>
      <c r="G200" s="1019"/>
      <c r="H200" s="1020"/>
      <c r="I200" s="1021"/>
      <c r="J200" s="1011"/>
      <c r="K200" s="1152"/>
      <c r="L200" s="1280"/>
      <c r="M200" s="1281"/>
      <c r="N200" s="1234"/>
      <c r="O200" s="711"/>
      <c r="P200" s="713"/>
      <c r="Q200" s="712"/>
      <c r="R200" s="708"/>
      <c r="S200" s="708"/>
      <c r="T200" s="708"/>
      <c r="U200" s="708"/>
      <c r="V200" s="708"/>
      <c r="W200" s="708"/>
      <c r="X200" s="708"/>
      <c r="Y200" s="708"/>
      <c r="Z200" s="709"/>
      <c r="AA200" s="709"/>
      <c r="AB200" s="710"/>
      <c r="AC200" s="706"/>
      <c r="AD200" s="706"/>
      <c r="AE200" s="710"/>
      <c r="AF200" s="706"/>
      <c r="AG200" s="1269"/>
      <c r="AH200" s="721"/>
      <c r="AI200" s="724"/>
      <c r="AJ200" s="724"/>
      <c r="AK200" s="724"/>
      <c r="AL200" s="724"/>
      <c r="AM200" s="724"/>
      <c r="AN200" s="724"/>
      <c r="AO200" s="721"/>
      <c r="AP200" s="721"/>
      <c r="AQ200" s="721"/>
      <c r="AR200" s="721"/>
    </row>
    <row r="201" spans="1:46" s="686" customFormat="1" ht="15" customHeight="1">
      <c r="A201" s="1238"/>
      <c r="B201" s="1238"/>
      <c r="C201" s="1238"/>
      <c r="D201" s="1238"/>
      <c r="E201" s="1018"/>
      <c r="F201" s="1012"/>
      <c r="G201" s="1014"/>
      <c r="H201" s="1012"/>
      <c r="I201" s="1021"/>
      <c r="J201" s="1011"/>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70"/>
      <c r="AH201" s="723"/>
      <c r="AI201" s="723"/>
      <c r="AJ201" s="725"/>
      <c r="AK201" s="725"/>
      <c r="AL201" s="725"/>
      <c r="AM201" s="725"/>
      <c r="AN201" s="725"/>
      <c r="AO201" s="723"/>
      <c r="AP201" s="723"/>
      <c r="AQ201" s="723"/>
      <c r="AR201" s="723"/>
    </row>
    <row r="202" spans="1:46" s="686" customFormat="1" ht="15" customHeight="1">
      <c r="A202" s="1238"/>
      <c r="B202" s="1238"/>
      <c r="C202" s="1238"/>
      <c r="D202" s="1018"/>
      <c r="E202" s="1018"/>
      <c r="F202" s="1012"/>
      <c r="G202" s="1019"/>
      <c r="H202" s="1012"/>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38"/>
      <c r="B203" s="1238"/>
      <c r="C203" s="1018"/>
      <c r="D203" s="1018"/>
      <c r="E203" s="1018"/>
      <c r="F203" s="1012"/>
      <c r="G203" s="1019"/>
      <c r="H203" s="1012"/>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38"/>
      <c r="B204" s="1018"/>
      <c r="C204" s="1018"/>
      <c r="D204" s="1018"/>
      <c r="E204" s="1018"/>
      <c r="F204" s="1012"/>
      <c r="G204" s="1019"/>
      <c r="H204" s="1012"/>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40"/>
      <c r="R207" s="157"/>
      <c r="S207" s="157"/>
      <c r="T207" s="157"/>
      <c r="U207" s="1240"/>
      <c r="V207" s="157"/>
      <c r="W207" s="157"/>
      <c r="X207" s="157"/>
      <c r="Y207" s="1095"/>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40"/>
      <c r="R208" s="157"/>
      <c r="S208" s="157"/>
      <c r="T208" s="157"/>
      <c r="U208" s="1240"/>
      <c r="V208" s="157"/>
      <c r="W208" s="157"/>
      <c r="X208" s="157"/>
      <c r="Y208" s="157"/>
      <c r="Z208" s="157"/>
      <c r="AA208" s="157"/>
      <c r="AB208" s="157"/>
      <c r="AC208" s="157"/>
    </row>
    <row r="209" spans="1:83" ht="15" customHeight="1">
      <c r="G209" s="156"/>
      <c r="H209" s="157"/>
      <c r="I209" s="157"/>
      <c r="J209" s="85"/>
      <c r="K209" s="157"/>
      <c r="L209" s="157"/>
      <c r="M209" s="157"/>
      <c r="N209" s="157"/>
      <c r="O209" s="157"/>
      <c r="Q209" s="1240"/>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322" t="s">
        <v>85</v>
      </c>
      <c r="O211" s="1275"/>
      <c r="P211" s="1271">
        <v>1</v>
      </c>
      <c r="Q211" s="1294"/>
      <c r="R211" s="1234" t="s">
        <v>84</v>
      </c>
      <c r="S211" s="1323"/>
      <c r="T211" s="1314">
        <v>1</v>
      </c>
      <c r="U211" s="1241"/>
      <c r="V211" s="1234" t="s">
        <v>84</v>
      </c>
      <c r="W211" s="839"/>
      <c r="X211" s="740">
        <v>1</v>
      </c>
      <c r="Y211" s="1095"/>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322"/>
      <c r="O212" s="1275"/>
      <c r="P212" s="1271"/>
      <c r="Q212" s="1294"/>
      <c r="R212" s="1234"/>
      <c r="S212" s="1324"/>
      <c r="T212" s="1315"/>
      <c r="U212" s="1241"/>
      <c r="V212" s="1234"/>
      <c r="W212" s="738"/>
      <c r="X212" s="738"/>
      <c r="Y212" s="738" t="s">
        <v>713</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322"/>
      <c r="O213" s="1275"/>
      <c r="P213" s="1271"/>
      <c r="Q213" s="1294"/>
      <c r="R213" s="1234"/>
      <c r="S213" s="735"/>
      <c r="T213" s="735"/>
      <c r="U213" s="738" t="s">
        <v>714</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34"/>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38">
        <v>1</v>
      </c>
      <c r="B220" s="885"/>
      <c r="C220" s="885"/>
      <c r="D220" s="885"/>
      <c r="E220" s="886"/>
      <c r="F220" s="887"/>
      <c r="G220" s="887"/>
      <c r="H220" s="887"/>
      <c r="I220" s="888"/>
      <c r="J220" s="883"/>
      <c r="K220" s="890"/>
      <c r="L220" s="783">
        <f>mergeValue(A220)</f>
        <v>1</v>
      </c>
      <c r="M220" s="643" t="s">
        <v>20</v>
      </c>
      <c r="N220" s="648"/>
      <c r="O220" s="1244"/>
      <c r="P220" s="1245"/>
      <c r="Q220" s="1245"/>
      <c r="R220" s="1245"/>
      <c r="S220" s="1245"/>
      <c r="T220" s="1245"/>
      <c r="U220" s="1245"/>
      <c r="V220" s="1246"/>
      <c r="W220" s="632" t="s">
        <v>476</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38"/>
      <c r="B221" s="1238">
        <v>1</v>
      </c>
      <c r="C221" s="885"/>
      <c r="D221" s="885"/>
      <c r="E221" s="887"/>
      <c r="F221" s="887"/>
      <c r="G221" s="887"/>
      <c r="H221" s="887"/>
      <c r="I221" s="882"/>
      <c r="J221" s="881"/>
      <c r="K221" s="884"/>
      <c r="L221" s="783" t="str">
        <f>mergeValue(A221) &amp;"."&amp; mergeValue(B221)</f>
        <v>1.1</v>
      </c>
      <c r="M221" s="694" t="s">
        <v>16</v>
      </c>
      <c r="N221" s="648"/>
      <c r="O221" s="1244"/>
      <c r="P221" s="1245"/>
      <c r="Q221" s="1245"/>
      <c r="R221" s="1245"/>
      <c r="S221" s="1245"/>
      <c r="T221" s="1245"/>
      <c r="U221" s="1245"/>
      <c r="V221" s="1246"/>
      <c r="W221" s="632" t="s">
        <v>477</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38"/>
      <c r="B222" s="1238"/>
      <c r="C222" s="1238">
        <v>1</v>
      </c>
      <c r="D222" s="885"/>
      <c r="E222" s="887"/>
      <c r="F222" s="887"/>
      <c r="G222" s="887"/>
      <c r="H222" s="887"/>
      <c r="I222" s="889"/>
      <c r="J222" s="881"/>
      <c r="K222" s="884"/>
      <c r="L222" s="783" t="str">
        <f>mergeValue(A222) &amp;"."&amp; mergeValue(B222)&amp;"."&amp; mergeValue(C222)</f>
        <v>1.1.1</v>
      </c>
      <c r="M222" s="695" t="s">
        <v>7</v>
      </c>
      <c r="N222" s="648"/>
      <c r="O222" s="1244"/>
      <c r="P222" s="1245"/>
      <c r="Q222" s="1245"/>
      <c r="R222" s="1245"/>
      <c r="S222" s="1245"/>
      <c r="T222" s="1245"/>
      <c r="U222" s="1245"/>
      <c r="V222" s="1246"/>
      <c r="W222" s="632" t="s">
        <v>633</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38"/>
      <c r="B223" s="1238"/>
      <c r="C223" s="1238"/>
      <c r="D223" s="1238">
        <v>1</v>
      </c>
      <c r="E223" s="887"/>
      <c r="F223" s="887"/>
      <c r="G223" s="887"/>
      <c r="H223" s="887"/>
      <c r="I223" s="889"/>
      <c r="J223" s="881"/>
      <c r="K223" s="884"/>
      <c r="L223" s="783" t="str">
        <f>mergeValue(A223) &amp;"."&amp; mergeValue(B223)&amp;"."&amp; mergeValue(C223)&amp;"."&amp; mergeValue(D223)</f>
        <v>1.1.1.1</v>
      </c>
      <c r="M223" s="696" t="s">
        <v>22</v>
      </c>
      <c r="N223" s="648"/>
      <c r="O223" s="1244"/>
      <c r="P223" s="1245"/>
      <c r="Q223" s="1245"/>
      <c r="R223" s="1245"/>
      <c r="S223" s="1245"/>
      <c r="T223" s="1245"/>
      <c r="U223" s="1245"/>
      <c r="V223" s="1246"/>
      <c r="W223" s="632" t="s">
        <v>634</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38"/>
      <c r="B224" s="1238"/>
      <c r="C224" s="1238"/>
      <c r="D224" s="1238"/>
      <c r="E224" s="1238">
        <v>1</v>
      </c>
      <c r="F224" s="887"/>
      <c r="G224" s="887"/>
      <c r="H224" s="885">
        <v>1</v>
      </c>
      <c r="I224" s="1238">
        <v>1</v>
      </c>
      <c r="J224" s="887"/>
      <c r="K224" s="892"/>
      <c r="L224" s="783" t="str">
        <f>mergeValue(A224) &amp;"."&amp; mergeValue(B224)&amp;"."&amp; mergeValue(C224)&amp;"."&amp; mergeValue(D224)&amp;"."&amp; mergeValue(E224)</f>
        <v>1.1.1.1.1</v>
      </c>
      <c r="M224" s="556" t="s">
        <v>9</v>
      </c>
      <c r="N224" s="648"/>
      <c r="O224" s="1241"/>
      <c r="P224" s="1242"/>
      <c r="Q224" s="1242"/>
      <c r="R224" s="1242"/>
      <c r="S224" s="1242"/>
      <c r="T224" s="1242"/>
      <c r="U224" s="1242"/>
      <c r="V224" s="1243"/>
      <c r="W224" s="632" t="s">
        <v>638</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43" s="801" customFormat="1" ht="90">
      <c r="A225" s="1238"/>
      <c r="B225" s="1238"/>
      <c r="C225" s="1238"/>
      <c r="D225" s="1238"/>
      <c r="E225" s="1238"/>
      <c r="F225" s="1238">
        <v>1</v>
      </c>
      <c r="G225" s="885"/>
      <c r="H225" s="885"/>
      <c r="I225" s="1238"/>
      <c r="J225" s="1238">
        <v>1</v>
      </c>
      <c r="K225" s="893"/>
      <c r="L225" s="783" t="str">
        <f>mergeValue(A225) &amp;"."&amp; mergeValue(B225)&amp;"."&amp; mergeValue(C225)&amp;"."&amp; mergeValue(D225)&amp;"."&amp; mergeValue(E225)&amp;"."&amp; mergeValue(F225)</f>
        <v>1.1.1.1.1.1</v>
      </c>
      <c r="M225" s="557" t="s">
        <v>10</v>
      </c>
      <c r="N225" s="648"/>
      <c r="O225" s="1241"/>
      <c r="P225" s="1242"/>
      <c r="Q225" s="1242"/>
      <c r="R225" s="1242"/>
      <c r="S225" s="1242"/>
      <c r="T225" s="1242"/>
      <c r="U225" s="1242"/>
      <c r="V225" s="1243"/>
      <c r="W225" s="632" t="s">
        <v>636</v>
      </c>
      <c r="X225" s="810"/>
      <c r="Y225" s="831"/>
      <c r="Z225" s="831" t="str">
        <f t="shared" si="3"/>
        <v>Группа потребителей</v>
      </c>
      <c r="AA225" s="831"/>
      <c r="AB225" s="831"/>
      <c r="AC225" s="831"/>
      <c r="AD225" s="810"/>
      <c r="AE225" s="810"/>
      <c r="AF225" s="810"/>
      <c r="AG225" s="810"/>
      <c r="AH225" s="810"/>
      <c r="AI225" s="810"/>
      <c r="AJ225" s="810"/>
    </row>
    <row r="226" spans="1:43" s="801" customFormat="1" ht="195.75" customHeight="1">
      <c r="A226" s="1238"/>
      <c r="B226" s="1238"/>
      <c r="C226" s="1238"/>
      <c r="D226" s="1238"/>
      <c r="E226" s="1238"/>
      <c r="F226" s="1238"/>
      <c r="G226" s="885">
        <v>1</v>
      </c>
      <c r="H226" s="885"/>
      <c r="I226" s="1238"/>
      <c r="J226" s="1238"/>
      <c r="K226" s="893">
        <v>1</v>
      </c>
      <c r="L226" s="783" t="str">
        <f>mergeValue(A226) &amp;"."&amp; mergeValue(B226)&amp;"."&amp; mergeValue(C226)&amp;"."&amp; mergeValue(D226)&amp;"."&amp; mergeValue(E226)&amp;"."&amp; mergeValue(F226)&amp;"."&amp; mergeValue(G226)</f>
        <v>1.1.1.1.1.1.1</v>
      </c>
      <c r="M226" s="1071"/>
      <c r="N226" s="648"/>
      <c r="O226" s="765"/>
      <c r="P226" s="765"/>
      <c r="Q226" s="765"/>
      <c r="R226" s="1233"/>
      <c r="S226" s="1234" t="s">
        <v>84</v>
      </c>
      <c r="T226" s="1233"/>
      <c r="U226" s="1234" t="s">
        <v>84</v>
      </c>
      <c r="V226" s="765"/>
      <c r="W226" s="1208" t="s">
        <v>655</v>
      </c>
      <c r="X226" s="810" t="str">
        <f>strCheckDate(O227:V227)</f>
        <v/>
      </c>
      <c r="Y226" s="831"/>
      <c r="Z226" s="831" t="str">
        <f t="shared" si="3"/>
        <v/>
      </c>
      <c r="AA226" s="831"/>
      <c r="AB226" s="831"/>
      <c r="AC226" s="831"/>
      <c r="AD226" s="810"/>
      <c r="AE226" s="810"/>
      <c r="AF226" s="810"/>
      <c r="AG226" s="810"/>
      <c r="AH226" s="810"/>
      <c r="AI226" s="810"/>
      <c r="AJ226" s="810"/>
    </row>
    <row r="227" spans="1:43" s="801" customFormat="1" ht="14.25" hidden="1" customHeight="1">
      <c r="A227" s="1238"/>
      <c r="B227" s="1238"/>
      <c r="C227" s="1238"/>
      <c r="D227" s="1238"/>
      <c r="E227" s="1238"/>
      <c r="F227" s="1238"/>
      <c r="G227" s="885"/>
      <c r="H227" s="885"/>
      <c r="I227" s="1238"/>
      <c r="J227" s="1238"/>
      <c r="K227" s="893"/>
      <c r="L227" s="802"/>
      <c r="M227" s="648"/>
      <c r="N227" s="648"/>
      <c r="O227" s="765"/>
      <c r="P227" s="765"/>
      <c r="Q227" s="771" t="str">
        <f>R226 &amp; "-" &amp; T226</f>
        <v>-</v>
      </c>
      <c r="R227" s="1233"/>
      <c r="S227" s="1234"/>
      <c r="T227" s="1233"/>
      <c r="U227" s="1234"/>
      <c r="V227" s="765"/>
      <c r="W227" s="1208"/>
      <c r="X227" s="810"/>
      <c r="Y227" s="831"/>
      <c r="Z227" s="831" t="str">
        <f t="shared" si="3"/>
        <v/>
      </c>
      <c r="AA227" s="831"/>
      <c r="AB227" s="831"/>
      <c r="AC227" s="831"/>
      <c r="AD227" s="810"/>
      <c r="AE227" s="810"/>
      <c r="AF227" s="810"/>
      <c r="AG227" s="810"/>
      <c r="AH227" s="810"/>
      <c r="AI227" s="810"/>
      <c r="AJ227" s="810"/>
    </row>
    <row r="228" spans="1:43" s="801" customFormat="1" ht="15" customHeight="1">
      <c r="A228" s="1238"/>
      <c r="B228" s="1238"/>
      <c r="C228" s="1238"/>
      <c r="D228" s="1238"/>
      <c r="E228" s="1238"/>
      <c r="F228" s="1238"/>
      <c r="G228" s="887"/>
      <c r="H228" s="885"/>
      <c r="I228" s="1238"/>
      <c r="J228" s="1238"/>
      <c r="K228" s="892"/>
      <c r="L228" s="690"/>
      <c r="M228" s="559" t="s">
        <v>25</v>
      </c>
      <c r="N228" s="767"/>
      <c r="O228" s="767"/>
      <c r="P228" s="767"/>
      <c r="Q228" s="767"/>
      <c r="R228" s="767"/>
      <c r="S228" s="767"/>
      <c r="T228" s="767"/>
      <c r="U228" s="767"/>
      <c r="V228" s="764"/>
      <c r="W228" s="1208"/>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43" s="801" customFormat="1" ht="15" customHeight="1">
      <c r="A229" s="1238"/>
      <c r="B229" s="1238"/>
      <c r="C229" s="1238"/>
      <c r="D229" s="1238"/>
      <c r="E229" s="1238"/>
      <c r="F229" s="887"/>
      <c r="G229" s="887"/>
      <c r="H229" s="885"/>
      <c r="I229" s="1238"/>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43" s="801" customFormat="1" ht="15" customHeight="1">
      <c r="A230" s="1238"/>
      <c r="B230" s="1238"/>
      <c r="C230" s="1238"/>
      <c r="D230" s="1238"/>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43" s="801" customFormat="1" ht="15" customHeight="1">
      <c r="A231" s="1238"/>
      <c r="B231" s="1238"/>
      <c r="C231" s="1238"/>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43" s="801" customFormat="1" ht="15" customHeight="1">
      <c r="A232" s="1238"/>
      <c r="B232" s="1238"/>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43" s="801" customFormat="1" ht="15" customHeight="1">
      <c r="A233" s="1238"/>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43"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43" s="991" customFormat="1" ht="18.75" customHeight="1">
      <c r="X235" s="1012"/>
      <c r="Y235" s="1012"/>
      <c r="Z235" s="1012"/>
      <c r="AA235" s="1012"/>
      <c r="AB235" s="1012"/>
      <c r="AC235" s="1012"/>
      <c r="AD235" s="1012"/>
      <c r="AE235" s="1012"/>
      <c r="AF235" s="1012"/>
      <c r="AG235" s="1012"/>
      <c r="AH235" s="1012"/>
      <c r="AI235" s="1012"/>
      <c r="AJ235" s="1012"/>
    </row>
    <row r="236" spans="1:43"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43" s="991" customFormat="1" ht="17.100000000000001" customHeight="1">
      <c r="L237" s="122"/>
      <c r="M237" s="122"/>
      <c r="N237" s="122"/>
      <c r="O237" s="122"/>
      <c r="P237" s="122"/>
      <c r="Q237" s="122"/>
      <c r="R237" s="122"/>
      <c r="S237" s="122"/>
      <c r="T237" s="122"/>
      <c r="U237" s="122"/>
      <c r="V237" s="122"/>
      <c r="W237" s="122"/>
      <c r="X237" s="1012"/>
      <c r="Y237" s="1012"/>
      <c r="Z237" s="1012"/>
      <c r="AA237" s="1012"/>
      <c r="AB237" s="1012"/>
      <c r="AC237" s="1012"/>
      <c r="AD237" s="1012"/>
      <c r="AE237" s="1012"/>
      <c r="AF237" s="1012"/>
      <c r="AG237" s="1012"/>
      <c r="AH237" s="1012"/>
      <c r="AI237" s="1012"/>
      <c r="AJ237" s="1012"/>
    </row>
    <row r="238" spans="1:43" s="992" customFormat="1" ht="22.5">
      <c r="A238" s="1238">
        <v>1</v>
      </c>
      <c r="B238" s="1017"/>
      <c r="C238" s="1017"/>
      <c r="D238" s="1017"/>
      <c r="E238" s="983"/>
      <c r="F238" s="1028"/>
      <c r="G238" s="1028"/>
      <c r="H238" s="1028"/>
      <c r="I238" s="985"/>
      <c r="J238" s="981"/>
      <c r="K238" s="965"/>
      <c r="L238" s="1032">
        <f>mergeValue(A238)</f>
        <v>1</v>
      </c>
      <c r="M238" s="643" t="s">
        <v>20</v>
      </c>
      <c r="N238" s="648"/>
      <c r="O238" s="1244"/>
      <c r="P238" s="1245"/>
      <c r="Q238" s="1245"/>
      <c r="R238" s="1245"/>
      <c r="S238" s="1245"/>
      <c r="T238" s="1245"/>
      <c r="U238" s="1245"/>
      <c r="V238" s="1245"/>
      <c r="W238" s="1245"/>
      <c r="X238" s="1245"/>
      <c r="Y238" s="1245"/>
      <c r="Z238" s="1245"/>
      <c r="AA238" s="1245"/>
      <c r="AB238" s="1245"/>
      <c r="AC238" s="1246"/>
      <c r="AD238" s="632" t="s">
        <v>476</v>
      </c>
      <c r="AE238" s="1010"/>
      <c r="AF238" s="831"/>
      <c r="AG238" s="831" t="str">
        <f t="shared" ref="AG238:AG251" si="4">IF(M238="","",M238 )</f>
        <v>Наименование тарифа</v>
      </c>
      <c r="AH238" s="831"/>
      <c r="AI238" s="831"/>
      <c r="AJ238" s="831"/>
      <c r="AK238" s="1010"/>
      <c r="AL238" s="1010"/>
      <c r="AM238" s="1010"/>
      <c r="AN238" s="1010"/>
      <c r="AO238" s="1010"/>
      <c r="AP238" s="1010"/>
      <c r="AQ238" s="1010"/>
    </row>
    <row r="239" spans="1:43" s="992" customFormat="1" ht="22.5">
      <c r="A239" s="1238"/>
      <c r="B239" s="1238">
        <v>1</v>
      </c>
      <c r="C239" s="1017"/>
      <c r="D239" s="1017"/>
      <c r="E239" s="1028"/>
      <c r="F239" s="1028"/>
      <c r="G239" s="1028"/>
      <c r="H239" s="1028"/>
      <c r="I239" s="1023"/>
      <c r="J239" s="956"/>
      <c r="K239" s="959"/>
      <c r="L239" s="1032" t="str">
        <f>mergeValue(A239) &amp;"."&amp; mergeValue(B239)</f>
        <v>1.1</v>
      </c>
      <c r="M239" s="694" t="s">
        <v>16</v>
      </c>
      <c r="N239" s="648"/>
      <c r="O239" s="1244"/>
      <c r="P239" s="1245"/>
      <c r="Q239" s="1245"/>
      <c r="R239" s="1245"/>
      <c r="S239" s="1245"/>
      <c r="T239" s="1245"/>
      <c r="U239" s="1245"/>
      <c r="V239" s="1245"/>
      <c r="W239" s="1245"/>
      <c r="X239" s="1245"/>
      <c r="Y239" s="1245"/>
      <c r="Z239" s="1245"/>
      <c r="AA239" s="1245"/>
      <c r="AB239" s="1245"/>
      <c r="AC239" s="1246"/>
      <c r="AD239" s="632" t="s">
        <v>477</v>
      </c>
      <c r="AE239" s="1010"/>
      <c r="AF239" s="831"/>
      <c r="AG239" s="831" t="str">
        <f t="shared" si="4"/>
        <v>Территория действия тарифа</v>
      </c>
      <c r="AH239" s="831"/>
      <c r="AI239" s="831"/>
      <c r="AJ239" s="831"/>
      <c r="AK239" s="1010"/>
      <c r="AL239" s="1010"/>
      <c r="AM239" s="1010"/>
      <c r="AN239" s="1010"/>
      <c r="AO239" s="1010"/>
      <c r="AP239" s="1010"/>
      <c r="AQ239" s="1010"/>
    </row>
    <row r="240" spans="1:43" s="992" customFormat="1" ht="22.5">
      <c r="A240" s="1238"/>
      <c r="B240" s="1238"/>
      <c r="C240" s="1238">
        <v>1</v>
      </c>
      <c r="D240" s="1017"/>
      <c r="E240" s="1028"/>
      <c r="F240" s="1028"/>
      <c r="G240" s="1028"/>
      <c r="H240" s="1028"/>
      <c r="I240" s="964"/>
      <c r="J240" s="956"/>
      <c r="K240" s="959"/>
      <c r="L240" s="1032" t="str">
        <f>mergeValue(A240) &amp;"."&amp; mergeValue(B240)&amp;"."&amp; mergeValue(C240)</f>
        <v>1.1.1</v>
      </c>
      <c r="M240" s="695" t="s">
        <v>7</v>
      </c>
      <c r="N240" s="648"/>
      <c r="O240" s="1244"/>
      <c r="P240" s="1245"/>
      <c r="Q240" s="1245"/>
      <c r="R240" s="1245"/>
      <c r="S240" s="1245"/>
      <c r="T240" s="1245"/>
      <c r="U240" s="1245"/>
      <c r="V240" s="1245"/>
      <c r="W240" s="1245"/>
      <c r="X240" s="1245"/>
      <c r="Y240" s="1245"/>
      <c r="Z240" s="1245"/>
      <c r="AA240" s="1245"/>
      <c r="AB240" s="1245"/>
      <c r="AC240" s="1246"/>
      <c r="AD240" s="632" t="s">
        <v>633</v>
      </c>
      <c r="AE240" s="1010"/>
      <c r="AF240" s="831"/>
      <c r="AG240" s="831" t="str">
        <f t="shared" si="4"/>
        <v xml:space="preserve">Наименование системы теплоснабжения </v>
      </c>
      <c r="AH240" s="831"/>
      <c r="AI240" s="831"/>
      <c r="AJ240" s="831"/>
      <c r="AK240" s="1010"/>
      <c r="AL240" s="1010"/>
      <c r="AM240" s="1010"/>
      <c r="AN240" s="1010"/>
      <c r="AO240" s="1010"/>
      <c r="AP240" s="1010"/>
      <c r="AQ240" s="1010"/>
    </row>
    <row r="241" spans="1:43" s="992" customFormat="1" ht="22.5">
      <c r="A241" s="1238"/>
      <c r="B241" s="1238"/>
      <c r="C241" s="1238"/>
      <c r="D241" s="1238">
        <v>1</v>
      </c>
      <c r="E241" s="1028"/>
      <c r="F241" s="1028"/>
      <c r="G241" s="1028"/>
      <c r="H241" s="1028"/>
      <c r="I241" s="964"/>
      <c r="J241" s="956"/>
      <c r="K241" s="959"/>
      <c r="L241" s="1032" t="str">
        <f>mergeValue(A241) &amp;"."&amp; mergeValue(B241)&amp;"."&amp; mergeValue(C241)&amp;"."&amp; mergeValue(D241)</f>
        <v>1.1.1.1</v>
      </c>
      <c r="M241" s="696" t="s">
        <v>22</v>
      </c>
      <c r="N241" s="648"/>
      <c r="O241" s="1244"/>
      <c r="P241" s="1245"/>
      <c r="Q241" s="1245"/>
      <c r="R241" s="1245"/>
      <c r="S241" s="1245"/>
      <c r="T241" s="1245"/>
      <c r="U241" s="1245"/>
      <c r="V241" s="1245"/>
      <c r="W241" s="1245"/>
      <c r="X241" s="1245"/>
      <c r="Y241" s="1245"/>
      <c r="Z241" s="1245"/>
      <c r="AA241" s="1245"/>
      <c r="AB241" s="1245"/>
      <c r="AC241" s="1246"/>
      <c r="AD241" s="632" t="s">
        <v>634</v>
      </c>
      <c r="AE241" s="1010"/>
      <c r="AF241" s="831"/>
      <c r="AG241" s="831" t="str">
        <f t="shared" si="4"/>
        <v xml:space="preserve">Источник тепловой энергии  </v>
      </c>
      <c r="AH241" s="831"/>
      <c r="AI241" s="831"/>
      <c r="AJ241" s="831"/>
      <c r="AK241" s="1010"/>
      <c r="AL241" s="1010"/>
      <c r="AM241" s="1010"/>
      <c r="AN241" s="1010"/>
      <c r="AO241" s="1010"/>
      <c r="AP241" s="1010"/>
      <c r="AQ241" s="1010"/>
    </row>
    <row r="242" spans="1:43" s="992" customFormat="1" ht="101.25">
      <c r="A242" s="1238"/>
      <c r="B242" s="1238"/>
      <c r="C242" s="1238"/>
      <c r="D242" s="1238"/>
      <c r="E242" s="1238">
        <v>1</v>
      </c>
      <c r="F242" s="1028"/>
      <c r="G242" s="1028"/>
      <c r="H242" s="1017">
        <v>1</v>
      </c>
      <c r="I242" s="1238">
        <v>1</v>
      </c>
      <c r="J242" s="1028"/>
      <c r="K242" s="967"/>
      <c r="L242" s="1032" t="str">
        <f>mergeValue(A242) &amp;"."&amp; mergeValue(B242)&amp;"."&amp; mergeValue(C242)&amp;"."&amp; mergeValue(D242)&amp;"."&amp; mergeValue(E242)</f>
        <v>1.1.1.1.1</v>
      </c>
      <c r="M242" s="556" t="s">
        <v>9</v>
      </c>
      <c r="N242" s="648"/>
      <c r="O242" s="1241"/>
      <c r="P242" s="1242"/>
      <c r="Q242" s="1242"/>
      <c r="R242" s="1242"/>
      <c r="S242" s="1242"/>
      <c r="T242" s="1242"/>
      <c r="U242" s="1242"/>
      <c r="V242" s="1242"/>
      <c r="W242" s="1242"/>
      <c r="X242" s="1242"/>
      <c r="Y242" s="1242"/>
      <c r="Z242" s="1242"/>
      <c r="AA242" s="1242"/>
      <c r="AB242" s="1242"/>
      <c r="AC242" s="1243"/>
      <c r="AD242" s="632" t="s">
        <v>638</v>
      </c>
      <c r="AE242" s="1010"/>
      <c r="AF242" s="831"/>
      <c r="AG242" s="831" t="str">
        <f t="shared" si="4"/>
        <v>Схема подключения теплопотребляющей установки к коллектору источника тепловой энергии</v>
      </c>
      <c r="AH242" s="831"/>
      <c r="AI242" s="831"/>
      <c r="AJ242" s="831"/>
      <c r="AK242" s="1010"/>
      <c r="AL242" s="1010"/>
      <c r="AM242" s="1010"/>
      <c r="AN242" s="1010"/>
      <c r="AO242" s="1010"/>
      <c r="AP242" s="1010"/>
      <c r="AQ242" s="1010"/>
    </row>
    <row r="243" spans="1:43" s="992" customFormat="1" ht="90">
      <c r="A243" s="1238"/>
      <c r="B243" s="1238"/>
      <c r="C243" s="1238"/>
      <c r="D243" s="1238"/>
      <c r="E243" s="1238"/>
      <c r="F243" s="1238">
        <v>1</v>
      </c>
      <c r="G243" s="1017"/>
      <c r="H243" s="1017"/>
      <c r="I243" s="1238"/>
      <c r="J243" s="1238">
        <v>1</v>
      </c>
      <c r="K243" s="968"/>
      <c r="L243" s="1032" t="str">
        <f>mergeValue(A243) &amp;"."&amp; mergeValue(B243)&amp;"."&amp; mergeValue(C243)&amp;"."&amp; mergeValue(D243)&amp;"."&amp; mergeValue(E243)&amp;"."&amp; mergeValue(F243)</f>
        <v>1.1.1.1.1.1</v>
      </c>
      <c r="M243" s="557" t="s">
        <v>10</v>
      </c>
      <c r="N243" s="648"/>
      <c r="O243" s="1241"/>
      <c r="P243" s="1242"/>
      <c r="Q243" s="1242"/>
      <c r="R243" s="1242"/>
      <c r="S243" s="1242"/>
      <c r="T243" s="1242"/>
      <c r="U243" s="1242"/>
      <c r="V243" s="1242"/>
      <c r="W243" s="1242"/>
      <c r="X243" s="1242"/>
      <c r="Y243" s="1242"/>
      <c r="Z243" s="1242"/>
      <c r="AA243" s="1242"/>
      <c r="AB243" s="1242"/>
      <c r="AC243" s="1243"/>
      <c r="AD243" s="632" t="s">
        <v>636</v>
      </c>
      <c r="AE243" s="1010"/>
      <c r="AF243" s="831"/>
      <c r="AG243" s="831" t="str">
        <f t="shared" si="4"/>
        <v>Группа потребителей</v>
      </c>
      <c r="AH243" s="831"/>
      <c r="AI243" s="831"/>
      <c r="AJ243" s="831"/>
      <c r="AK243" s="1010"/>
      <c r="AL243" s="1010"/>
      <c r="AM243" s="1010"/>
      <c r="AN243" s="1010"/>
      <c r="AO243" s="1010"/>
      <c r="AP243" s="1010"/>
      <c r="AQ243" s="1010"/>
    </row>
    <row r="244" spans="1:43" s="992" customFormat="1" ht="189" customHeight="1">
      <c r="A244" s="1238"/>
      <c r="B244" s="1238"/>
      <c r="C244" s="1238"/>
      <c r="D244" s="1238"/>
      <c r="E244" s="1238"/>
      <c r="F244" s="1238"/>
      <c r="G244" s="1017">
        <v>1</v>
      </c>
      <c r="H244" s="1017"/>
      <c r="I244" s="1238"/>
      <c r="J244" s="1238"/>
      <c r="K244" s="968">
        <v>1</v>
      </c>
      <c r="L244" s="1032" t="str">
        <f>mergeValue(A244) &amp;"."&amp; mergeValue(B244)&amp;"."&amp; mergeValue(C244)&amp;"."&amp; mergeValue(D244)&amp;"."&amp; mergeValue(E244)&amp;"."&amp; mergeValue(F244)&amp;"."&amp; mergeValue(G244)</f>
        <v>1.1.1.1.1.1.1</v>
      </c>
      <c r="M244" s="1071"/>
      <c r="N244" s="648"/>
      <c r="O244" s="685"/>
      <c r="P244" s="765"/>
      <c r="Q244" s="1096"/>
      <c r="R244" s="1233"/>
      <c r="S244" s="1234" t="s">
        <v>84</v>
      </c>
      <c r="T244" s="1233"/>
      <c r="U244" s="1234" t="s">
        <v>84</v>
      </c>
      <c r="V244" s="685"/>
      <c r="W244" s="765"/>
      <c r="X244" s="1096"/>
      <c r="Y244" s="1233"/>
      <c r="Z244" s="1234" t="s">
        <v>84</v>
      </c>
      <c r="AA244" s="1233"/>
      <c r="AB244" s="1234" t="s">
        <v>85</v>
      </c>
      <c r="AC244" s="765"/>
      <c r="AD244" s="1209" t="s">
        <v>655</v>
      </c>
      <c r="AE244" s="1010" t="str">
        <f>strCheckDate(O245:AC245)</f>
        <v/>
      </c>
      <c r="AF244" s="831"/>
      <c r="AG244" s="831" t="str">
        <f t="shared" si="4"/>
        <v/>
      </c>
      <c r="AH244" s="831"/>
      <c r="AI244" s="831"/>
      <c r="AJ244" s="831"/>
      <c r="AK244" s="1010"/>
      <c r="AL244" s="1010"/>
      <c r="AM244" s="1010"/>
      <c r="AN244" s="1010"/>
      <c r="AO244" s="1010"/>
      <c r="AP244" s="1010"/>
      <c r="AQ244" s="1010"/>
    </row>
    <row r="245" spans="1:43" s="992" customFormat="1" ht="11.25" hidden="1" customHeight="1">
      <c r="A245" s="1238"/>
      <c r="B245" s="1238"/>
      <c r="C245" s="1238"/>
      <c r="D245" s="1238"/>
      <c r="E245" s="1238"/>
      <c r="F245" s="1238"/>
      <c r="G245" s="1017"/>
      <c r="H245" s="1017"/>
      <c r="I245" s="1238"/>
      <c r="J245" s="1238"/>
      <c r="K245" s="968"/>
      <c r="L245" s="802"/>
      <c r="M245" s="648"/>
      <c r="N245" s="648"/>
      <c r="O245" s="765"/>
      <c r="P245" s="765"/>
      <c r="Q245" s="771" t="str">
        <f>R244 &amp; "-" &amp; T244</f>
        <v>-</v>
      </c>
      <c r="R245" s="1233"/>
      <c r="S245" s="1234"/>
      <c r="T245" s="1233"/>
      <c r="U245" s="1234"/>
      <c r="V245" s="765"/>
      <c r="W245" s="765"/>
      <c r="X245" s="771" t="str">
        <f>Y244 &amp; "-" &amp; AA244</f>
        <v>-</v>
      </c>
      <c r="Y245" s="1233"/>
      <c r="Z245" s="1234"/>
      <c r="AA245" s="1233"/>
      <c r="AB245" s="1234"/>
      <c r="AC245" s="765"/>
      <c r="AD245" s="1210"/>
      <c r="AE245" s="1010"/>
      <c r="AF245" s="831"/>
      <c r="AG245" s="831" t="str">
        <f t="shared" si="4"/>
        <v/>
      </c>
      <c r="AH245" s="831"/>
      <c r="AI245" s="831"/>
      <c r="AJ245" s="831"/>
      <c r="AK245" s="1010"/>
      <c r="AL245" s="1010"/>
      <c r="AM245" s="1010"/>
      <c r="AN245" s="1010"/>
      <c r="AO245" s="1010"/>
      <c r="AP245" s="1010"/>
      <c r="AQ245" s="1010"/>
    </row>
    <row r="246" spans="1:43" s="992" customFormat="1" ht="15" customHeight="1">
      <c r="A246" s="1238"/>
      <c r="B246" s="1238"/>
      <c r="C246" s="1238"/>
      <c r="D246" s="1238"/>
      <c r="E246" s="1238"/>
      <c r="F246" s="1238"/>
      <c r="G246" s="1028"/>
      <c r="H246" s="1017"/>
      <c r="I246" s="1238"/>
      <c r="J246" s="1238"/>
      <c r="K246" s="967"/>
      <c r="L246" s="690"/>
      <c r="M246" s="559" t="s">
        <v>25</v>
      </c>
      <c r="N246" s="1008"/>
      <c r="O246" s="1008"/>
      <c r="P246" s="1008"/>
      <c r="Q246" s="1008"/>
      <c r="R246" s="1008"/>
      <c r="S246" s="1008"/>
      <c r="T246" s="1008"/>
      <c r="U246" s="1008"/>
      <c r="V246" s="1008"/>
      <c r="W246" s="1008"/>
      <c r="X246" s="1008"/>
      <c r="Y246" s="1008"/>
      <c r="Z246" s="1008"/>
      <c r="AA246" s="1008"/>
      <c r="AB246" s="1008"/>
      <c r="AC246" s="764"/>
      <c r="AD246" s="1211"/>
      <c r="AE246" s="1010"/>
      <c r="AF246" s="831"/>
      <c r="AG246" s="831" t="str">
        <f t="shared" si="4"/>
        <v>Добавить вид теплоносителя (параметры теплоносителя)</v>
      </c>
      <c r="AH246" s="831"/>
      <c r="AI246" s="831"/>
      <c r="AJ246" s="831"/>
      <c r="AK246" s="1010"/>
      <c r="AL246" s="1010"/>
      <c r="AM246" s="1010"/>
      <c r="AN246" s="1010"/>
      <c r="AO246" s="1010"/>
      <c r="AP246" s="1010"/>
      <c r="AQ246" s="1010"/>
    </row>
    <row r="247" spans="1:43" s="992" customFormat="1" ht="15" customHeight="1">
      <c r="A247" s="1238"/>
      <c r="B247" s="1238"/>
      <c r="C247" s="1238"/>
      <c r="D247" s="1238"/>
      <c r="E247" s="1238"/>
      <c r="F247" s="1028"/>
      <c r="G247" s="1028"/>
      <c r="H247" s="1017"/>
      <c r="I247" s="1238"/>
      <c r="J247" s="1028"/>
      <c r="K247" s="967"/>
      <c r="L247" s="690"/>
      <c r="M247" s="558" t="s">
        <v>11</v>
      </c>
      <c r="N247" s="1008"/>
      <c r="O247" s="1008"/>
      <c r="P247" s="1008"/>
      <c r="Q247" s="1008"/>
      <c r="R247" s="1008"/>
      <c r="S247" s="1008"/>
      <c r="T247" s="1008"/>
      <c r="U247" s="1007"/>
      <c r="V247" s="1008"/>
      <c r="W247" s="1008"/>
      <c r="X247" s="1008"/>
      <c r="Y247" s="1008"/>
      <c r="Z247" s="1008"/>
      <c r="AA247" s="1008"/>
      <c r="AB247" s="1007"/>
      <c r="AC247" s="1008"/>
      <c r="AD247" s="667"/>
      <c r="AE247" s="1010"/>
      <c r="AF247" s="831"/>
      <c r="AG247" s="831" t="str">
        <f t="shared" si="4"/>
        <v>Добавить группу потребителей</v>
      </c>
      <c r="AH247" s="831"/>
      <c r="AI247" s="831"/>
      <c r="AJ247" s="831"/>
      <c r="AK247" s="1010"/>
      <c r="AL247" s="1010"/>
      <c r="AM247" s="1010"/>
      <c r="AN247" s="1010"/>
      <c r="AO247" s="1010"/>
      <c r="AP247" s="1010"/>
      <c r="AQ247" s="1010"/>
    </row>
    <row r="248" spans="1:43" s="992" customFormat="1" ht="15" customHeight="1">
      <c r="A248" s="1238"/>
      <c r="B248" s="1238"/>
      <c r="C248" s="1238"/>
      <c r="D248" s="1238"/>
      <c r="E248" s="966"/>
      <c r="F248" s="1028"/>
      <c r="G248" s="1028"/>
      <c r="H248" s="1028"/>
      <c r="I248" s="981"/>
      <c r="J248" s="996"/>
      <c r="K248" s="965"/>
      <c r="L248" s="690"/>
      <c r="M248" s="1003" t="s">
        <v>12</v>
      </c>
      <c r="N248" s="1008"/>
      <c r="O248" s="1008"/>
      <c r="P248" s="1008"/>
      <c r="Q248" s="1008"/>
      <c r="R248" s="1008"/>
      <c r="S248" s="1008"/>
      <c r="T248" s="1008"/>
      <c r="U248" s="1007"/>
      <c r="V248" s="1008"/>
      <c r="W248" s="1008"/>
      <c r="X248" s="1008"/>
      <c r="Y248" s="1008"/>
      <c r="Z248" s="1008"/>
      <c r="AA248" s="1008"/>
      <c r="AB248" s="1007"/>
      <c r="AC248" s="1008"/>
      <c r="AD248" s="667"/>
      <c r="AE248" s="1010"/>
      <c r="AF248" s="831"/>
      <c r="AG248" s="831" t="str">
        <f t="shared" si="4"/>
        <v>Добавить схему подключения</v>
      </c>
      <c r="AH248" s="831"/>
      <c r="AI248" s="831"/>
      <c r="AJ248" s="831"/>
      <c r="AK248" s="1010"/>
      <c r="AL248" s="1010"/>
      <c r="AM248" s="1010"/>
      <c r="AN248" s="1010"/>
      <c r="AO248" s="1010"/>
      <c r="AP248" s="1010"/>
      <c r="AQ248" s="1010"/>
    </row>
    <row r="249" spans="1:43" s="992" customFormat="1" ht="15" customHeight="1">
      <c r="A249" s="1238"/>
      <c r="B249" s="1238"/>
      <c r="C249" s="1238"/>
      <c r="D249" s="966"/>
      <c r="E249" s="966"/>
      <c r="F249" s="1028"/>
      <c r="G249" s="1028"/>
      <c r="H249" s="1028"/>
      <c r="I249" s="981"/>
      <c r="J249" s="996"/>
      <c r="K249" s="965"/>
      <c r="L249" s="690"/>
      <c r="M249" s="1002" t="s">
        <v>17</v>
      </c>
      <c r="N249" s="1008"/>
      <c r="O249" s="1008"/>
      <c r="P249" s="1008"/>
      <c r="Q249" s="1008"/>
      <c r="R249" s="1008"/>
      <c r="S249" s="1008"/>
      <c r="T249" s="1008"/>
      <c r="U249" s="1007"/>
      <c r="V249" s="1008"/>
      <c r="W249" s="1008"/>
      <c r="X249" s="1008"/>
      <c r="Y249" s="1008"/>
      <c r="Z249" s="1008"/>
      <c r="AA249" s="1008"/>
      <c r="AB249" s="1007"/>
      <c r="AC249" s="1008"/>
      <c r="AD249" s="667"/>
      <c r="AE249" s="1010"/>
      <c r="AF249" s="831"/>
      <c r="AG249" s="831" t="str">
        <f t="shared" si="4"/>
        <v>Добавить источник тепловой энергии</v>
      </c>
      <c r="AH249" s="831"/>
      <c r="AI249" s="831"/>
      <c r="AJ249" s="831"/>
      <c r="AK249" s="1010"/>
      <c r="AL249" s="1010"/>
      <c r="AM249" s="1010"/>
      <c r="AN249" s="1010"/>
      <c r="AO249" s="1010"/>
      <c r="AP249" s="1010"/>
      <c r="AQ249" s="1010"/>
    </row>
    <row r="250" spans="1:43" s="992" customFormat="1" ht="15" customHeight="1">
      <c r="A250" s="1238"/>
      <c r="B250" s="1238"/>
      <c r="C250" s="966"/>
      <c r="D250" s="966"/>
      <c r="E250" s="966"/>
      <c r="F250" s="966"/>
      <c r="G250" s="971"/>
      <c r="H250" s="981"/>
      <c r="I250" s="969"/>
      <c r="J250" s="996"/>
      <c r="K250" s="970"/>
      <c r="L250" s="690"/>
      <c r="M250" s="1001" t="s">
        <v>18</v>
      </c>
      <c r="N250" s="1008"/>
      <c r="O250" s="1008"/>
      <c r="P250" s="1008"/>
      <c r="Q250" s="1008"/>
      <c r="R250" s="1008"/>
      <c r="S250" s="1008"/>
      <c r="T250" s="1008"/>
      <c r="U250" s="1007"/>
      <c r="V250" s="1008"/>
      <c r="W250" s="1008"/>
      <c r="X250" s="1008"/>
      <c r="Y250" s="1008"/>
      <c r="Z250" s="1008"/>
      <c r="AA250" s="1008"/>
      <c r="AB250" s="1007"/>
      <c r="AC250" s="1008"/>
      <c r="AD250" s="667"/>
      <c r="AE250" s="1010"/>
      <c r="AF250" s="831"/>
      <c r="AG250" s="831" t="str">
        <f t="shared" si="4"/>
        <v>Добавить наименование системы теплоснабжения</v>
      </c>
      <c r="AH250" s="831"/>
      <c r="AI250" s="831"/>
      <c r="AJ250" s="831"/>
      <c r="AK250" s="1010"/>
      <c r="AL250" s="1010"/>
      <c r="AM250" s="1010"/>
      <c r="AN250" s="1010"/>
      <c r="AO250" s="1010"/>
      <c r="AP250" s="1010"/>
      <c r="AQ250" s="1010"/>
    </row>
    <row r="251" spans="1:43" s="992" customFormat="1" ht="15" customHeight="1">
      <c r="A251" s="1238"/>
      <c r="B251" s="966"/>
      <c r="C251" s="966"/>
      <c r="D251" s="966"/>
      <c r="E251" s="966"/>
      <c r="F251" s="966"/>
      <c r="G251" s="971"/>
      <c r="H251" s="981"/>
      <c r="I251" s="981"/>
      <c r="J251" s="996"/>
      <c r="K251" s="965"/>
      <c r="L251" s="690"/>
      <c r="M251" s="735" t="s">
        <v>19</v>
      </c>
      <c r="N251" s="1008"/>
      <c r="O251" s="1008"/>
      <c r="P251" s="1008"/>
      <c r="Q251" s="1008"/>
      <c r="R251" s="1008"/>
      <c r="S251" s="1008"/>
      <c r="T251" s="1008"/>
      <c r="U251" s="1007"/>
      <c r="V251" s="1008"/>
      <c r="W251" s="1008"/>
      <c r="X251" s="1008"/>
      <c r="Y251" s="1008"/>
      <c r="Z251" s="1008"/>
      <c r="AA251" s="1008"/>
      <c r="AB251" s="1007"/>
      <c r="AC251" s="1008"/>
      <c r="AD251" s="667"/>
      <c r="AE251" s="1010"/>
      <c r="AF251" s="831"/>
      <c r="AG251" s="831" t="str">
        <f t="shared" si="4"/>
        <v>Добавить территорию действия тарифа</v>
      </c>
      <c r="AH251" s="831"/>
      <c r="AI251" s="831"/>
      <c r="AJ251" s="831"/>
      <c r="AK251" s="1010"/>
      <c r="AL251" s="1010"/>
      <c r="AM251" s="1010"/>
      <c r="AN251" s="1010"/>
      <c r="AO251" s="1010"/>
      <c r="AP251" s="1010"/>
      <c r="AQ251" s="1010"/>
    </row>
    <row r="252" spans="1:43" s="991" customFormat="1" ht="15" customHeight="1">
      <c r="L252" s="494"/>
      <c r="M252" s="738" t="s">
        <v>309</v>
      </c>
      <c r="N252" s="1008"/>
      <c r="O252" s="1008"/>
      <c r="P252" s="1008"/>
      <c r="Q252" s="1008"/>
      <c r="R252" s="1008"/>
      <c r="S252" s="1008"/>
      <c r="T252" s="1008"/>
      <c r="U252" s="1007"/>
      <c r="V252" s="1008"/>
      <c r="W252" s="667"/>
      <c r="X252" s="1012"/>
      <c r="Y252" s="1012"/>
      <c r="Z252" s="1012"/>
      <c r="AA252" s="1012"/>
      <c r="AB252" s="1012"/>
      <c r="AC252" s="1012"/>
      <c r="AD252" s="1012"/>
      <c r="AE252" s="1012"/>
      <c r="AF252" s="1012"/>
      <c r="AG252" s="1012"/>
      <c r="AH252" s="1012"/>
    </row>
    <row r="253" spans="1:43"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43" s="35" customFormat="1" ht="11.25">
      <c r="A254" s="35" t="s">
        <v>277</v>
      </c>
    </row>
    <row r="255" spans="1:43" ht="11.25"/>
    <row r="256" spans="1:43" s="13" customFormat="1" ht="15" customHeight="1">
      <c r="C256" s="167"/>
      <c r="D256" s="123"/>
      <c r="E256" s="1075"/>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8"/>
      <c r="G292" s="1088"/>
      <c r="H292" s="1088"/>
      <c r="I292" s="1093"/>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325"/>
      <c r="D297" s="1153">
        <v>1</v>
      </c>
      <c r="E297" s="1240"/>
      <c r="F297" s="353"/>
      <c r="G297" s="188">
        <v>0</v>
      </c>
      <c r="H297" s="358"/>
      <c r="I297" s="250"/>
      <c r="J297" s="395"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25"/>
      <c r="D298" s="1153"/>
      <c r="E298" s="1240"/>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326"/>
      <c r="D302" s="249"/>
      <c r="E302" s="456"/>
      <c r="F302" s="1327"/>
      <c r="G302" s="1153">
        <v>0</v>
      </c>
      <c r="H302" s="1151"/>
      <c r="I302" s="250"/>
      <c r="J302" s="395"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26"/>
      <c r="D303" s="249"/>
      <c r="E303" s="456"/>
      <c r="F303" s="1327"/>
      <c r="G303" s="1153"/>
      <c r="H303" s="1151"/>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07">
        <v>1</v>
      </c>
      <c r="B337" s="214"/>
      <c r="C337" s="214"/>
      <c r="D337" s="214"/>
      <c r="F337" s="335" t="str">
        <f>"2." &amp;mergeValue(A337)</f>
        <v>2.1</v>
      </c>
      <c r="G337" s="417" t="s">
        <v>494</v>
      </c>
      <c r="H337" s="317"/>
      <c r="I337" s="196" t="s">
        <v>590</v>
      </c>
      <c r="J337" s="334"/>
      <c r="K337" s="214"/>
      <c r="L337" s="214"/>
      <c r="M337" s="214"/>
      <c r="N337" s="214"/>
      <c r="O337" s="214"/>
      <c r="P337" s="214"/>
      <c r="Q337" s="214"/>
      <c r="R337" s="214"/>
      <c r="S337" s="214"/>
      <c r="T337" s="214"/>
    </row>
    <row r="338" spans="1:20" s="190" customFormat="1" ht="90">
      <c r="A338" s="1207"/>
      <c r="B338" s="214"/>
      <c r="C338" s="214"/>
      <c r="D338" s="214"/>
      <c r="F338" s="335" t="str">
        <f>"3." &amp;mergeValue(A338)</f>
        <v>3.1</v>
      </c>
      <c r="G338" s="417" t="s">
        <v>495</v>
      </c>
      <c r="H338" s="317"/>
      <c r="I338" s="196" t="s">
        <v>588</v>
      </c>
      <c r="J338" s="334"/>
      <c r="K338" s="214"/>
      <c r="L338" s="214"/>
      <c r="M338" s="214"/>
      <c r="N338" s="214"/>
      <c r="O338" s="214"/>
      <c r="P338" s="214"/>
      <c r="Q338" s="214"/>
      <c r="R338" s="214"/>
      <c r="S338" s="214"/>
      <c r="T338" s="214"/>
    </row>
    <row r="339" spans="1:20" s="190" customFormat="1" ht="45">
      <c r="A339" s="1207"/>
      <c r="B339" s="214"/>
      <c r="C339" s="214"/>
      <c r="D339" s="214"/>
      <c r="F339" s="335" t="str">
        <f>"4."&amp;mergeValue(A339)</f>
        <v>4.1</v>
      </c>
      <c r="G339" s="417" t="s">
        <v>496</v>
      </c>
      <c r="H339" s="318" t="s">
        <v>458</v>
      </c>
      <c r="I339" s="196"/>
      <c r="J339" s="334"/>
      <c r="K339" s="214"/>
      <c r="L339" s="214"/>
      <c r="M339" s="214"/>
      <c r="N339" s="214"/>
      <c r="O339" s="214"/>
      <c r="P339" s="214"/>
      <c r="Q339" s="214"/>
      <c r="R339" s="214"/>
      <c r="S339" s="214"/>
      <c r="T339" s="214"/>
    </row>
    <row r="340" spans="1:20" s="190" customFormat="1" ht="101.25">
      <c r="A340" s="1207"/>
      <c r="B340" s="1207">
        <v>1</v>
      </c>
      <c r="C340" s="342"/>
      <c r="D340" s="342"/>
      <c r="F340" s="335" t="str">
        <f>"4."&amp;mergeValue(A340) &amp;"."&amp;mergeValue(B340)</f>
        <v>4.1.1</v>
      </c>
      <c r="G340" s="324" t="s">
        <v>592</v>
      </c>
      <c r="H340" s="317" t="str">
        <f>IF(region_name="","",region_name)</f>
        <v>Самарская область</v>
      </c>
      <c r="I340" s="196" t="s">
        <v>499</v>
      </c>
      <c r="J340" s="334"/>
      <c r="K340" s="214"/>
      <c r="L340" s="214"/>
      <c r="M340" s="214"/>
      <c r="N340" s="214"/>
      <c r="O340" s="214"/>
      <c r="P340" s="214"/>
      <c r="Q340" s="214"/>
      <c r="R340" s="214"/>
      <c r="S340" s="214"/>
      <c r="T340" s="214"/>
    </row>
    <row r="341" spans="1:20" s="190" customFormat="1" ht="191.25">
      <c r="A341" s="1207"/>
      <c r="B341" s="1207"/>
      <c r="C341" s="1207">
        <v>1</v>
      </c>
      <c r="D341" s="342"/>
      <c r="F341" s="335" t="str">
        <f>"4."&amp;mergeValue(A341) &amp;"."&amp;mergeValue(B341)&amp;"."&amp;mergeValue(C341)</f>
        <v>4.1.1.1</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207"/>
      <c r="B342" s="1207"/>
      <c r="C342" s="1207"/>
      <c r="D342" s="342">
        <v>1</v>
      </c>
      <c r="F342" s="335" t="str">
        <f>"4."&amp;mergeValue(A342) &amp;"."&amp;mergeValue(B342)&amp;"."&amp;mergeValue(C342)&amp;"."&amp;mergeValue(D342)</f>
        <v>4.1.1.1.1</v>
      </c>
      <c r="G342" s="420" t="s">
        <v>498</v>
      </c>
      <c r="H342" s="317"/>
      <c r="I342" s="1208" t="s">
        <v>591</v>
      </c>
      <c r="J342" s="334"/>
      <c r="K342" s="214"/>
      <c r="L342" s="214"/>
      <c r="M342" s="214"/>
      <c r="N342" s="214"/>
      <c r="O342" s="214"/>
      <c r="P342" s="214"/>
      <c r="Q342" s="214"/>
      <c r="R342" s="214"/>
      <c r="S342" s="214"/>
      <c r="T342" s="214"/>
    </row>
    <row r="343" spans="1:20" s="190" customFormat="1" ht="18.75">
      <c r="A343" s="1207"/>
      <c r="B343" s="1207"/>
      <c r="C343" s="1207"/>
      <c r="D343" s="342"/>
      <c r="F343" s="424"/>
      <c r="G343" s="425" t="s">
        <v>4</v>
      </c>
      <c r="H343" s="426"/>
      <c r="I343" s="1208"/>
      <c r="J343" s="334"/>
      <c r="K343" s="214"/>
      <c r="L343" s="214"/>
      <c r="M343" s="214"/>
      <c r="N343" s="214"/>
      <c r="O343" s="214"/>
      <c r="P343" s="214"/>
      <c r="Q343" s="214"/>
      <c r="R343" s="214"/>
      <c r="S343" s="214"/>
      <c r="T343" s="214"/>
    </row>
    <row r="344" spans="1:20" s="190" customFormat="1" ht="18.75">
      <c r="A344" s="1207"/>
      <c r="B344" s="1207"/>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07"/>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mergeCells count="289">
    <mergeCell ref="O49:V49"/>
    <mergeCell ref="O50:V50"/>
    <mergeCell ref="O51:V51"/>
    <mergeCell ref="O52:V52"/>
    <mergeCell ref="O53:V53"/>
    <mergeCell ref="O54:V54"/>
    <mergeCell ref="O70:V70"/>
    <mergeCell ref="O71:V71"/>
    <mergeCell ref="O72:V72"/>
    <mergeCell ref="D70:D77"/>
    <mergeCell ref="E71:E76"/>
    <mergeCell ref="A85:A98"/>
    <mergeCell ref="B86:B97"/>
    <mergeCell ref="C87:C96"/>
    <mergeCell ref="D88:D95"/>
    <mergeCell ref="E89:E94"/>
    <mergeCell ref="A49:A62"/>
    <mergeCell ref="B50:B61"/>
    <mergeCell ref="C51:C60"/>
    <mergeCell ref="D52:D59"/>
    <mergeCell ref="O180:W180"/>
    <mergeCell ref="O181:W181"/>
    <mergeCell ref="A337:A345"/>
    <mergeCell ref="C341:C343"/>
    <mergeCell ref="I342:I343"/>
    <mergeCell ref="H302:H303"/>
    <mergeCell ref="B340:B344"/>
    <mergeCell ref="C297:C298"/>
    <mergeCell ref="C302:C303"/>
    <mergeCell ref="F302:F303"/>
    <mergeCell ref="G302:G303"/>
    <mergeCell ref="D196:D201"/>
    <mergeCell ref="E197:E200"/>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P9:P10"/>
    <mergeCell ref="Q9:Q10"/>
    <mergeCell ref="R9:R10"/>
    <mergeCell ref="S9:S10"/>
    <mergeCell ref="Q15:Q16"/>
    <mergeCell ref="R15:R16"/>
    <mergeCell ref="S15:S16"/>
    <mergeCell ref="A31:A44"/>
    <mergeCell ref="B32:B43"/>
    <mergeCell ref="C33:C42"/>
    <mergeCell ref="D34:D41"/>
    <mergeCell ref="O31:V31"/>
    <mergeCell ref="O32:V32"/>
    <mergeCell ref="O33:V33"/>
    <mergeCell ref="O34:V34"/>
    <mergeCell ref="O35:V35"/>
    <mergeCell ref="O36:V36"/>
    <mergeCell ref="W27:W29"/>
    <mergeCell ref="R37:R38"/>
    <mergeCell ref="T37:T38"/>
    <mergeCell ref="P28:Q28"/>
    <mergeCell ref="W37:W39"/>
    <mergeCell ref="O28:O29"/>
    <mergeCell ref="O30:U30"/>
    <mergeCell ref="U27:U29"/>
    <mergeCell ref="J36:J39"/>
    <mergeCell ref="U37:U38"/>
    <mergeCell ref="N9:N11"/>
    <mergeCell ref="K9:K12"/>
    <mergeCell ref="J9:J12"/>
    <mergeCell ref="F9:F13"/>
    <mergeCell ref="E15:E19"/>
    <mergeCell ref="I15:I18"/>
    <mergeCell ref="E35:E40"/>
    <mergeCell ref="M9:M11"/>
    <mergeCell ref="F15:F19"/>
    <mergeCell ref="G9:G13"/>
    <mergeCell ref="H9:H12"/>
    <mergeCell ref="G15:G19"/>
    <mergeCell ref="F36:F39"/>
    <mergeCell ref="I35:I40"/>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X109:X111"/>
    <mergeCell ref="T55:T56"/>
    <mergeCell ref="U55:U56"/>
    <mergeCell ref="R55:R56"/>
    <mergeCell ref="S55:S56"/>
    <mergeCell ref="O144:V144"/>
    <mergeCell ref="R91:R92"/>
    <mergeCell ref="S91:S92"/>
    <mergeCell ref="T91:T92"/>
    <mergeCell ref="U91:U92"/>
    <mergeCell ref="O126:V126"/>
    <mergeCell ref="W91:W93"/>
    <mergeCell ref="O67:V67"/>
    <mergeCell ref="O68:V68"/>
    <mergeCell ref="O69:V69"/>
    <mergeCell ref="R131:R132"/>
    <mergeCell ref="R73:R74"/>
    <mergeCell ref="S73:S74"/>
    <mergeCell ref="T73:T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O127:V127"/>
    <mergeCell ref="O145:V145"/>
    <mergeCell ref="O143:V143"/>
    <mergeCell ref="E53:E58"/>
    <mergeCell ref="A67:A80"/>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AD244:AD246"/>
    <mergeCell ref="R244:R245"/>
    <mergeCell ref="S244:S245"/>
    <mergeCell ref="T244:T245"/>
    <mergeCell ref="U244:U245"/>
    <mergeCell ref="T226:T227"/>
    <mergeCell ref="W226:W228"/>
    <mergeCell ref="U226:U227"/>
    <mergeCell ref="Y244:Y245"/>
    <mergeCell ref="Z244:Z245"/>
    <mergeCell ref="AA244:AA245"/>
    <mergeCell ref="AB244:AB245"/>
    <mergeCell ref="O238:AC238"/>
    <mergeCell ref="O239:AC239"/>
    <mergeCell ref="O240:AC240"/>
    <mergeCell ref="O224:V224"/>
    <mergeCell ref="O225:V225"/>
    <mergeCell ref="O241:AC241"/>
    <mergeCell ref="O242:AC242"/>
    <mergeCell ref="O243:AC243"/>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O221:V221"/>
    <mergeCell ref="O222:V222"/>
    <mergeCell ref="O223:V223"/>
    <mergeCell ref="AB110:AB112"/>
    <mergeCell ref="W109:W111"/>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L238:WWL245 WMP238:WMP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Z238:JZ245 TV238:TV245 ADR238:ADR245 ANN238:ANN245 AXJ238:AXJ245 BHF238:BHF245 BRB238:BRB245 CAX238:CAX245 CKT238:CKT245 CUP238:CUP245 DEL238:DEL245 DOH238:DOH245 DYD238:DYD245 EHZ238:EHZ245 ERV238:ERV245 FBR238:FBR245 FLN238:FLN245 FVJ238:FVJ245 GFF238:GFF245 GPB238:GPB245 GYX238:GYX245 HIT238:HIT245 HSP238:HSP245 ICL238:ICL245 IMH238:IMH245 IWD238:IWD245 JFZ238:JFZ245 JPV238:JPV245 JZR238:JZR245 KJN238:KJN245 KTJ238:KTJ245 LDF238:LDF245 LNB238:LNB245 LWX238:LWX245 MGT238:MGT245 MQP238:MQP245 NAL238:NAL245 NKH238:NKH245 NUD238:NUD245 ODZ238:ODZ245 ONV238:ONV245 OXR238:OXR245 PHN238:PHN245 PRJ238:PRJ245 QBF238:QBF245 QLB238:QLB245 QUX238:QUX245 RET238:RET245 ROP238:ROP245 RYL238:RYL245 SIH238:SIH245 SSD238:SSD245 TBZ238:TBZ245 TLV238:TLV245 TVR238:TVR245 UFN238:UFN245 UPJ238:UPJ245 UZF238:UZF245 VJB238:VJB245 VSX238:VSX245 WCT238:WCT245 R15:R16 R9:R10 V15:W15 V9:W9" xr:uid="{00000000-0002-0000-2700-000000000000}">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244 V244" xr:uid="{00000000-0002-0000-2700-000001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V244 S244 WWJ244 WMN244 WCR244 VSV244 VIZ244 UZD244 UPH244 UFL244 TVP244 TLT244 TBX244 SSB244 SIF244 RYJ244 RON244 RER244 QUV244 QKZ244 QBD244 PRH244 PHL244 OXP244 ONT244 ODX244 NUB244 NKF244 NAJ244 MQN244 MGR244 LWV244 LMZ244 LDD244 KTH244 KJL244 JZP244 JPT244 JFX244 IWB244 IMF244 ICJ244 HSN244 HIR244 GYV244 GOZ244 GFD244 FVH244 FLL244 FBP244 ERT244 EHX244 DYB244 DOF244 DEJ244 CUN244 CKR244 CAV244 BQZ244 BHD244 AXH244 ANL244 ADP244 TT244 TR244 JX244 WWH244 WML244 WCP244 VST244 VIX244 UZB244 UPF244 UFJ244 TVN244 TLR244 TBV244 SRZ244 SID244 RYH244 ROL244 REP244 QUT244 QKX244 QBB244 PRF244 PHJ244 OXN244 ONR244 ODV244 NTZ244 NKD244 NAH244 MQL244 MGP244 LWT244 LMX244 LDB244 KTF244 KJJ244 JZN244 JPR244 JFV244 IVZ244 IMD244 ICH244 HSL244 HIP244 GYT244 GOX244 GFB244 FVF244 FLJ244 FBN244 ERR244 EHV244 DXZ244 DOD244 DEH244 CUL244 CKP244 CAT244 BQX244 BHB244 AXF244 ANJ244 ADN244 S9:S10 S15:S16 U55 Z120 Z109:Z110 U167 V183 U91:U92 U244 Z244 AB244" xr:uid="{00000000-0002-0000-2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I244 WMM244 WCQ244 VSU244 VIY244 UZC244 UPG244 UFK244 TVO244 TLS244 TBW244 SSA244 SIE244 RYI244 ROM244 REQ244 QUU244 QKY244 QBC244 PRG244 PHK244 OXO244 ONS244 ODW244 NUA244 NKE244 NAI244 MQM244 MGQ244 LWU244 LMY244 LDC244 KTG244 KJK244 JZO244 JPS244 JFW244 IWA244 IME244 ICI244 HSM244 HIQ244 GYU244 GOY244 GFC244 FVG244 FLK244 FBO244 ERS244 EHW244 DYA244 DOE244 DEI244 CUM244 CKQ244 CAU244 BQY244 BHC244 AXG244 ANK244 ADO244 TS244 JW244 T244 WWG244 WMK244 WCO244 VSS244 VIW244 UZA244 UPE244 UFI244 TVM244 TLQ244 TBU244 SRY244 SIC244 RYG244 ROK244 REO244 QUS244 QKW244 QBA244 PRE244 PHI244 OXM244 ONQ244 ODU244 NTY244 NKC244 NAG244 MQK244 MGO244 LWS244 LMW244 LDA244 KTE244 KJI244 JZM244 JPQ244 JFU244 IVY244 IMC244 ICG244 HSK244 HIO244 GYS244 GOW244 GFA244 FVE244 FLI244 FBM244 ERQ244 EHU244 DXY244 DOC244 DEG244 CUK244 CKO244 CAS244 BQW244 BHA244 AXE244 ANI244 ADM244 TQ244 JU244 Y244 AA244" xr:uid="{00000000-0002-0000-2700-000003000000}"/>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T245 TP245 ADL245 ANH245 AXD245 BGZ245 BQV245 CAR245 CKN245 CUJ245 DEF245 DOB245 DXX245 EHT245 ERP245 FBL245 FLH245 FVD245 GEZ245 GOV245 GYR245 HIN245 HSJ245 ICF245 IMB245 IVX245 JFT245 JPP245 JZL245 KJH245 KTD245 LCZ245 LMV245 LWR245 MGN245 MQJ245 NAF245 NKB245 NTX245 ODT245 ONP245 OXL245 PHH245 PRD245 QAZ245 QKV245 QUR245 REN245 ROJ245 RYF245 SIB245 SRX245 TBT245 TLP245 TVL245 UFH245 UPD245 UYZ245 VIV245 VSR245 WCN245 WMJ245 WWF245 X245" xr:uid="{00000000-0002-0000-2700-000004000000}"/>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xr:uid="{00000000-0002-0000-2700-000005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xr:uid="{00000000-0002-0000-2700-000006000000}">
      <formula1>kind_of_heat_transfer</formula1>
    </dataValidation>
    <dataValidation type="list" allowBlank="1" showInputMessage="1" showErrorMessage="1" errorTitle="Ошибка" error="Выберите значение из списка" prompt="Выберите значение из списка" sqref="F216" xr:uid="{00000000-0002-0000-2700-000007000000}">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L243:WCS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P243:VSW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X243:UZE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T243:VJA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FF243:UFM243 WWD243:WWK243 WMH243:WMO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PB243:UPI243 JR243:JY243 TN243:TU243 ADJ243:ADQ243 ANF243:ANM243 AXB243:AXI243 BGX243:BHE243 BQT243:BRA243 CAP243:CAW243 CKL243:CKS243 CUH243:CUO243 DED243:DEK243 DNZ243:DOG243 DXV243:DYC243 EHR243:EHY243 ERN243:ERU243 FBJ243:FBQ243 FLF243:FLM243 FVB243:FVI243 GEX243:GFE243 GOT243:GPA243 GYP243:GYW243 HIL243:HIS243 HSH243:HSO243 ICD243:ICK243 ILZ243:IMG243 IVV243:IWC243 JFR243:JFY243 JPN243:JPU243 JZJ243:JZQ243 KJF243:KJM243 KTB243:KTI243 LCX243:LDE243 LMT243:LNA243 LWP243:LWW243 MGL243:MGS243 MQH243:MQO243 NAD243:NAK243 NJZ243:NKG243 NTV243:NUC243 ODR243:ODY243 ONN243:ONU243 OXJ243:OXQ243 PHF243:PHM243 PRB243:PRI243 QAX243:QBE243 QKT243:QLA243 QUP243:QUW243 REL243:RES243 ROH243:ROO243 RYD243:RYK243 SHZ243:SIG243 SRV243:SSC243 TBR243:TBY243 TLN243:TLU243 TVJ243:TVQ243" xr:uid="{00000000-0002-0000-2700-000008000000}">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R242 TN242 ADJ242 ANF242 AXB242 BGX242 BQT242 CAP242 CKL242 CUH242 DED242 DNZ242 DXV242 EHR242 ERN242 FBJ242 FLF242 FVB242 GEX242 GOT242 GYP242 HIL242 HSH242 ICD242 ILZ242 IVV242 JFR242 JPN242 JZJ242 KJF242 KTB242 LCX242 LMT242 LWP242 MGL242 MQH242 NAD242 NJZ242 NTV242 ODR242 ONN242 OXJ242 PHF242 PRB242 QAX242 QKT242 QUP242 REL242 ROH242 RYD242 SHZ242 SRV242 TBR242 TLN242 TVJ242 UFF242 UPB242 UYX242 VIT242 VSP242 WCL242 WMH242 WWD242" xr:uid="{00000000-0002-0000-2700-000009000000}">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xr:uid="{00000000-0002-0000-2700-00000A000000}">
      <formula1>kind_of_cons</formula1>
    </dataValidation>
    <dataValidation type="list" allowBlank="1" showInputMessage="1" showErrorMessage="1" errorTitle="Ошибка" error="Выберите значение из списка" sqref="WVU91 WVU131 JP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L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H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D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Z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M37 M55 M73 M91 M131" xr:uid="{00000000-0002-0000-2700-00000B000000}">
      <formula1>kind_of_heat_transfer</formula1>
    </dataValidation>
    <dataValidation type="list" allowBlank="1" showInputMessage="1" showErrorMessage="1" errorTitle="Ошибка" error="Выберите значение из списка" prompt="Выберите значение из списка" sqref="E9:E10" xr:uid="{00000000-0002-0000-2700-00000C00000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xr:uid="{00000000-0002-0000-2700-00000D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xr:uid="{00000000-0002-0000-2700-00000E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xr:uid="{00000000-0002-0000-2700-00000F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xr:uid="{00000000-0002-0000-2700-000010000000}">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GI246:MGT251 MGB252:MGM253 ADG246:ADR251 ACZ252:ADK253 GEU246:GFF251 GEN252:GEY253 JO246:JZ251 JH252:JS253 LWM246:LWX251 LWF252:LWQ253 TK246:TV251 TD252:TO253 DEA246:DEL251 DDT252:DEE253 WWA246:WWL251 WVT252:WWE253 LMQ246:LNB251 LMJ252:LMU253 WME246:WMP251 WLX252:WMI253 FUY246:FVJ251 FUR252:FVC253 WCI246:WCT251 WCB252:WCM253 LCU246:LDF251 LCN252:LCY253 VSM246:VSX251 VSF252:VSQ253 BQQ246:BRB251 BQJ252:BQU253 VIQ246:VJB251 VIJ252:VIU253 KSY246:KTJ251 KSR252:KTC253 UYU246:UZF251 UYN252:UYY253 FLC246:FLN251 FKV252:FLG253 UOY246:UPJ251 UOR252:UPC253 KJC246:KJN251 KIV252:KJG253 UFC246:UFN251 UEV252:UFG253 CUE246:CUP251 CTX252:CUI253 TVG246:TVR251 TUZ252:TVK253 JZG246:JZR251 JYZ252:JZK253 TLK246:TLV251 TLD252:TLO253 FBG246:FBR251 FAZ252:FBK253 TBO246:TBZ251 TBH252:TBS253 JPK246:JPV251 JPD252:JPO253 SRS246:SSD251 SRL252:SRW253 AWY246:AXJ251 AWR252:AXC253 SHW246:SIH251 SHP252:SIA253 JFO246:JFZ251 JFH252:JFS253 RYA246:RYL251 RXT252:RYE253 ERK246:ERV251 ERD252:ERO253 ROE246:ROP251 RNX252:ROI253 IVS246:IWD251 IVL252:IVW253 REI246:RET251 REB252:REM253 CKI246:CKT251 CKB252:CKM253 QUM246:QUX251 QUF252:QUQ253 ILW246:IMH251 ILP252:IMA253 QKQ246:QLB251 QKJ252:QKU253 EHO246:EHZ251 EHH252:EHS253 QAU246:QBF251 QAN252:QAY253 ICA246:ICL251 IBT252:ICE253 PQY246:PRJ251 PQR252:PRC253 BGU246:BHF251 BGN252:BGY253 PHC246:PHN251 PGV252:PHG253 HSE246:HSP251 HRX252:HSI253 OXG246:OXR251 OWZ252:OXK253 DXS246:DYD251 DXL252:DXW253 ONK246:ONV251 OND252:ONO253 HII246:HIT251 HIB252:HIM253 ODO246:ODZ251 ODH252:ODS253 CAM246:CAX251 CAF252:CAQ253 NTS246:NUD251 NTL252:NTW253 GYM246:GYX251 GYF252:GYQ253 NJW246:NKH251 NJP252:NKA253 DNW246:DOH251 DNP252:DOA253 NAA246:NAL251 MZT252:NAE253 GOQ246:GPB251 GOJ252:GOU253 MQE246:MQP251 MPX252:MQI253 ANC246:ANN251 L246:AC246 L247:AD251" xr:uid="{00000000-0002-0000-2700-000011000000}"/>
    <dataValidation type="list" allowBlank="1" showInputMessage="1" showErrorMessage="1" errorTitle="Ошибка" error="Выберите значение из списка" prompt="Выберите значение из списка" sqref="E292" xr:uid="{00000000-0002-0000-2700-000012000000}">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xr:uid="{00000000-0002-0000-2700-00001300000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xr:uid="{00000000-0002-0000-2700-000014000000}">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xr:uid="{00000000-0002-0000-2700-0000150000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xr:uid="{00000000-0002-0000-2700-000016000000}">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xr:uid="{00000000-0002-0000-2700-000017000000}">
      <formula1>900</formula1>
    </dataValidation>
    <dataValidation type="list" allowBlank="1" showInputMessage="1" showErrorMessage="1" errorTitle="Ошибка" error="Выберите значение из списка" prompt="Выберите значение из списка" sqref="Q207:Q209" xr:uid="{00000000-0002-0000-2700-000018000000}">
      <formula1>kind_of_load4</formula1>
    </dataValidation>
    <dataValidation type="list" allowBlank="1" showInputMessage="1" showErrorMessage="1" errorTitle="Ошибка" error="Выберите значение из списка" prompt="Выберите значение из списка" sqref="U207:U208 U211:U212" xr:uid="{00000000-0002-0000-2700-000019000000}">
      <formula1>kind_of_nets</formula1>
    </dataValidation>
    <dataValidation type="list" allowBlank="1" showInputMessage="1" showErrorMessage="1" errorTitle="Ошибка" error="Выберите значение из списка" prompt="Выберите значение из списка" sqref="Y207 Y211" xr:uid="{00000000-0002-0000-2700-00001A00000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xr:uid="{00000000-0002-0000-2700-00001B00000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28" t="s">
        <v>581</v>
      </c>
      <c r="BA1" s="1328"/>
      <c r="BC1" s="827"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642</v>
      </c>
      <c r="P2" s="662" t="s">
        <v>42</v>
      </c>
      <c r="Q2" s="180" t="s">
        <v>3</v>
      </c>
      <c r="R2" s="183" t="s">
        <v>24</v>
      </c>
      <c r="S2" s="181" t="s">
        <v>26</v>
      </c>
      <c r="T2" s="182" t="s">
        <v>30</v>
      </c>
      <c r="U2" s="178" t="s">
        <v>36</v>
      </c>
      <c r="V2" s="1039">
        <v>1</v>
      </c>
      <c r="W2" s="460"/>
      <c r="X2" s="461" t="s">
        <v>612</v>
      </c>
      <c r="Y2" s="44" t="s">
        <v>637</v>
      </c>
      <c r="Z2" s="160"/>
      <c r="AA2" s="753" t="s">
        <v>717</v>
      </c>
      <c r="AB2" s="755" t="s">
        <v>717</v>
      </c>
      <c r="AC2" s="44" t="s">
        <v>310</v>
      </c>
      <c r="AD2" s="209" t="s">
        <v>310</v>
      </c>
      <c r="AF2" s="45" t="s">
        <v>36</v>
      </c>
      <c r="AH2" s="143" t="s">
        <v>342</v>
      </c>
      <c r="AI2" s="143" t="s">
        <v>342</v>
      </c>
      <c r="AK2" s="143" t="s">
        <v>346</v>
      </c>
      <c r="AM2" s="143" t="s">
        <v>356</v>
      </c>
      <c r="AP2" s="1119" t="s">
        <v>612</v>
      </c>
      <c r="AQ2" s="1035" t="s">
        <v>770</v>
      </c>
      <c r="AS2" s="44" t="s">
        <v>374</v>
      </c>
      <c r="AU2" s="45" t="s">
        <v>377</v>
      </c>
      <c r="AW2" s="410" t="s">
        <v>550</v>
      </c>
      <c r="AX2" s="411" t="s">
        <v>550</v>
      </c>
      <c r="AZ2" s="446" t="s">
        <v>582</v>
      </c>
      <c r="BA2" s="447" t="s">
        <v>583</v>
      </c>
      <c r="BC2" s="804" t="s">
        <v>725</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643</v>
      </c>
      <c r="P3" s="662" t="s">
        <v>43</v>
      </c>
      <c r="Q3" s="180" t="s">
        <v>301</v>
      </c>
      <c r="R3" s="179" t="s">
        <v>303</v>
      </c>
      <c r="S3" s="181" t="s">
        <v>27</v>
      </c>
      <c r="T3" s="182" t="s">
        <v>31</v>
      </c>
      <c r="U3" s="178" t="s">
        <v>37</v>
      </c>
      <c r="V3" s="1039">
        <v>2</v>
      </c>
      <c r="W3" s="460"/>
      <c r="X3" s="461" t="s">
        <v>770</v>
      </c>
      <c r="Y3" s="44" t="s">
        <v>637</v>
      </c>
      <c r="Z3" s="160"/>
      <c r="AA3" s="753" t="s">
        <v>718</v>
      </c>
      <c r="AB3" s="755" t="s">
        <v>718</v>
      </c>
      <c r="AC3" s="44" t="s">
        <v>311</v>
      </c>
      <c r="AD3" s="209" t="s">
        <v>311</v>
      </c>
      <c r="AF3" s="45" t="s">
        <v>37</v>
      </c>
      <c r="AH3" s="143" t="s">
        <v>365</v>
      </c>
      <c r="AI3" s="143" t="s">
        <v>344</v>
      </c>
      <c r="AK3" s="143" t="s">
        <v>347</v>
      </c>
      <c r="AM3" s="143" t="s">
        <v>357</v>
      </c>
      <c r="AP3" s="1119" t="s">
        <v>771</v>
      </c>
      <c r="AQ3" s="1035" t="s">
        <v>613</v>
      </c>
      <c r="AS3" s="44" t="s">
        <v>375</v>
      </c>
      <c r="AU3" s="45" t="s">
        <v>378</v>
      </c>
      <c r="AW3" s="410" t="s">
        <v>551</v>
      </c>
      <c r="AX3" s="411" t="s">
        <v>551</v>
      </c>
      <c r="AZ3" s="146" t="s">
        <v>653</v>
      </c>
      <c r="BA3" s="179" t="s">
        <v>652</v>
      </c>
      <c r="BC3" s="804" t="s">
        <v>726</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644</v>
      </c>
      <c r="Q4" s="180" t="s">
        <v>23</v>
      </c>
      <c r="R4" s="179" t="s">
        <v>773</v>
      </c>
      <c r="S4" s="181" t="s">
        <v>28</v>
      </c>
      <c r="T4" s="182" t="s">
        <v>32</v>
      </c>
      <c r="U4" s="178" t="s">
        <v>38</v>
      </c>
      <c r="V4" s="1039">
        <v>3</v>
      </c>
      <c r="W4" s="460"/>
      <c r="X4" s="461" t="s">
        <v>761</v>
      </c>
      <c r="Y4" s="753" t="s">
        <v>637</v>
      </c>
      <c r="Z4" s="208"/>
      <c r="AC4" s="44" t="s">
        <v>312</v>
      </c>
      <c r="AD4" s="209" t="s">
        <v>312</v>
      </c>
      <c r="AF4" s="45" t="s">
        <v>38</v>
      </c>
      <c r="AH4" s="45" t="s">
        <v>368</v>
      </c>
      <c r="AK4" s="143" t="s">
        <v>348</v>
      </c>
      <c r="AM4" s="143" t="s">
        <v>358</v>
      </c>
      <c r="AP4" s="1119" t="s">
        <v>770</v>
      </c>
      <c r="AQ4" s="1035" t="s">
        <v>614</v>
      </c>
      <c r="AS4" s="44" t="s">
        <v>345</v>
      </c>
      <c r="AU4" s="45" t="s">
        <v>379</v>
      </c>
      <c r="AW4" s="410" t="s">
        <v>552</v>
      </c>
      <c r="AX4" s="411" t="s">
        <v>552</v>
      </c>
      <c r="AZ4" s="146" t="s">
        <v>663</v>
      </c>
      <c r="BA4" s="179" t="s">
        <v>662</v>
      </c>
      <c r="BC4" s="804" t="s">
        <v>727</v>
      </c>
    </row>
    <row r="5" spans="1:55" ht="33.75">
      <c r="A5" s="6" t="s">
        <v>104</v>
      </c>
      <c r="B5" s="44">
        <v>2003</v>
      </c>
      <c r="C5" s="44">
        <v>2016</v>
      </c>
      <c r="E5" s="143" t="s">
        <v>189</v>
      </c>
      <c r="F5" s="143" t="s">
        <v>229</v>
      </c>
      <c r="I5" s="143" t="s">
        <v>51</v>
      </c>
      <c r="K5" s="144" t="s">
        <v>247</v>
      </c>
      <c r="L5" s="144" t="s">
        <v>247</v>
      </c>
      <c r="M5" s="144">
        <v>4</v>
      </c>
      <c r="N5" s="659" t="s">
        <v>287</v>
      </c>
      <c r="O5" s="545" t="s">
        <v>645</v>
      </c>
      <c r="Q5" s="180" t="s">
        <v>302</v>
      </c>
      <c r="R5" s="179" t="s">
        <v>304</v>
      </c>
      <c r="T5" s="45" t="s">
        <v>33</v>
      </c>
      <c r="U5" s="178" t="s">
        <v>39</v>
      </c>
      <c r="V5" s="1039">
        <v>4</v>
      </c>
      <c r="W5" s="460"/>
      <c r="X5" s="461" t="s">
        <v>613</v>
      </c>
      <c r="Y5" s="753" t="s">
        <v>661</v>
      </c>
      <c r="Z5" s="208">
        <v>1</v>
      </c>
      <c r="AF5" s="45" t="s">
        <v>327</v>
      </c>
      <c r="AH5" s="143" t="s">
        <v>366</v>
      </c>
      <c r="AK5" s="143" t="s">
        <v>349</v>
      </c>
      <c r="AM5" s="143" t="s">
        <v>359</v>
      </c>
      <c r="AP5" s="1119" t="s">
        <v>613</v>
      </c>
      <c r="AQ5" s="1035" t="s">
        <v>761</v>
      </c>
      <c r="AU5" s="45" t="s">
        <v>380</v>
      </c>
      <c r="AW5" s="410" t="s">
        <v>553</v>
      </c>
      <c r="AX5" s="411" t="s">
        <v>553</v>
      </c>
      <c r="AZ5" s="546" t="s">
        <v>664</v>
      </c>
      <c r="BA5" s="570" t="s">
        <v>670</v>
      </c>
      <c r="BC5" s="804" t="s">
        <v>728</v>
      </c>
    </row>
    <row r="6" spans="1:55" ht="45">
      <c r="A6" s="6" t="s">
        <v>105</v>
      </c>
      <c r="B6" s="44">
        <v>2004</v>
      </c>
      <c r="C6" s="44">
        <v>2017</v>
      </c>
      <c r="E6" s="143" t="s">
        <v>190</v>
      </c>
      <c r="F6" s="147"/>
      <c r="G6" s="148" t="s">
        <v>291</v>
      </c>
      <c r="H6" s="148" t="s">
        <v>258</v>
      </c>
      <c r="I6" s="143" t="s">
        <v>68</v>
      </c>
      <c r="J6" s="148" t="s">
        <v>264</v>
      </c>
      <c r="N6" s="659" t="s">
        <v>288</v>
      </c>
      <c r="O6" s="545" t="s">
        <v>646</v>
      </c>
      <c r="R6" s="179" t="s">
        <v>3</v>
      </c>
      <c r="T6" s="45" t="s">
        <v>34</v>
      </c>
      <c r="U6" s="178" t="s">
        <v>327</v>
      </c>
      <c r="V6" s="1039">
        <v>5</v>
      </c>
      <c r="W6" s="460"/>
      <c r="X6" s="753" t="s">
        <v>614</v>
      </c>
      <c r="Y6" s="753" t="s">
        <v>671</v>
      </c>
      <c r="Z6" s="208"/>
      <c r="AA6" s="219"/>
      <c r="AH6" s="143" t="s">
        <v>367</v>
      </c>
      <c r="AK6" s="143" t="s">
        <v>350</v>
      </c>
      <c r="AM6" s="143" t="s">
        <v>360</v>
      </c>
      <c r="AP6" s="1119" t="s">
        <v>614</v>
      </c>
      <c r="AQ6" s="1035" t="s">
        <v>615</v>
      </c>
      <c r="AU6" s="220" t="s">
        <v>381</v>
      </c>
      <c r="AW6" s="410" t="s">
        <v>554</v>
      </c>
      <c r="AX6" s="411" t="s">
        <v>554</v>
      </c>
      <c r="AZ6" s="546" t="s">
        <v>665</v>
      </c>
      <c r="BA6" s="570" t="s">
        <v>675</v>
      </c>
    </row>
    <row r="7" spans="1:55" ht="33.75">
      <c r="A7" s="6" t="s">
        <v>106</v>
      </c>
      <c r="B7" s="44">
        <v>2005</v>
      </c>
      <c r="E7" s="143" t="s">
        <v>191</v>
      </c>
      <c r="F7" s="147"/>
      <c r="G7" s="143" t="s">
        <v>255</v>
      </c>
      <c r="H7" s="143" t="s">
        <v>257</v>
      </c>
      <c r="I7" s="143" t="s">
        <v>69</v>
      </c>
      <c r="J7" s="143" t="s">
        <v>284</v>
      </c>
      <c r="N7" s="660" t="s">
        <v>289</v>
      </c>
      <c r="O7" s="545" t="s">
        <v>647</v>
      </c>
      <c r="U7" s="178" t="s">
        <v>85</v>
      </c>
      <c r="V7" s="1040" t="s">
        <v>69</v>
      </c>
      <c r="W7" s="460"/>
      <c r="X7" s="753" t="s">
        <v>615</v>
      </c>
      <c r="Y7" s="753" t="s">
        <v>661</v>
      </c>
      <c r="Z7" s="208"/>
      <c r="AA7" s="219"/>
      <c r="AH7" s="143" t="s">
        <v>343</v>
      </c>
      <c r="AK7" s="143" t="s">
        <v>351</v>
      </c>
      <c r="AM7" s="143" t="s">
        <v>361</v>
      </c>
      <c r="AP7" s="1119" t="s">
        <v>761</v>
      </c>
      <c r="AQ7" s="1035" t="s">
        <v>616</v>
      </c>
      <c r="AU7" s="220" t="s">
        <v>382</v>
      </c>
      <c r="AW7" s="410" t="s">
        <v>555</v>
      </c>
      <c r="AX7" s="411" t="s">
        <v>555</v>
      </c>
      <c r="AZ7" s="546" t="s">
        <v>683</v>
      </c>
      <c r="BA7" s="570" t="s">
        <v>684</v>
      </c>
    </row>
    <row r="8" spans="1:55" ht="33.75">
      <c r="A8" s="6" t="s">
        <v>107</v>
      </c>
      <c r="B8" s="44">
        <v>2006</v>
      </c>
      <c r="E8" s="143" t="s">
        <v>192</v>
      </c>
      <c r="F8" s="147"/>
      <c r="G8" s="143" t="s">
        <v>256</v>
      </c>
      <c r="H8" s="143" t="s">
        <v>263</v>
      </c>
      <c r="I8" s="143" t="s">
        <v>183</v>
      </c>
      <c r="J8" s="143" t="s">
        <v>280</v>
      </c>
      <c r="N8" s="661" t="s">
        <v>290</v>
      </c>
      <c r="O8" s="545" t="s">
        <v>648</v>
      </c>
      <c r="V8" s="1040" t="s">
        <v>183</v>
      </c>
      <c r="W8" s="460"/>
      <c r="X8" s="753" t="s">
        <v>616</v>
      </c>
      <c r="Y8" s="753" t="s">
        <v>661</v>
      </c>
      <c r="Z8" s="208"/>
      <c r="AA8" s="219"/>
      <c r="AK8" s="143" t="s">
        <v>352</v>
      </c>
      <c r="AP8" s="1119" t="s">
        <v>615</v>
      </c>
      <c r="AQ8" s="1035" t="s">
        <v>619</v>
      </c>
      <c r="AU8" s="220" t="s">
        <v>383</v>
      </c>
      <c r="AW8" s="410" t="s">
        <v>556</v>
      </c>
      <c r="AX8" s="411" t="s">
        <v>556</v>
      </c>
      <c r="AZ8" s="146" t="s">
        <v>691</v>
      </c>
      <c r="BA8" s="179" t="s">
        <v>690</v>
      </c>
    </row>
    <row r="9" spans="1:55" ht="56.25">
      <c r="A9" s="6" t="s">
        <v>108</v>
      </c>
      <c r="B9" s="44">
        <v>2007</v>
      </c>
      <c r="E9" s="143" t="s">
        <v>193</v>
      </c>
      <c r="F9" s="147"/>
      <c r="G9" s="143" t="s">
        <v>263</v>
      </c>
      <c r="I9" s="143" t="s">
        <v>184</v>
      </c>
      <c r="O9" s="545" t="s">
        <v>649</v>
      </c>
      <c r="V9" s="1040" t="s">
        <v>184</v>
      </c>
      <c r="W9" s="460"/>
      <c r="X9" s="753" t="s">
        <v>617</v>
      </c>
      <c r="Y9" s="753" t="s">
        <v>637</v>
      </c>
      <c r="Z9" s="208">
        <v>1</v>
      </c>
      <c r="AA9" s="219"/>
      <c r="AK9" s="143" t="s">
        <v>353</v>
      </c>
      <c r="AP9" s="1119" t="s">
        <v>616</v>
      </c>
      <c r="AQ9" s="1035" t="s">
        <v>618</v>
      </c>
      <c r="AW9" s="410" t="s">
        <v>557</v>
      </c>
      <c r="AX9" s="411" t="s">
        <v>557</v>
      </c>
      <c r="AZ9" s="146" t="s">
        <v>768</v>
      </c>
      <c r="BA9" s="179" t="s">
        <v>602</v>
      </c>
    </row>
    <row r="10" spans="1:55" ht="45">
      <c r="A10" s="6" t="s">
        <v>109</v>
      </c>
      <c r="B10" s="44">
        <v>2008</v>
      </c>
      <c r="E10" s="143" t="s">
        <v>194</v>
      </c>
      <c r="F10" s="147"/>
      <c r="I10" s="143" t="s">
        <v>208</v>
      </c>
      <c r="O10" s="545" t="s">
        <v>650</v>
      </c>
      <c r="V10" s="1041" t="s">
        <v>208</v>
      </c>
      <c r="W10" s="1038"/>
      <c r="X10" s="1036" t="s">
        <v>618</v>
      </c>
      <c r="Y10" s="1037" t="s">
        <v>685</v>
      </c>
      <c r="Z10" s="208"/>
      <c r="AP10" s="1119" t="s">
        <v>619</v>
      </c>
      <c r="AQ10" s="1035" t="s">
        <v>617</v>
      </c>
      <c r="AW10" s="410" t="s">
        <v>558</v>
      </c>
      <c r="AX10" s="411" t="s">
        <v>558</v>
      </c>
    </row>
    <row r="11" spans="1:55" ht="112.5">
      <c r="A11" s="6" t="s">
        <v>110</v>
      </c>
      <c r="B11" s="44">
        <v>2009</v>
      </c>
      <c r="E11" s="143" t="s">
        <v>195</v>
      </c>
      <c r="F11" s="147"/>
      <c r="I11" s="143" t="s">
        <v>209</v>
      </c>
      <c r="O11" s="528" t="s">
        <v>651</v>
      </c>
      <c r="V11" s="1040" t="s">
        <v>209</v>
      </c>
      <c r="W11" s="462"/>
      <c r="X11" s="461" t="s">
        <v>619</v>
      </c>
      <c r="Y11" s="753" t="s">
        <v>673</v>
      </c>
      <c r="Z11" s="208"/>
      <c r="AP11" s="1119" t="s">
        <v>618</v>
      </c>
      <c r="AQ11" s="742" t="s">
        <v>612</v>
      </c>
      <c r="AW11" s="410" t="s">
        <v>559</v>
      </c>
      <c r="AX11" s="411" t="s">
        <v>559</v>
      </c>
    </row>
    <row r="12" spans="1:55" ht="33.75">
      <c r="A12" s="6" t="s">
        <v>65</v>
      </c>
      <c r="B12" s="44">
        <v>2010</v>
      </c>
      <c r="E12" s="143" t="s">
        <v>196</v>
      </c>
      <c r="F12" s="147"/>
      <c r="G12" s="148" t="s">
        <v>292</v>
      </c>
      <c r="H12" s="148" t="s">
        <v>260</v>
      </c>
      <c r="I12" s="143" t="s">
        <v>210</v>
      </c>
      <c r="O12" s="528" t="s">
        <v>3</v>
      </c>
      <c r="V12" s="1040" t="s">
        <v>210</v>
      </c>
      <c r="W12" s="546"/>
      <c r="X12" s="461" t="s">
        <v>764</v>
      </c>
      <c r="Y12" s="753" t="s">
        <v>637</v>
      </c>
      <c r="AP12" s="1119" t="s">
        <v>617</v>
      </c>
      <c r="AW12" s="410" t="s">
        <v>209</v>
      </c>
      <c r="AX12" s="411" t="s">
        <v>209</v>
      </c>
    </row>
    <row r="13" spans="1:55" ht="22.5">
      <c r="A13" s="6" t="s">
        <v>111</v>
      </c>
      <c r="B13" s="44">
        <v>2011</v>
      </c>
      <c r="E13" s="143" t="s">
        <v>197</v>
      </c>
      <c r="F13" s="147"/>
      <c r="G13" s="143" t="s">
        <v>261</v>
      </c>
      <c r="H13" s="143" t="s">
        <v>262</v>
      </c>
      <c r="I13" s="143" t="s">
        <v>211</v>
      </c>
      <c r="V13" s="1040" t="s">
        <v>211</v>
      </c>
      <c r="W13" s="546"/>
      <c r="X13" s="546"/>
      <c r="Y13" s="546"/>
      <c r="AW13" s="410" t="s">
        <v>210</v>
      </c>
      <c r="AX13" s="411" t="s">
        <v>210</v>
      </c>
    </row>
    <row r="14" spans="1:55" ht="45">
      <c r="A14" s="6" t="s">
        <v>66</v>
      </c>
      <c r="B14" s="44">
        <v>2012</v>
      </c>
      <c r="G14" s="143" t="s">
        <v>263</v>
      </c>
      <c r="H14" s="143" t="s">
        <v>263</v>
      </c>
      <c r="I14" s="143" t="s">
        <v>212</v>
      </c>
      <c r="N14" s="99" t="s">
        <v>316</v>
      </c>
      <c r="V14" s="1039">
        <v>13</v>
      </c>
      <c r="W14" s="460"/>
      <c r="X14" s="461" t="s">
        <v>771</v>
      </c>
      <c r="Y14" s="753" t="s">
        <v>637</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01.01.2021</v>
      </c>
      <c r="F29" s="274" t="str">
        <f>IF(periodEnd = "","", periodEnd)</f>
        <v>31.12.2021</v>
      </c>
      <c r="H29" s="275" t="s">
        <v>2159</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9" t="s">
        <v>642</v>
      </c>
      <c r="AX32" s="411" t="s">
        <v>569</v>
      </c>
    </row>
    <row r="33" spans="1:50">
      <c r="A33" s="6" t="s">
        <v>129</v>
      </c>
      <c r="O33" s="529" t="s">
        <v>643</v>
      </c>
      <c r="AX33" s="411" t="s">
        <v>570</v>
      </c>
    </row>
    <row r="34" spans="1:50">
      <c r="A34" s="6" t="s">
        <v>130</v>
      </c>
      <c r="O34" s="529" t="s">
        <v>644</v>
      </c>
      <c r="AX34" s="411" t="s">
        <v>571</v>
      </c>
    </row>
    <row r="35" spans="1:50">
      <c r="A35" s="6" t="s">
        <v>131</v>
      </c>
      <c r="O35" s="529" t="s">
        <v>645</v>
      </c>
      <c r="X35" s="529"/>
      <c r="Y35" s="529"/>
      <c r="AX35" s="411" t="s">
        <v>572</v>
      </c>
    </row>
    <row r="36" spans="1:50">
      <c r="A36" s="6" t="s">
        <v>95</v>
      </c>
      <c r="O36" s="529" t="s">
        <v>646</v>
      </c>
      <c r="AX36" s="411" t="s">
        <v>573</v>
      </c>
    </row>
    <row r="37" spans="1:50">
      <c r="A37" s="6" t="s">
        <v>96</v>
      </c>
      <c r="O37" s="529" t="s">
        <v>647</v>
      </c>
      <c r="AX37" s="411" t="s">
        <v>574</v>
      </c>
    </row>
    <row r="38" spans="1:50">
      <c r="A38" s="6" t="s">
        <v>97</v>
      </c>
      <c r="O38" s="529" t="s">
        <v>648</v>
      </c>
      <c r="AX38" s="411" t="s">
        <v>575</v>
      </c>
    </row>
    <row r="39" spans="1:50">
      <c r="A39" s="6" t="s">
        <v>98</v>
      </c>
      <c r="O39" s="529" t="s">
        <v>649</v>
      </c>
      <c r="AX39" s="411" t="s">
        <v>523</v>
      </c>
    </row>
    <row r="40" spans="1:50">
      <c r="A40" s="6" t="s">
        <v>99</v>
      </c>
      <c r="O40" s="529" t="s">
        <v>650</v>
      </c>
      <c r="AX40" s="411" t="s">
        <v>524</v>
      </c>
    </row>
    <row r="41" spans="1:50">
      <c r="A41" s="6" t="s">
        <v>100</v>
      </c>
      <c r="O41" s="529" t="s">
        <v>651</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1"/>
      <c r="AX53" s="411" t="s">
        <v>537</v>
      </c>
    </row>
    <row r="54" spans="1:50">
      <c r="A54" s="6" t="s">
        <v>141</v>
      </c>
      <c r="X54" s="481"/>
      <c r="AX54" s="411" t="s">
        <v>538</v>
      </c>
    </row>
    <row r="55" spans="1:50">
      <c r="A55" s="6" t="s">
        <v>142</v>
      </c>
      <c r="X55" s="481"/>
      <c r="AX55" s="411" t="s">
        <v>539</v>
      </c>
    </row>
    <row r="56" spans="1:50">
      <c r="A56" s="6" t="s">
        <v>143</v>
      </c>
      <c r="X56" s="481"/>
      <c r="AX56" s="411" t="s">
        <v>540</v>
      </c>
    </row>
    <row r="57" spans="1:50">
      <c r="A57" s="6" t="s">
        <v>388</v>
      </c>
      <c r="X57" s="481"/>
      <c r="AX57" s="411" t="s">
        <v>541</v>
      </c>
    </row>
    <row r="58" spans="1:50">
      <c r="A58" s="6" t="s">
        <v>144</v>
      </c>
      <c r="X58" s="481"/>
      <c r="AX58" s="411" t="s">
        <v>542</v>
      </c>
    </row>
    <row r="59" spans="1:50">
      <c r="A59" s="6" t="s">
        <v>145</v>
      </c>
      <c r="X59" s="481"/>
      <c r="AX59" s="411" t="s">
        <v>543</v>
      </c>
    </row>
    <row r="60" spans="1:50">
      <c r="A60" s="6" t="s">
        <v>146</v>
      </c>
      <c r="X60" s="481"/>
      <c r="AX60" s="411" t="s">
        <v>544</v>
      </c>
    </row>
    <row r="61" spans="1:50">
      <c r="A61" s="6" t="s">
        <v>147</v>
      </c>
      <c r="X61" s="481"/>
      <c r="AX61" s="411" t="s">
        <v>545</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modCheckCyan">
    <tabColor indexed="47"/>
  </sheetPr>
  <dimension ref="A1:A187"/>
  <sheetViews>
    <sheetView showGridLines="0" workbookViewId="0"/>
  </sheetViews>
  <sheetFormatPr defaultRowHeight="11.25"/>
  <sheetData>
    <row r="1" spans="1:1">
      <c r="A1" s="1034">
        <f>IF('Форма 4.2.1 | Т-ТЭ | &gt;=25МВт'!$O$22="",1,0)</f>
        <v>1</v>
      </c>
    </row>
    <row r="2" spans="1:1">
      <c r="A2" s="1034">
        <f>IF('Форма 4.2.1 | Т-ТЭ | &gt;=25МВт'!$O$23="",1,0)</f>
        <v>1</v>
      </c>
    </row>
    <row r="3" spans="1:1">
      <c r="A3" s="1034">
        <f>IF('Форма 4.2.1 | Т-ТЭ | &gt;=25МВт'!$M$24="",1,0)</f>
        <v>1</v>
      </c>
    </row>
    <row r="4" spans="1:1">
      <c r="A4" s="1034">
        <f>IF('Форма 4.2.1 | Т-ТЭ | &gt;=25МВт'!$R$24="",1,0)</f>
        <v>1</v>
      </c>
    </row>
    <row r="5" spans="1:1">
      <c r="A5" s="1034">
        <f>IF('Форма 4.2.1 | Т-ТЭ | &gt;=25МВт'!$T$24="",1,0)</f>
        <v>1</v>
      </c>
    </row>
    <row r="6" spans="1:1">
      <c r="A6" s="1034">
        <f>IF('Форма 4.2.1 | Т-ТЭ | &gt;=25МВт'!$S$24="",1,0)</f>
        <v>0</v>
      </c>
    </row>
    <row r="7" spans="1:1">
      <c r="A7" s="1034">
        <f>IF('Форма 4.2.1 | Т-ТЭ | &gt;=25МВт'!$U$24="",1,0)</f>
        <v>0</v>
      </c>
    </row>
    <row r="8" spans="1:1">
      <c r="A8" s="1034">
        <f>IF('Форма 4.2.1 | Т-ТЭ | ТСО'!$O$22="",1,0)</f>
        <v>1</v>
      </c>
    </row>
    <row r="9" spans="1:1">
      <c r="A9" s="1034">
        <f>IF('Форма 4.2.1 | Т-ТЭ | ТСО'!$O$23="",1,0)</f>
        <v>1</v>
      </c>
    </row>
    <row r="10" spans="1:1">
      <c r="A10" s="1034">
        <f>IF('Форма 4.2.1 | Т-ТЭ | ТСО'!$M$24="",1,0)</f>
        <v>1</v>
      </c>
    </row>
    <row r="11" spans="1:1">
      <c r="A11" s="1034">
        <f>IF('Форма 4.2.1 | Т-ТЭ | ТСО'!$R$24="",1,0)</f>
        <v>1</v>
      </c>
    </row>
    <row r="12" spans="1:1">
      <c r="A12" s="1034">
        <f>IF('Форма 4.2.1 | Т-ТЭ | ТСО'!$T$24="",1,0)</f>
        <v>1</v>
      </c>
    </row>
    <row r="13" spans="1:1">
      <c r="A13" s="1034">
        <f>IF('Форма 4.2.1 | Т-ТЭ | ТСО'!$S$24="",1,0)</f>
        <v>0</v>
      </c>
    </row>
    <row r="14" spans="1:1">
      <c r="A14" s="1034">
        <f>IF('Форма 4.2.1 | Т-ТЭ | ТСО'!$U$24="",1,0)</f>
        <v>0</v>
      </c>
    </row>
    <row r="15" spans="1:1">
      <c r="A15" s="1034">
        <f>IF('Форма 4.2.1 | Т-ТЭ | потр'!$O$22="",1,0)</f>
        <v>0</v>
      </c>
    </row>
    <row r="16" spans="1:1">
      <c r="A16" s="1034">
        <f>IF('Форма 4.2.1 | Т-ТЭ | потр'!$O$23="",1,0)</f>
        <v>0</v>
      </c>
    </row>
    <row r="17" spans="1:1">
      <c r="A17" s="1034">
        <f>IF('Форма 4.2.1 | Т-ТЭ | потр'!$M$24="",1,0)</f>
        <v>0</v>
      </c>
    </row>
    <row r="18" spans="1:1">
      <c r="A18" s="1034">
        <f>IF('Форма 4.2.1 | Т-ТЭ | потр'!$R$24="",1,0)</f>
        <v>0</v>
      </c>
    </row>
    <row r="19" spans="1:1">
      <c r="A19" s="1034">
        <f>IF('Форма 4.2.1 | Т-ТЭ | потр'!$T$24="",1,0)</f>
        <v>0</v>
      </c>
    </row>
    <row r="20" spans="1:1">
      <c r="A20" s="1034">
        <f>IF('Форма 4.2.1 | Т-ТЭ | потр'!$S$24="",1,0)</f>
        <v>0</v>
      </c>
    </row>
    <row r="21" spans="1:1">
      <c r="A21" s="1034">
        <f>IF('Форма 4.2.1 | Т-ТЭ | потр'!$U$24="",1,0)</f>
        <v>0</v>
      </c>
    </row>
    <row r="22" spans="1:1">
      <c r="A22" s="1034">
        <f>IF('Форма 4.2.1 | Т-ТЭ | предел'!$O$24="",1,0)</f>
        <v>1</v>
      </c>
    </row>
    <row r="23" spans="1:1">
      <c r="A23" s="1034">
        <f>IF('Форма 4.2.1 | Т-ТЭ | предел'!$O$25="",1,0)</f>
        <v>1</v>
      </c>
    </row>
    <row r="24" spans="1:1">
      <c r="A24" s="1034">
        <f>IF('Форма 4.2.1 | Т-ТЭ | предел'!$M$26="",1,0)</f>
        <v>1</v>
      </c>
    </row>
    <row r="25" spans="1:1">
      <c r="A25" s="1034">
        <f>IF('Форма 4.2.1 | Т-ТЭ | предел'!$R$26="",1,0)</f>
        <v>1</v>
      </c>
    </row>
    <row r="26" spans="1:1">
      <c r="A26" s="1034">
        <f>IF('Форма 4.2.1 | Т-ТЭ | предел'!$T$26="",1,0)</f>
        <v>1</v>
      </c>
    </row>
    <row r="27" spans="1:1">
      <c r="A27" s="1034">
        <f>IF('Форма 4.2.1 | Т-ТЭ | предел'!$O$7="",1,0)</f>
        <v>0</v>
      </c>
    </row>
    <row r="28" spans="1:1">
      <c r="A28" s="1034">
        <f>IF('Форма 4.2.1 | Т-ТЭ | предел'!$S$26="",1,0)</f>
        <v>0</v>
      </c>
    </row>
    <row r="29" spans="1:1">
      <c r="A29" s="1034">
        <f>IF('Форма 4.2.1 | Т-ТЭ | предел'!$U$26="",1,0)</f>
        <v>0</v>
      </c>
    </row>
    <row r="30" spans="1:1">
      <c r="A30" s="1034">
        <f>IF('Форма 4.2.1 | Т-ТЭ | индикат'!$O$7="",1,0)</f>
        <v>1</v>
      </c>
    </row>
    <row r="31" spans="1:1">
      <c r="A31" s="1034">
        <f>IF('Форма 4.2.1 | Т-ТЭ | индикат'!$O$24="",1,0)</f>
        <v>1</v>
      </c>
    </row>
    <row r="32" spans="1:1">
      <c r="A32" s="1034">
        <f>IF('Форма 4.2.1 | Т-ТЭ | индикат'!$O$25="",1,0)</f>
        <v>1</v>
      </c>
    </row>
    <row r="33" spans="1:1">
      <c r="A33" s="1034">
        <f>IF('Форма 4.2.1 | Т-ТЭ | индикат'!$M$26="",1,0)</f>
        <v>1</v>
      </c>
    </row>
    <row r="34" spans="1:1">
      <c r="A34" s="1034">
        <f>IF('Форма 4.2.1 | Т-ТЭ | индикат'!$R$26="",1,0)</f>
        <v>1</v>
      </c>
    </row>
    <row r="35" spans="1:1">
      <c r="A35" s="1034">
        <f>IF('Форма 4.2.1 | Т-ТЭ | индикат'!$T$26="",1,0)</f>
        <v>1</v>
      </c>
    </row>
    <row r="36" spans="1:1">
      <c r="A36" s="1034">
        <f>IF('Форма 4.2.1 | Т-ТЭ | индикат'!$S$26="",1,0)</f>
        <v>0</v>
      </c>
    </row>
    <row r="37" spans="1:1">
      <c r="A37" s="1034">
        <f>IF('Форма 4.2.1 | Т-ТЭ | индикат'!$U$26="",1,0)</f>
        <v>0</v>
      </c>
    </row>
    <row r="38" spans="1:1">
      <c r="A38" s="1034">
        <f>IF('Форма 4.2.1 | Резерв мощности'!$O$22="",1,0)</f>
        <v>1</v>
      </c>
    </row>
    <row r="39" spans="1:1">
      <c r="A39" s="1034">
        <f>IF('Форма 4.2.1 | Резерв мощности'!$O$23="",1,0)</f>
        <v>1</v>
      </c>
    </row>
    <row r="40" spans="1:1">
      <c r="A40" s="1034">
        <f>IF('Форма 4.2.1 | Резерв мощности'!$M$24="",1,0)</f>
        <v>1</v>
      </c>
    </row>
    <row r="41" spans="1:1">
      <c r="A41" s="1034">
        <f>IF('Форма 4.2.1 | Резерв мощности'!$O$24="",1,0)</f>
        <v>1</v>
      </c>
    </row>
    <row r="42" spans="1:1">
      <c r="A42" s="1034">
        <f>IF('Форма 4.2.1 | Резерв мощности'!$R$24="",1,0)</f>
        <v>1</v>
      </c>
    </row>
    <row r="43" spans="1:1">
      <c r="A43" s="1034">
        <f>IF('Форма 4.2.1 | Резерв мощности'!$T$24="",1,0)</f>
        <v>1</v>
      </c>
    </row>
    <row r="44" spans="1:1">
      <c r="A44" s="1034">
        <f>IF('Форма 4.2.1 | Резерв мощности'!$S$24="",1,0)</f>
        <v>0</v>
      </c>
    </row>
    <row r="45" spans="1:1">
      <c r="A45" s="1034">
        <f>IF('Форма 4.2.1 | Резерв мощности'!$U$24="",1,0)</f>
        <v>0</v>
      </c>
    </row>
    <row r="46" spans="1:1">
      <c r="A46" s="1034">
        <f>IF('Форма 4.2.2 | Т-ТН'!$O$23="",1,0)</f>
        <v>1</v>
      </c>
    </row>
    <row r="47" spans="1:1">
      <c r="A47" s="1034">
        <f>IF('Форма 4.2.2 | Т-ТН'!$M$24="",1,0)</f>
        <v>1</v>
      </c>
    </row>
    <row r="48" spans="1:1">
      <c r="A48" s="1034">
        <f>IF('Форма 4.2.2 | Т-ТН'!$R$24="",1,0)</f>
        <v>1</v>
      </c>
    </row>
    <row r="49" spans="1:1">
      <c r="A49" s="1034">
        <f>IF('Форма 4.2.2 | Т-ТН'!$T$24="",1,0)</f>
        <v>1</v>
      </c>
    </row>
    <row r="50" spans="1:1">
      <c r="A50" s="1034">
        <f>IF('Форма 4.2.2 | Т-ТН'!$S$24="",1,0)</f>
        <v>0</v>
      </c>
    </row>
    <row r="51" spans="1:1">
      <c r="A51" s="1034">
        <f>IF('Форма 4.2.2 | Т-ТН'!$U$24="",1,0)</f>
        <v>0</v>
      </c>
    </row>
    <row r="52" spans="1:1">
      <c r="A52" s="1034">
        <f>IF('Форма 4.2.2 | Т-передача ТЭ'!$O$23="",1,0)</f>
        <v>1</v>
      </c>
    </row>
    <row r="53" spans="1:1">
      <c r="A53" s="1034">
        <f>IF('Форма 4.2.2 | Т-передача ТЭ'!$M$24="",1,0)</f>
        <v>1</v>
      </c>
    </row>
    <row r="54" spans="1:1">
      <c r="A54" s="1034">
        <f>IF('Форма 4.2.2 | Т-передача ТЭ'!$R$24="",1,0)</f>
        <v>1</v>
      </c>
    </row>
    <row r="55" spans="1:1">
      <c r="A55" s="1034">
        <f>IF('Форма 4.2.2 | Т-передача ТЭ'!$T$24="",1,0)</f>
        <v>1</v>
      </c>
    </row>
    <row r="56" spans="1:1">
      <c r="A56" s="1034">
        <f>IF('Форма 4.2.2 | Т-передача ТЭ'!$S$24="",1,0)</f>
        <v>0</v>
      </c>
    </row>
    <row r="57" spans="1:1">
      <c r="A57" s="1034">
        <f>IF('Форма 4.2.2 | Т-передача ТЭ'!$U$24="",1,0)</f>
        <v>0</v>
      </c>
    </row>
    <row r="58" spans="1:1">
      <c r="A58" s="1034">
        <f>IF('Форма 4.2.2 | Т-передача ТН'!$O$23="",1,0)</f>
        <v>1</v>
      </c>
    </row>
    <row r="59" spans="1:1">
      <c r="A59" s="1034">
        <f>IF('Форма 4.2.2 | Т-передача ТН'!$M$24="",1,0)</f>
        <v>1</v>
      </c>
    </row>
    <row r="60" spans="1:1">
      <c r="A60" s="1034">
        <f>IF('Форма 4.2.2 | Т-передача ТН'!$R$24="",1,0)</f>
        <v>1</v>
      </c>
    </row>
    <row r="61" spans="1:1">
      <c r="A61" s="1034">
        <f>IF('Форма 4.2.2 | Т-передача ТН'!$T$24="",1,0)</f>
        <v>1</v>
      </c>
    </row>
    <row r="62" spans="1:1">
      <c r="A62" s="1034">
        <f>IF('Форма 4.2.2 | Т-передача ТН'!$S$24="",1,0)</f>
        <v>0</v>
      </c>
    </row>
    <row r="63" spans="1:1">
      <c r="A63" s="1034">
        <f>IF('Форма 4.2.2 | Т-передача ТН'!$U$24="",1,0)</f>
        <v>0</v>
      </c>
    </row>
    <row r="64" spans="1:1">
      <c r="A64" s="1034">
        <f>IF('Форма 4.2.3 | Т-гор.вода'!$O$23="",1,0)</f>
        <v>1</v>
      </c>
    </row>
    <row r="65" spans="1:1">
      <c r="A65" s="1034">
        <f>IF('Форма 4.2.3 | Т-гор.вода'!$M$24="",1,0)</f>
        <v>0</v>
      </c>
    </row>
    <row r="66" spans="1:1">
      <c r="A66" s="1034">
        <f>IF('Форма 4.2.3 | Т-гор.вода'!$W$24="",1,0)</f>
        <v>1</v>
      </c>
    </row>
    <row r="67" spans="1:1">
      <c r="A67" s="1034">
        <f>IF('Форма 4.2.3 | Т-гор.вода'!$Y$24="",1,0)</f>
        <v>1</v>
      </c>
    </row>
    <row r="68" spans="1:1">
      <c r="A68" s="1034">
        <f>IF('Форма 4.2.3 | Т-гор.вода'!$M$25="",1,0)</f>
        <v>1</v>
      </c>
    </row>
    <row r="69" spans="1:1">
      <c r="A69" s="1034">
        <f>IF('Форма 4.2.3 | Т-гор.вода'!$X$24="",1,0)</f>
        <v>0</v>
      </c>
    </row>
    <row r="70" spans="1:1">
      <c r="A70" s="1034">
        <f>IF('Форма 4.2.3 | Т-гор.вода'!$Z$24="",1,0)</f>
        <v>0</v>
      </c>
    </row>
    <row r="71" spans="1:1">
      <c r="A71" s="1034">
        <f>IF('Форма 4.2.4 | Т-подкл'!$AB$23="",1,0)</f>
        <v>1</v>
      </c>
    </row>
    <row r="72" spans="1:1">
      <c r="A72" s="1034">
        <f>IF('Форма 4.2.4 | Т-подкл'!$AD$23="",1,0)</f>
        <v>1</v>
      </c>
    </row>
    <row r="73" spans="1:1">
      <c r="A73" s="1034">
        <f>IF('Форма 4.2.4 | Т-подкл'!$N$23="",1,0)</f>
        <v>0</v>
      </c>
    </row>
    <row r="74" spans="1:1">
      <c r="A74" s="1034">
        <f>IF('Форма 4.2.4 | Т-подкл'!$R$23="",1,0)</f>
        <v>0</v>
      </c>
    </row>
    <row r="75" spans="1:1">
      <c r="A75" s="1034">
        <f>IF('Форма 4.2.4 | Т-подкл'!$V$23="",1,0)</f>
        <v>0</v>
      </c>
    </row>
    <row r="76" spans="1:1">
      <c r="A76" s="1034">
        <f>IF('Форма 4.2.4 | Т-подкл'!$AC$23="",1,0)</f>
        <v>0</v>
      </c>
    </row>
    <row r="77" spans="1:1">
      <c r="A77" s="1034">
        <f>IF('Форма 4.2.4 | Т-подкл'!$AE$23="",1,0)</f>
        <v>0</v>
      </c>
    </row>
    <row r="78" spans="1:1">
      <c r="A78" s="1034">
        <f>IF('Форма 4.2.5 | Т-подкл(инд)'!$M$23="",1,0)</f>
        <v>1</v>
      </c>
    </row>
    <row r="79" spans="1:1">
      <c r="A79" s="1034">
        <f>IF('Форма 4.2.5 | Т-подкл(инд)'!$P$23="",1,0)</f>
        <v>1</v>
      </c>
    </row>
    <row r="80" spans="1:1">
      <c r="A80" s="1034">
        <f>IF('Форма 4.2.5 | Т-подкл(инд)'!$Q$23="",1,0)</f>
        <v>1</v>
      </c>
    </row>
    <row r="81" spans="1:1">
      <c r="A81" s="1034">
        <f>IF('Форма 4.2.5 | Т-подкл(инд)'!$R$23="",1,0)</f>
        <v>1</v>
      </c>
    </row>
    <row r="82" spans="1:1">
      <c r="A82" s="1034">
        <f>IF('Форма 4.2.5 | Т-подкл(инд)'!$S$23="",1,0)</f>
        <v>1</v>
      </c>
    </row>
    <row r="83" spans="1:1">
      <c r="A83" s="1034">
        <f>IF('Форма 4.2.5 | Т-подкл(инд)'!$T$23="",1,0)</f>
        <v>0</v>
      </c>
    </row>
    <row r="84" spans="1:1">
      <c r="A84" s="1034">
        <f>IF('Форма 4.2.5 | Т-подкл(инд)'!$V$23="",1,0)</f>
        <v>0</v>
      </c>
    </row>
    <row r="85" spans="1:1">
      <c r="A85" s="1034">
        <f>IF('Форма 4.7'!$E$12="",1,0)</f>
        <v>0</v>
      </c>
    </row>
    <row r="86" spans="1:1">
      <c r="A86" s="1034">
        <f>IF('Форма 4.7'!$F$12="",1,0)</f>
        <v>0</v>
      </c>
    </row>
    <row r="87" spans="1:1">
      <c r="A87" s="1034">
        <f>IF('Форма 4.8'!$G$11="",1,0)</f>
        <v>0</v>
      </c>
    </row>
    <row r="88" spans="1:1">
      <c r="A88" s="1034">
        <f>IF('Форма 4.8'!$G$12="",1,0)</f>
        <v>0</v>
      </c>
    </row>
    <row r="89" spans="1:1">
      <c r="A89" s="1034">
        <f>IF('Форма 4.8'!$H$12="",1,0)</f>
        <v>0</v>
      </c>
    </row>
    <row r="90" spans="1:1">
      <c r="A90" s="1034">
        <f>IF('Форма 4.8'!$H$13="",1,0)</f>
        <v>0</v>
      </c>
    </row>
    <row r="91" spans="1:1">
      <c r="A91" s="1034">
        <f>IF('Форма 4.8'!$E$15="",1,0)</f>
        <v>0</v>
      </c>
    </row>
    <row r="92" spans="1:1">
      <c r="A92" s="1034">
        <f>IF('Форма 4.8'!$H$15="",1,0)</f>
        <v>0</v>
      </c>
    </row>
    <row r="93" spans="1:1">
      <c r="A93" s="1034">
        <f>IF('Форма 4.8'!$G$18="",1,0)</f>
        <v>0</v>
      </c>
    </row>
    <row r="94" spans="1:1">
      <c r="A94" s="1034">
        <f>IF('Форма 4.8'!$G$22="",1,0)</f>
        <v>0</v>
      </c>
    </row>
    <row r="95" spans="1:1">
      <c r="A95" s="1034">
        <f>IF('Форма 4.8'!$G$25="",1,0)</f>
        <v>0</v>
      </c>
    </row>
    <row r="96" spans="1:1">
      <c r="A96" s="1034">
        <f>IF('Форма 4.8'!$E$31="",1,0)</f>
        <v>0</v>
      </c>
    </row>
    <row r="97" spans="1:1">
      <c r="A97" s="1034">
        <f>IF('Форма 4.8'!$H$31="",1,0)</f>
        <v>0</v>
      </c>
    </row>
    <row r="98" spans="1:1">
      <c r="A98" s="1034">
        <f>IF('Форма 4.8'!$G$28="",1,0)</f>
        <v>0</v>
      </c>
    </row>
    <row r="99" spans="1:1">
      <c r="A99" s="1034">
        <f>IF('Форма 1.0.2'!$E$12="",1,0)</f>
        <v>1</v>
      </c>
    </row>
    <row r="100" spans="1:1">
      <c r="A100" s="1034">
        <f>IF('Форма 1.0.2'!$F$12="",1,0)</f>
        <v>1</v>
      </c>
    </row>
    <row r="101" spans="1:1">
      <c r="A101" s="1034">
        <f>IF('Форма 1.0.2'!$G$12="",1,0)</f>
        <v>1</v>
      </c>
    </row>
    <row r="102" spans="1:1">
      <c r="A102" s="1034">
        <f>IF('Форма 1.0.2'!$H$12="",1,0)</f>
        <v>1</v>
      </c>
    </row>
    <row r="103" spans="1:1">
      <c r="A103" s="1034">
        <f>IF('Форма 1.0.2'!$I$12="",1,0)</f>
        <v>1</v>
      </c>
    </row>
    <row r="104" spans="1:1">
      <c r="A104" s="1034">
        <f>IF('Форма 1.0.2'!$J$12="",1,0)</f>
        <v>1</v>
      </c>
    </row>
    <row r="105" spans="1:1">
      <c r="A105" s="1034">
        <f>IF('Сведения об изменении'!$E$12="",1,0)</f>
        <v>1</v>
      </c>
    </row>
    <row r="106" spans="1:1">
      <c r="A106" s="1094">
        <f>IF('Форма 4.2.4 | Т-подкл'!$AA$23="",1,0)</f>
        <v>1</v>
      </c>
    </row>
    <row r="107" spans="1:1">
      <c r="A107" s="1094">
        <f>IF('Форма 4.2.4 | Т-подкл'!$Z$23="",1,0)</f>
        <v>1</v>
      </c>
    </row>
    <row r="108" spans="1:1">
      <c r="A108" s="1102">
        <f>IF('Форма 4.7'!$F$17="",1,0)</f>
        <v>0</v>
      </c>
    </row>
    <row r="109" spans="1:1">
      <c r="A109" s="1102">
        <f>IF('Форма 4.7'!$E$17="",1,0)</f>
        <v>0</v>
      </c>
    </row>
    <row r="110" spans="1:1">
      <c r="A110" s="1102">
        <f>IF(Территории!$E$12="",1,0)</f>
        <v>0</v>
      </c>
    </row>
    <row r="111" spans="1:1">
      <c r="A111" s="1102">
        <f>IF('Перечень тарифов'!$E$21="",1,0)</f>
        <v>0</v>
      </c>
    </row>
    <row r="112" spans="1:1">
      <c r="A112" s="1102">
        <f>IF('Перечень тарифов'!$F$21="",1,0)</f>
        <v>0</v>
      </c>
    </row>
    <row r="113" spans="1:1">
      <c r="A113" s="1102">
        <f>IF('Перечень тарифов'!$G$21="",1,0)</f>
        <v>0</v>
      </c>
    </row>
    <row r="114" spans="1:1">
      <c r="A114" s="1102">
        <f>IF('Перечень тарифов'!$K$21="",1,0)</f>
        <v>0</v>
      </c>
    </row>
    <row r="115" spans="1:1">
      <c r="A115" s="1102">
        <f>IF('Перечень тарифов'!$O$21="",1,0)</f>
        <v>0</v>
      </c>
    </row>
    <row r="116" spans="1:1">
      <c r="A116" s="1102">
        <f>IF('Перечень тарифов'!$S$21="",1,0)</f>
        <v>0</v>
      </c>
    </row>
    <row r="117" spans="1:1">
      <c r="A117" s="1102">
        <f>IF('Перечень тарифов'!$R$21="",1,0)</f>
        <v>0</v>
      </c>
    </row>
    <row r="118" spans="1:1">
      <c r="A118" s="1102">
        <f>IF('Перечень тарифов'!$R$23="",1,0)</f>
        <v>0</v>
      </c>
    </row>
    <row r="119" spans="1:1">
      <c r="A119" s="1102">
        <f>IF('Перечень тарифов'!$S$23="",1,0)</f>
        <v>0</v>
      </c>
    </row>
    <row r="120" spans="1:1">
      <c r="A120" s="1102">
        <f>IF('Перечень тарифов'!$R$25="",1,0)</f>
        <v>0</v>
      </c>
    </row>
    <row r="121" spans="1:1">
      <c r="A121" s="1102">
        <f>IF('Перечень тарифов'!$S$25="",1,0)</f>
        <v>0</v>
      </c>
    </row>
    <row r="122" spans="1:1">
      <c r="A122" s="1102">
        <f>IF('Перечень тарифов'!$R$27="",1,0)</f>
        <v>0</v>
      </c>
    </row>
    <row r="123" spans="1:1">
      <c r="A123" s="1102">
        <f>IF('Перечень тарифов'!$S$27="",1,0)</f>
        <v>0</v>
      </c>
    </row>
    <row r="124" spans="1:1">
      <c r="A124" s="1102">
        <f>IF('Перечень тарифов'!$R$29="",1,0)</f>
        <v>0</v>
      </c>
    </row>
    <row r="125" spans="1:1">
      <c r="A125" s="1102">
        <f>IF('Перечень тарифов'!$S$29="",1,0)</f>
        <v>0</v>
      </c>
    </row>
    <row r="126" spans="1:1">
      <c r="A126" s="1102">
        <f>IF('Форма 4.2.1 | Т-ТЭ | потр'!$O$24="",1,0)</f>
        <v>0</v>
      </c>
    </row>
    <row r="127" spans="1:1">
      <c r="A127" s="1102">
        <f>IF('Форма 4.2.1 | Т-ТЭ | потр'!$O$31="",1,0)</f>
        <v>0</v>
      </c>
    </row>
    <row r="128" spans="1:1">
      <c r="A128" s="1102">
        <f>IF('Форма 4.2.1 | Т-ТЭ | потр'!$O$32="",1,0)</f>
        <v>0</v>
      </c>
    </row>
    <row r="129" spans="1:1">
      <c r="A129" s="1102">
        <f>IF('Форма 4.2.1 | Т-ТЭ | потр'!$M$33="",1,0)</f>
        <v>0</v>
      </c>
    </row>
    <row r="130" spans="1:1">
      <c r="A130" s="1102">
        <f>IF('Форма 4.2.1 | Т-ТЭ | потр'!$O$33="",1,0)</f>
        <v>0</v>
      </c>
    </row>
    <row r="131" spans="1:1">
      <c r="A131" s="1102">
        <f>IF('Форма 4.2.1 | Т-ТЭ | потр'!$R$33="",1,0)</f>
        <v>0</v>
      </c>
    </row>
    <row r="132" spans="1:1">
      <c r="A132" s="1102">
        <f>IF('Форма 4.2.1 | Т-ТЭ | потр'!$T$33="",1,0)</f>
        <v>0</v>
      </c>
    </row>
    <row r="133" spans="1:1">
      <c r="A133" s="1102">
        <f>IF('Форма 4.2.1 | Т-ТЭ | потр'!$S$33="",1,0)</f>
        <v>0</v>
      </c>
    </row>
    <row r="134" spans="1:1">
      <c r="A134" s="1102">
        <f>IF('Форма 4.2.1 | Т-ТЭ | потр'!$U$33="",1,0)</f>
        <v>0</v>
      </c>
    </row>
    <row r="135" spans="1:1">
      <c r="A135" s="1102">
        <f>IF('Форма 4.2.1 | Т-ТЭ | потр'!$O$40="",1,0)</f>
        <v>0</v>
      </c>
    </row>
    <row r="136" spans="1:1">
      <c r="A136" s="1102">
        <f>IF('Форма 4.2.1 | Т-ТЭ | потр'!$O$41="",1,0)</f>
        <v>0</v>
      </c>
    </row>
    <row r="137" spans="1:1">
      <c r="A137" s="1102">
        <f>IF('Форма 4.2.1 | Т-ТЭ | потр'!$M$42="",1,0)</f>
        <v>0</v>
      </c>
    </row>
    <row r="138" spans="1:1">
      <c r="A138" s="1102">
        <f>IF('Форма 4.2.1 | Т-ТЭ | потр'!$O$42="",1,0)</f>
        <v>0</v>
      </c>
    </row>
    <row r="139" spans="1:1">
      <c r="A139" s="1102">
        <f>IF('Форма 4.2.1 | Т-ТЭ | потр'!$R$42="",1,0)</f>
        <v>0</v>
      </c>
    </row>
    <row r="140" spans="1:1">
      <c r="A140" s="1102">
        <f>IF('Форма 4.2.1 | Т-ТЭ | потр'!$T$42="",1,0)</f>
        <v>0</v>
      </c>
    </row>
    <row r="141" spans="1:1">
      <c r="A141" s="1102">
        <f>IF('Форма 4.2.1 | Т-ТЭ | потр'!$S$42="",1,0)</f>
        <v>0</v>
      </c>
    </row>
    <row r="142" spans="1:1">
      <c r="A142" s="1102">
        <f>IF('Форма 4.2.1 | Т-ТЭ | потр'!$U$42="",1,0)</f>
        <v>0</v>
      </c>
    </row>
    <row r="143" spans="1:1">
      <c r="A143" s="1102">
        <f>IF('Форма 4.2.1 | Т-ТЭ | потр'!$O$49="",1,0)</f>
        <v>0</v>
      </c>
    </row>
    <row r="144" spans="1:1">
      <c r="A144" s="1102">
        <f>IF('Форма 4.2.1 | Т-ТЭ | потр'!$O$50="",1,0)</f>
        <v>0</v>
      </c>
    </row>
    <row r="145" spans="1:1">
      <c r="A145" s="1102">
        <f>IF('Форма 4.2.1 | Т-ТЭ | потр'!$M$51="",1,0)</f>
        <v>0</v>
      </c>
    </row>
    <row r="146" spans="1:1">
      <c r="A146" s="1102">
        <f>IF('Форма 4.2.1 | Т-ТЭ | потр'!$O$51="",1,0)</f>
        <v>0</v>
      </c>
    </row>
    <row r="147" spans="1:1">
      <c r="A147" s="1102">
        <f>IF('Форма 4.2.1 | Т-ТЭ | потр'!$R$51="",1,0)</f>
        <v>0</v>
      </c>
    </row>
    <row r="148" spans="1:1">
      <c r="A148" s="1102">
        <f>IF('Форма 4.2.1 | Т-ТЭ | потр'!$T$51="",1,0)</f>
        <v>0</v>
      </c>
    </row>
    <row r="149" spans="1:1">
      <c r="A149" s="1102">
        <f>IF('Форма 4.2.1 | Т-ТЭ | потр'!$S$51="",1,0)</f>
        <v>0</v>
      </c>
    </row>
    <row r="150" spans="1:1">
      <c r="A150" s="1102">
        <f>IF('Форма 4.2.1 | Т-ТЭ | потр'!$U$51="",1,0)</f>
        <v>0</v>
      </c>
    </row>
    <row r="151" spans="1:1">
      <c r="A151" s="1102">
        <f>IF('Форма 4.2.1 | Т-ТЭ | потр'!$O$58="",1,0)</f>
        <v>0</v>
      </c>
    </row>
    <row r="152" spans="1:1">
      <c r="A152" s="1102">
        <f>IF('Форма 4.2.1 | Т-ТЭ | потр'!$O$59="",1,0)</f>
        <v>0</v>
      </c>
    </row>
    <row r="153" spans="1:1">
      <c r="A153" s="1102">
        <f>IF('Форма 4.2.1 | Т-ТЭ | потр'!$M$60="",1,0)</f>
        <v>0</v>
      </c>
    </row>
    <row r="154" spans="1:1">
      <c r="A154" s="1102">
        <f>IF('Форма 4.2.1 | Т-ТЭ | потр'!$O$60="",1,0)</f>
        <v>0</v>
      </c>
    </row>
    <row r="155" spans="1:1">
      <c r="A155" s="1102">
        <f>IF('Форма 4.2.1 | Т-ТЭ | потр'!$R$60="",1,0)</f>
        <v>0</v>
      </c>
    </row>
    <row r="156" spans="1:1">
      <c r="A156" s="1102">
        <f>IF('Форма 4.2.1 | Т-ТЭ | потр'!$T$60="",1,0)</f>
        <v>0</v>
      </c>
    </row>
    <row r="157" spans="1:1">
      <c r="A157" s="1102">
        <f>IF('Форма 4.2.1 | Т-ТЭ | потр'!$S$60="",1,0)</f>
        <v>0</v>
      </c>
    </row>
    <row r="158" spans="1:1">
      <c r="A158" s="1102">
        <f>IF('Форма 4.2.1 | Т-ТЭ | потр'!$U$60="",1,0)</f>
        <v>0</v>
      </c>
    </row>
    <row r="159" spans="1:1">
      <c r="A159" s="1102">
        <f>IF('Форма 4.2.1 | Т-ТЭ | потр'!$Y$24="",1,0)</f>
        <v>0</v>
      </c>
    </row>
    <row r="160" spans="1:1">
      <c r="A160" s="1102">
        <f>IF('Форма 4.2.1 | Т-ТЭ | потр'!$AA$24="",1,0)</f>
        <v>0</v>
      </c>
    </row>
    <row r="161" spans="1:1">
      <c r="A161" s="1102">
        <f>IF('Форма 4.2.1 | Т-ТЭ | потр'!$V$24="",1,0)</f>
        <v>0</v>
      </c>
    </row>
    <row r="162" spans="1:1">
      <c r="A162" s="1102">
        <f>IF('Форма 4.2.1 | Т-ТЭ | потр'!$Z$24="",1,0)</f>
        <v>0</v>
      </c>
    </row>
    <row r="163" spans="1:1">
      <c r="A163" s="1102">
        <f>IF('Форма 4.2.1 | Т-ТЭ | потр'!$AB$24="",1,0)</f>
        <v>0</v>
      </c>
    </row>
    <row r="164" spans="1:1">
      <c r="A164" s="1102">
        <f>IF('Форма 4.2.1 | Т-ТЭ | потр'!$Y$33="",1,0)</f>
        <v>0</v>
      </c>
    </row>
    <row r="165" spans="1:1">
      <c r="A165" s="1102">
        <f>IF('Форма 4.2.1 | Т-ТЭ | потр'!$AA$33="",1,0)</f>
        <v>0</v>
      </c>
    </row>
    <row r="166" spans="1:1">
      <c r="A166" s="1102">
        <f>IF('Форма 4.2.1 | Т-ТЭ | потр'!$V$33="",1,0)</f>
        <v>0</v>
      </c>
    </row>
    <row r="167" spans="1:1">
      <c r="A167" s="1102">
        <f>IF('Форма 4.2.1 | Т-ТЭ | потр'!$Z$33="",1,0)</f>
        <v>0</v>
      </c>
    </row>
    <row r="168" spans="1:1">
      <c r="A168" s="1102">
        <f>IF('Форма 4.2.1 | Т-ТЭ | потр'!$AB$33="",1,0)</f>
        <v>0</v>
      </c>
    </row>
    <row r="169" spans="1:1">
      <c r="A169" s="1102">
        <f>IF('Форма 4.2.1 | Т-ТЭ | потр'!$Y$42="",1,0)</f>
        <v>0</v>
      </c>
    </row>
    <row r="170" spans="1:1">
      <c r="A170" s="1102">
        <f>IF('Форма 4.2.1 | Т-ТЭ | потр'!$AA$42="",1,0)</f>
        <v>0</v>
      </c>
    </row>
    <row r="171" spans="1:1">
      <c r="A171" s="1102">
        <f>IF('Форма 4.2.1 | Т-ТЭ | потр'!$V$42="",1,0)</f>
        <v>0</v>
      </c>
    </row>
    <row r="172" spans="1:1">
      <c r="A172" s="1102">
        <f>IF('Форма 4.2.1 | Т-ТЭ | потр'!$Z$42="",1,0)</f>
        <v>0</v>
      </c>
    </row>
    <row r="173" spans="1:1">
      <c r="A173" s="1102">
        <f>IF('Форма 4.2.1 | Т-ТЭ | потр'!$AB$42="",1,0)</f>
        <v>0</v>
      </c>
    </row>
    <row r="174" spans="1:1">
      <c r="A174" s="1102">
        <f>IF('Форма 4.2.1 | Т-ТЭ | потр'!$Y$51="",1,0)</f>
        <v>0</v>
      </c>
    </row>
    <row r="175" spans="1:1">
      <c r="A175" s="1102">
        <f>IF('Форма 4.2.1 | Т-ТЭ | потр'!$AA$51="",1,0)</f>
        <v>0</v>
      </c>
    </row>
    <row r="176" spans="1:1">
      <c r="A176" s="1102">
        <f>IF('Форма 4.2.1 | Т-ТЭ | потр'!$V$51="",1,0)</f>
        <v>0</v>
      </c>
    </row>
    <row r="177" spans="1:1">
      <c r="A177" s="1102">
        <f>IF('Форма 4.2.1 | Т-ТЭ | потр'!$Z$51="",1,0)</f>
        <v>0</v>
      </c>
    </row>
    <row r="178" spans="1:1">
      <c r="A178" s="1102">
        <f>IF('Форма 4.2.1 | Т-ТЭ | потр'!$AB$51="",1,0)</f>
        <v>0</v>
      </c>
    </row>
    <row r="179" spans="1:1">
      <c r="A179" s="1102">
        <f>IF('Форма 4.2.1 | Т-ТЭ | потр'!$Y$60="",1,0)</f>
        <v>0</v>
      </c>
    </row>
    <row r="180" spans="1:1">
      <c r="A180" s="1102">
        <f>IF('Форма 4.2.1 | Т-ТЭ | потр'!$AA$60="",1,0)</f>
        <v>0</v>
      </c>
    </row>
    <row r="181" spans="1:1">
      <c r="A181" s="1102">
        <f>IF('Форма 4.2.1 | Т-ТЭ | потр'!$V$60="",1,0)</f>
        <v>0</v>
      </c>
    </row>
    <row r="182" spans="1:1">
      <c r="A182" s="1102">
        <f>IF('Форма 4.2.1 | Т-ТЭ | потр'!$Z$60="",1,0)</f>
        <v>0</v>
      </c>
    </row>
    <row r="183" spans="1:1">
      <c r="A183" s="1102">
        <f>IF('Форма 4.2.1 | Т-ТЭ | потр'!$AB$60="",1,0)</f>
        <v>0</v>
      </c>
    </row>
    <row r="184" spans="1:1">
      <c r="A184" s="1102">
        <f>IF('Форма 4.7'!$E$13="",1,0)</f>
        <v>0</v>
      </c>
    </row>
    <row r="185" spans="1:1">
      <c r="A185" s="1102">
        <f>IF('Форма 4.7'!$F$13="",1,0)</f>
        <v>0</v>
      </c>
    </row>
    <row r="186" spans="1:1">
      <c r="A186" s="1102">
        <f>IF('Форма 4.7'!$E$14="",1,0)</f>
        <v>0</v>
      </c>
    </row>
    <row r="187" spans="1:1">
      <c r="A187" s="1102">
        <f>IF('Форма 4.7'!$F$14="",1,0)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REESTR_LINK">
    <tabColor indexed="47"/>
  </sheetPr>
  <dimension ref="A1:C3"/>
  <sheetViews>
    <sheetView showGridLines="0" zoomScaleNormal="100" workbookViewId="0"/>
  </sheetViews>
  <sheetFormatPr defaultRowHeight="11.25"/>
  <cols>
    <col min="1" max="16384" width="9.140625" style="1119"/>
  </cols>
  <sheetData>
    <row r="1" spans="1:3">
      <c r="A1" s="1119" t="s">
        <v>512</v>
      </c>
      <c r="B1" s="1119" t="s">
        <v>513</v>
      </c>
      <c r="C1" s="1119" t="s">
        <v>67</v>
      </c>
    </row>
    <row r="2" spans="1:3">
      <c r="A2" s="1119">
        <v>4189678</v>
      </c>
      <c r="B2" s="1119" t="s">
        <v>1467</v>
      </c>
      <c r="C2" s="1119" t="s">
        <v>1468</v>
      </c>
    </row>
    <row r="3" spans="1:3">
      <c r="A3" s="1119">
        <v>4190415</v>
      </c>
      <c r="B3" s="1119" t="s">
        <v>1469</v>
      </c>
      <c r="C3" s="1119" t="s">
        <v>1468</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2134</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REESTR_VT">
    <tabColor indexed="47"/>
  </sheetPr>
  <dimension ref="A1:B12"/>
  <sheetViews>
    <sheetView showGridLines="0" zoomScaleNormal="100" workbookViewId="0"/>
  </sheetViews>
  <sheetFormatPr defaultRowHeight="11.25"/>
  <cols>
    <col min="1" max="1" width="9.140625" style="1119"/>
    <col min="2" max="2" width="65.28515625" style="1119" customWidth="1"/>
    <col min="3" max="3" width="41" style="1119" customWidth="1"/>
    <col min="4" max="16384" width="9.140625" style="1119"/>
  </cols>
  <sheetData>
    <row r="1" spans="1:2">
      <c r="A1" s="1119" t="s">
        <v>330</v>
      </c>
      <c r="B1" s="1119" t="s">
        <v>331</v>
      </c>
    </row>
    <row r="2" spans="1:2">
      <c r="A2" s="1119">
        <v>4213775</v>
      </c>
      <c r="B2" s="1119" t="s">
        <v>612</v>
      </c>
    </row>
    <row r="3" spans="1:2">
      <c r="A3" s="1119">
        <v>4213784</v>
      </c>
      <c r="B3" s="1119" t="s">
        <v>771</v>
      </c>
    </row>
    <row r="4" spans="1:2">
      <c r="A4" s="1119">
        <v>4213781</v>
      </c>
      <c r="B4" s="1119" t="s">
        <v>770</v>
      </c>
    </row>
    <row r="5" spans="1:2">
      <c r="A5" s="1119">
        <v>4213776</v>
      </c>
      <c r="B5" s="1119" t="s">
        <v>613</v>
      </c>
    </row>
    <row r="6" spans="1:2">
      <c r="A6" s="1119">
        <v>4213777</v>
      </c>
      <c r="B6" s="1119" t="s">
        <v>614</v>
      </c>
    </row>
    <row r="7" spans="1:2">
      <c r="A7" s="1119">
        <v>4238670</v>
      </c>
      <c r="B7" s="1119" t="s">
        <v>761</v>
      </c>
    </row>
    <row r="8" spans="1:2">
      <c r="A8" s="1119">
        <v>4213778</v>
      </c>
      <c r="B8" s="1119" t="s">
        <v>615</v>
      </c>
    </row>
    <row r="9" spans="1:2">
      <c r="A9" s="1119">
        <v>4213780</v>
      </c>
      <c r="B9" s="1119" t="s">
        <v>616</v>
      </c>
    </row>
    <row r="10" spans="1:2">
      <c r="A10" s="1119">
        <v>4213779</v>
      </c>
      <c r="B10" s="1119" t="s">
        <v>619</v>
      </c>
    </row>
    <row r="11" spans="1:2">
      <c r="A11" s="1119">
        <v>4213783</v>
      </c>
      <c r="B11" s="1119" t="s">
        <v>618</v>
      </c>
    </row>
    <row r="12" spans="1:2">
      <c r="A12" s="1119">
        <v>4213782</v>
      </c>
      <c r="B12" s="1119"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00">
    <tabColor rgb="FFCCCCFF"/>
  </sheetPr>
  <dimension ref="A1:L54"/>
  <sheetViews>
    <sheetView showGridLines="0" tabSelected="1" topLeftCell="D1" zoomScaleNormal="100" workbookViewId="0">
      <selection activeCell="F9" sqref="F9"/>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28792378</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48" t="s">
        <v>769</v>
      </c>
      <c r="F5" s="1149"/>
      <c r="G5" s="435"/>
      <c r="J5" s="309"/>
    </row>
    <row r="6" spans="1:12" s="372" customFormat="1" ht="6">
      <c r="A6" s="366"/>
      <c r="B6" s="367"/>
      <c r="C6" s="368"/>
      <c r="D6" s="369"/>
      <c r="E6" s="374"/>
      <c r="F6" s="375"/>
      <c r="G6" s="376"/>
      <c r="I6" s="373"/>
    </row>
    <row r="7" spans="1:12" ht="27">
      <c r="D7" s="24"/>
      <c r="E7" s="25" t="s">
        <v>52</v>
      </c>
      <c r="F7" s="328" t="s">
        <v>152</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21" t="s">
        <v>1470</v>
      </c>
      <c r="G11" s="381"/>
    </row>
    <row r="12" spans="1:12" ht="27">
      <c r="D12" s="24"/>
      <c r="E12" s="81" t="s">
        <v>473</v>
      </c>
      <c r="F12" s="1121" t="s">
        <v>1471</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776</v>
      </c>
      <c r="G15" s="383"/>
    </row>
    <row r="16" spans="1:12" ht="27" hidden="1">
      <c r="D16" s="24"/>
      <c r="E16" s="81" t="s">
        <v>599</v>
      </c>
      <c r="F16" s="331"/>
      <c r="G16" s="383"/>
    </row>
    <row r="17" spans="1:9" ht="19.5">
      <c r="D17" s="24"/>
      <c r="E17" s="25"/>
      <c r="F17" s="445" t="s">
        <v>607</v>
      </c>
      <c r="G17" s="21"/>
    </row>
    <row r="18" spans="1:9" ht="27">
      <c r="D18" s="24"/>
      <c r="E18" s="81" t="s">
        <v>502</v>
      </c>
      <c r="F18" s="329" t="s">
        <v>2123</v>
      </c>
      <c r="G18" s="383"/>
    </row>
    <row r="19" spans="1:9" ht="27">
      <c r="D19" s="24"/>
      <c r="E19" s="81" t="s">
        <v>596</v>
      </c>
      <c r="F19" s="330" t="s">
        <v>2124</v>
      </c>
      <c r="G19" s="383"/>
    </row>
    <row r="20" spans="1:9" ht="27">
      <c r="D20" s="24"/>
      <c r="E20" s="81" t="s">
        <v>595</v>
      </c>
      <c r="F20" s="329" t="s">
        <v>2125</v>
      </c>
      <c r="G20" s="383"/>
    </row>
    <row r="21" spans="1:9" ht="27">
      <c r="D21" s="24"/>
      <c r="E21" s="81" t="s">
        <v>501</v>
      </c>
      <c r="F21" s="329" t="s">
        <v>2126</v>
      </c>
      <c r="G21" s="383"/>
    </row>
    <row r="22" spans="1:9" ht="19.5" hidden="1">
      <c r="D22" s="24"/>
      <c r="E22" s="25"/>
      <c r="F22" s="445" t="s">
        <v>608</v>
      </c>
      <c r="G22" s="21"/>
    </row>
    <row r="23" spans="1:9" ht="27" hidden="1">
      <c r="D23" s="24"/>
      <c r="E23" s="81" t="s">
        <v>611</v>
      </c>
      <c r="F23" s="333"/>
      <c r="G23" s="383"/>
    </row>
    <row r="24" spans="1:9" ht="27" hidden="1">
      <c r="D24" s="24"/>
      <c r="E24" s="81" t="s">
        <v>610</v>
      </c>
      <c r="F24" s="331"/>
      <c r="G24" s="383"/>
    </row>
    <row r="25" spans="1:9" ht="27" hidden="1">
      <c r="D25" s="24"/>
      <c r="E25" s="81" t="s">
        <v>609</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1686</v>
      </c>
      <c r="G29" s="382"/>
    </row>
    <row r="30" spans="1:9" ht="27" hidden="1">
      <c r="C30" s="28"/>
      <c r="D30" s="29"/>
      <c r="E30" s="52" t="s">
        <v>203</v>
      </c>
      <c r="F30" s="333"/>
      <c r="G30" s="382"/>
    </row>
    <row r="31" spans="1:9" ht="27">
      <c r="C31" s="28"/>
      <c r="D31" s="29"/>
      <c r="E31" s="30" t="s">
        <v>53</v>
      </c>
      <c r="F31" s="332" t="s">
        <v>1687</v>
      </c>
      <c r="G31" s="382"/>
    </row>
    <row r="32" spans="1:9" ht="27">
      <c r="C32" s="28"/>
      <c r="D32" s="29"/>
      <c r="E32" s="30" t="s">
        <v>54</v>
      </c>
      <c r="F32" s="332" t="s">
        <v>1498</v>
      </c>
      <c r="G32" s="382"/>
      <c r="H32" s="31"/>
    </row>
    <row r="33" spans="1:9" s="372" customFormat="1" ht="6">
      <c r="A33" s="377"/>
      <c r="B33" s="367"/>
      <c r="C33" s="368"/>
      <c r="D33" s="378"/>
      <c r="E33" s="374"/>
      <c r="F33" s="379"/>
      <c r="G33" s="380"/>
      <c r="I33" s="373"/>
    </row>
    <row r="34" spans="1:9" ht="27">
      <c r="A34" s="199"/>
      <c r="D34" s="26"/>
      <c r="E34" s="799" t="s">
        <v>723</v>
      </c>
      <c r="F34" s="1122" t="s">
        <v>726</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729</v>
      </c>
      <c r="F38" s="349" t="s">
        <v>84</v>
      </c>
      <c r="G38" s="383"/>
      <c r="I38" s="19"/>
    </row>
    <row r="39" spans="1:9" s="372" customFormat="1" ht="6">
      <c r="A39" s="377"/>
      <c r="B39" s="367"/>
      <c r="C39" s="368"/>
      <c r="D39" s="378"/>
      <c r="E39" s="374"/>
      <c r="F39" s="379"/>
      <c r="G39" s="380"/>
      <c r="I39" s="373"/>
    </row>
    <row r="40" spans="1:9" ht="27">
      <c r="A40" s="201"/>
      <c r="B40" s="92"/>
      <c r="D40" s="33"/>
      <c r="E40" s="32" t="s">
        <v>546</v>
      </c>
      <c r="F40" s="329" t="s">
        <v>2127</v>
      </c>
      <c r="G40" s="381"/>
    </row>
    <row r="41" spans="1:9" ht="27">
      <c r="A41" s="201"/>
      <c r="B41" s="92"/>
      <c r="D41" s="33"/>
      <c r="E41" s="41" t="s">
        <v>547</v>
      </c>
      <c r="F41" s="329" t="s">
        <v>2128</v>
      </c>
      <c r="G41" s="381"/>
    </row>
    <row r="42" spans="1:9" ht="19.5">
      <c r="D42" s="24"/>
      <c r="E42" s="25"/>
      <c r="F42" s="445" t="s">
        <v>578</v>
      </c>
      <c r="G42" s="21"/>
    </row>
    <row r="43" spans="1:9" ht="27">
      <c r="A43" s="201"/>
      <c r="D43" s="21"/>
      <c r="E43" s="443" t="s">
        <v>87</v>
      </c>
      <c r="F43" s="449" t="s">
        <v>2129</v>
      </c>
      <c r="G43" s="381"/>
    </row>
    <row r="44" spans="1:9" ht="27">
      <c r="A44" s="201"/>
      <c r="B44" s="92"/>
      <c r="D44" s="33"/>
      <c r="E44" s="443" t="s">
        <v>88</v>
      </c>
      <c r="F44" s="449" t="s">
        <v>2130</v>
      </c>
      <c r="G44" s="381"/>
    </row>
    <row r="45" spans="1:9" ht="27">
      <c r="A45" s="201"/>
      <c r="B45" s="92"/>
      <c r="D45" s="33"/>
      <c r="E45" s="443" t="s">
        <v>579</v>
      </c>
      <c r="F45" s="449" t="s">
        <v>2131</v>
      </c>
      <c r="G45" s="381"/>
    </row>
    <row r="46" spans="1:9" ht="27">
      <c r="D46" s="24"/>
      <c r="E46" s="444" t="s">
        <v>580</v>
      </c>
      <c r="F46" s="449" t="s">
        <v>2132</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0"/>
      <c r="F54" s="1150"/>
      <c r="G54" s="1150"/>
      <c r="H54" s="1150"/>
      <c r="I54" s="1150"/>
    </row>
  </sheetData>
  <sheetProtection algorithmName="SHA-512" hashValue="Nlw1XzDnsH0PigsX4o33zP9Gvp2dslSPpdqwvzVIkHylXhai7uxgds57GQnrp1G6th0SiR28TWkKMphbe1uIBA==" saltValue="aLFKcENeJIUlYkoiYUAlxw==" spinCount="100000"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xr:uid="{00000000-0002-0000-0400-000000000000}">
      <formula1>900</formula1>
    </dataValidation>
    <dataValidation type="list" allowBlank="1" showInputMessage="1" showErrorMessage="1" errorTitle="Ошибка" error="Выберите значение из списка" prompt="Выберите значение из списка" sqref="F36" xr:uid="{00000000-0002-0000-04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xr:uid="{00000000-0002-0000-0400-000002000000}"/>
    <dataValidation type="list" allowBlank="1" showInputMessage="1" showErrorMessage="1" errorTitle="Ошибка" error="Выберите значение из списка" prompt="Выберите значение из списка" sqref="F14" xr:uid="{00000000-0002-0000-04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xr:uid="{00000000-0002-0000-0400-000004000000}"/>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REESTR_VED">
    <tabColor indexed="47"/>
  </sheetPr>
  <dimension ref="A1:B11"/>
  <sheetViews>
    <sheetView showGridLines="0" zoomScaleNormal="100" workbookViewId="0"/>
  </sheetViews>
  <sheetFormatPr defaultRowHeight="11.25"/>
  <cols>
    <col min="1" max="1" width="9.140625" style="1119"/>
    <col min="2" max="2" width="65.28515625" style="1119" customWidth="1"/>
    <col min="3" max="3" width="41" style="1119" customWidth="1"/>
    <col min="4" max="16384" width="9.140625" style="1119"/>
  </cols>
  <sheetData>
    <row r="1" spans="1:2">
      <c r="A1" s="1119" t="s">
        <v>330</v>
      </c>
      <c r="B1" s="1119" t="s">
        <v>332</v>
      </c>
    </row>
    <row r="2" spans="1:2">
      <c r="A2" s="1119">
        <v>4190064</v>
      </c>
      <c r="B2" s="1119" t="s">
        <v>1457</v>
      </c>
    </row>
    <row r="3" spans="1:2">
      <c r="A3" s="1119">
        <v>4190065</v>
      </c>
      <c r="B3" s="1119" t="s">
        <v>1458</v>
      </c>
    </row>
    <row r="4" spans="1:2">
      <c r="A4" s="1119">
        <v>4190066</v>
      </c>
      <c r="B4" s="1119" t="s">
        <v>1459</v>
      </c>
    </row>
    <row r="5" spans="1:2">
      <c r="A5" s="1119">
        <v>4190067</v>
      </c>
      <c r="B5" s="1119" t="s">
        <v>1460</v>
      </c>
    </row>
    <row r="6" spans="1:2">
      <c r="A6" s="1119">
        <v>4190068</v>
      </c>
      <c r="B6" s="1119" t="s">
        <v>1461</v>
      </c>
    </row>
    <row r="7" spans="1:2">
      <c r="A7" s="1119">
        <v>4190069</v>
      </c>
      <c r="B7" s="1119" t="s">
        <v>1462</v>
      </c>
    </row>
    <row r="8" spans="1:2">
      <c r="A8" s="1119">
        <v>4190070</v>
      </c>
      <c r="B8" s="1119" t="s">
        <v>1463</v>
      </c>
    </row>
    <row r="9" spans="1:2">
      <c r="A9" s="1119">
        <v>4190071</v>
      </c>
      <c r="B9" s="1119" t="s">
        <v>1464</v>
      </c>
    </row>
    <row r="10" spans="1:2">
      <c r="A10" s="1119">
        <v>4190072</v>
      </c>
      <c r="B10" s="1119" t="s">
        <v>1465</v>
      </c>
    </row>
    <row r="11" spans="1:2">
      <c r="A11" s="1119">
        <v>4190073</v>
      </c>
      <c r="B11" s="1119" t="s">
        <v>1466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TSH_REESTR_ORG">
    <tabColor indexed="47"/>
  </sheetPr>
  <dimension ref="A1:J188"/>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1456</v>
      </c>
      <c r="B1" s="5" t="s">
        <v>1472</v>
      </c>
      <c r="C1" s="5" t="s">
        <v>1473</v>
      </c>
      <c r="D1" s="5" t="s">
        <v>1474</v>
      </c>
      <c r="E1" s="5" t="s">
        <v>1475</v>
      </c>
      <c r="F1" s="5" t="s">
        <v>1476</v>
      </c>
      <c r="G1" s="5" t="s">
        <v>1477</v>
      </c>
      <c r="H1" s="5" t="s">
        <v>1478</v>
      </c>
      <c r="I1" s="5" t="s">
        <v>1479</v>
      </c>
    </row>
    <row r="2" spans="1:10">
      <c r="A2" s="5">
        <v>1</v>
      </c>
      <c r="B2" s="5" t="s">
        <v>1480</v>
      </c>
      <c r="C2" s="5" t="s">
        <v>152</v>
      </c>
      <c r="D2" s="5" t="s">
        <v>1481</v>
      </c>
      <c r="E2" s="5" t="s">
        <v>1482</v>
      </c>
      <c r="F2" s="5" t="s">
        <v>1483</v>
      </c>
      <c r="G2" s="5" t="s">
        <v>1484</v>
      </c>
      <c r="H2" s="5" t="s">
        <v>1485</v>
      </c>
      <c r="J2" s="5" t="s">
        <v>2122</v>
      </c>
    </row>
    <row r="3" spans="1:10">
      <c r="A3" s="5">
        <v>2</v>
      </c>
      <c r="B3" s="5" t="s">
        <v>1480</v>
      </c>
      <c r="C3" s="5" t="s">
        <v>152</v>
      </c>
      <c r="D3" s="5" t="s">
        <v>1486</v>
      </c>
      <c r="E3" s="5" t="s">
        <v>1487</v>
      </c>
      <c r="F3" s="5" t="s">
        <v>1488</v>
      </c>
      <c r="G3" s="5" t="s">
        <v>1489</v>
      </c>
      <c r="H3" s="5" t="s">
        <v>1490</v>
      </c>
      <c r="J3" s="5" t="s">
        <v>2122</v>
      </c>
    </row>
    <row r="4" spans="1:10">
      <c r="A4" s="5">
        <v>3</v>
      </c>
      <c r="B4" s="5" t="s">
        <v>1480</v>
      </c>
      <c r="C4" s="5" t="s">
        <v>152</v>
      </c>
      <c r="D4" s="5" t="s">
        <v>1491</v>
      </c>
      <c r="E4" s="5" t="s">
        <v>1492</v>
      </c>
      <c r="F4" s="5" t="s">
        <v>1493</v>
      </c>
      <c r="G4" s="5" t="s">
        <v>1494</v>
      </c>
      <c r="J4" s="5" t="s">
        <v>2122</v>
      </c>
    </row>
    <row r="5" spans="1:10">
      <c r="A5" s="5">
        <v>4</v>
      </c>
      <c r="B5" s="5" t="s">
        <v>1480</v>
      </c>
      <c r="C5" s="5" t="s">
        <v>152</v>
      </c>
      <c r="D5" s="5" t="s">
        <v>1495</v>
      </c>
      <c r="E5" s="5" t="s">
        <v>1496</v>
      </c>
      <c r="F5" s="5" t="s">
        <v>1497</v>
      </c>
      <c r="G5" s="5" t="s">
        <v>1498</v>
      </c>
      <c r="J5" s="5" t="s">
        <v>2122</v>
      </c>
    </row>
    <row r="6" spans="1:10">
      <c r="A6" s="5">
        <v>5</v>
      </c>
      <c r="B6" s="5" t="s">
        <v>1480</v>
      </c>
      <c r="C6" s="5" t="s">
        <v>152</v>
      </c>
      <c r="D6" s="5" t="s">
        <v>1499</v>
      </c>
      <c r="E6" s="5" t="s">
        <v>1500</v>
      </c>
      <c r="F6" s="5" t="s">
        <v>1501</v>
      </c>
      <c r="G6" s="5" t="s">
        <v>1502</v>
      </c>
      <c r="J6" s="5" t="s">
        <v>2122</v>
      </c>
    </row>
    <row r="7" spans="1:10">
      <c r="A7" s="5">
        <v>6</v>
      </c>
      <c r="B7" s="5" t="s">
        <v>1480</v>
      </c>
      <c r="C7" s="5" t="s">
        <v>152</v>
      </c>
      <c r="D7" s="5" t="s">
        <v>1503</v>
      </c>
      <c r="E7" s="5" t="s">
        <v>1504</v>
      </c>
      <c r="F7" s="5" t="s">
        <v>1505</v>
      </c>
      <c r="G7" s="5" t="s">
        <v>1506</v>
      </c>
      <c r="J7" s="5" t="s">
        <v>2122</v>
      </c>
    </row>
    <row r="8" spans="1:10">
      <c r="A8" s="5">
        <v>7</v>
      </c>
      <c r="B8" s="5" t="s">
        <v>1480</v>
      </c>
      <c r="C8" s="5" t="s">
        <v>152</v>
      </c>
      <c r="D8" s="5" t="s">
        <v>1507</v>
      </c>
      <c r="E8" s="5" t="s">
        <v>1508</v>
      </c>
      <c r="F8" s="5" t="s">
        <v>1509</v>
      </c>
      <c r="G8" s="5" t="s">
        <v>1489</v>
      </c>
      <c r="H8" s="5" t="s">
        <v>1510</v>
      </c>
      <c r="J8" s="5" t="s">
        <v>2122</v>
      </c>
    </row>
    <row r="9" spans="1:10">
      <c r="A9" s="5">
        <v>8</v>
      </c>
      <c r="B9" s="5" t="s">
        <v>1480</v>
      </c>
      <c r="C9" s="5" t="s">
        <v>152</v>
      </c>
      <c r="D9" s="5" t="s">
        <v>1511</v>
      </c>
      <c r="E9" s="5" t="s">
        <v>1512</v>
      </c>
      <c r="F9" s="5" t="s">
        <v>1513</v>
      </c>
      <c r="G9" s="5" t="s">
        <v>1494</v>
      </c>
      <c r="J9" s="5" t="s">
        <v>2122</v>
      </c>
    </row>
    <row r="10" spans="1:10">
      <c r="A10" s="5">
        <v>9</v>
      </c>
      <c r="B10" s="5" t="s">
        <v>1480</v>
      </c>
      <c r="C10" s="5" t="s">
        <v>152</v>
      </c>
      <c r="D10" s="5" t="s">
        <v>1514</v>
      </c>
      <c r="E10" s="5" t="s">
        <v>1515</v>
      </c>
      <c r="F10" s="5" t="s">
        <v>1516</v>
      </c>
      <c r="G10" s="5" t="s">
        <v>1494</v>
      </c>
      <c r="J10" s="5" t="s">
        <v>2122</v>
      </c>
    </row>
    <row r="11" spans="1:10">
      <c r="A11" s="5">
        <v>10</v>
      </c>
      <c r="B11" s="5" t="s">
        <v>1480</v>
      </c>
      <c r="C11" s="5" t="s">
        <v>152</v>
      </c>
      <c r="D11" s="5" t="s">
        <v>1517</v>
      </c>
      <c r="E11" s="5" t="s">
        <v>1518</v>
      </c>
      <c r="F11" s="5" t="s">
        <v>1519</v>
      </c>
      <c r="G11" s="5" t="s">
        <v>1520</v>
      </c>
      <c r="J11" s="5" t="s">
        <v>2122</v>
      </c>
    </row>
    <row r="12" spans="1:10">
      <c r="A12" s="5">
        <v>11</v>
      </c>
      <c r="B12" s="5" t="s">
        <v>1480</v>
      </c>
      <c r="C12" s="5" t="s">
        <v>152</v>
      </c>
      <c r="D12" s="5" t="s">
        <v>1521</v>
      </c>
      <c r="E12" s="5" t="s">
        <v>1522</v>
      </c>
      <c r="F12" s="5" t="s">
        <v>1523</v>
      </c>
      <c r="G12" s="5" t="s">
        <v>1494</v>
      </c>
      <c r="J12" s="5" t="s">
        <v>2122</v>
      </c>
    </row>
    <row r="13" spans="1:10">
      <c r="A13" s="5">
        <v>12</v>
      </c>
      <c r="B13" s="5" t="s">
        <v>1480</v>
      </c>
      <c r="C13" s="5" t="s">
        <v>152</v>
      </c>
      <c r="D13" s="5" t="s">
        <v>1524</v>
      </c>
      <c r="E13" s="5" t="s">
        <v>1525</v>
      </c>
      <c r="F13" s="5" t="s">
        <v>1526</v>
      </c>
      <c r="G13" s="5" t="s">
        <v>1527</v>
      </c>
      <c r="J13" s="5" t="s">
        <v>2122</v>
      </c>
    </row>
    <row r="14" spans="1:10">
      <c r="A14" s="5">
        <v>13</v>
      </c>
      <c r="B14" s="5" t="s">
        <v>1480</v>
      </c>
      <c r="C14" s="5" t="s">
        <v>152</v>
      </c>
      <c r="D14" s="5" t="s">
        <v>1528</v>
      </c>
      <c r="E14" s="5" t="s">
        <v>1529</v>
      </c>
      <c r="F14" s="5" t="s">
        <v>1530</v>
      </c>
      <c r="G14" s="5" t="s">
        <v>1531</v>
      </c>
      <c r="J14" s="5" t="s">
        <v>2122</v>
      </c>
    </row>
    <row r="15" spans="1:10">
      <c r="A15" s="5">
        <v>14</v>
      </c>
      <c r="B15" s="5" t="s">
        <v>1480</v>
      </c>
      <c r="C15" s="5" t="s">
        <v>152</v>
      </c>
      <c r="D15" s="5" t="s">
        <v>1532</v>
      </c>
      <c r="E15" s="5" t="s">
        <v>1533</v>
      </c>
      <c r="F15" s="5" t="s">
        <v>1534</v>
      </c>
      <c r="G15" s="5" t="s">
        <v>1535</v>
      </c>
      <c r="H15" s="5" t="s">
        <v>1536</v>
      </c>
      <c r="J15" s="5" t="s">
        <v>2122</v>
      </c>
    </row>
    <row r="16" spans="1:10">
      <c r="A16" s="5">
        <v>15</v>
      </c>
      <c r="B16" s="5" t="s">
        <v>1480</v>
      </c>
      <c r="C16" s="5" t="s">
        <v>152</v>
      </c>
      <c r="D16" s="5" t="s">
        <v>1537</v>
      </c>
      <c r="E16" s="5" t="s">
        <v>1538</v>
      </c>
      <c r="F16" s="5" t="s">
        <v>1539</v>
      </c>
      <c r="G16" s="5" t="s">
        <v>1540</v>
      </c>
      <c r="J16" s="5" t="s">
        <v>2122</v>
      </c>
    </row>
    <row r="17" spans="1:10">
      <c r="A17" s="5">
        <v>16</v>
      </c>
      <c r="B17" s="5" t="s">
        <v>1480</v>
      </c>
      <c r="C17" s="5" t="s">
        <v>152</v>
      </c>
      <c r="D17" s="5" t="s">
        <v>1541</v>
      </c>
      <c r="E17" s="5" t="s">
        <v>1542</v>
      </c>
      <c r="F17" s="5" t="s">
        <v>1543</v>
      </c>
      <c r="G17" s="5" t="s">
        <v>1544</v>
      </c>
      <c r="J17" s="5" t="s">
        <v>2122</v>
      </c>
    </row>
    <row r="18" spans="1:10">
      <c r="A18" s="5">
        <v>17</v>
      </c>
      <c r="B18" s="5" t="s">
        <v>1480</v>
      </c>
      <c r="C18" s="5" t="s">
        <v>152</v>
      </c>
      <c r="D18" s="5" t="s">
        <v>1545</v>
      </c>
      <c r="E18" s="5" t="s">
        <v>1546</v>
      </c>
      <c r="F18" s="5" t="s">
        <v>1534</v>
      </c>
      <c r="G18" s="5" t="s">
        <v>1547</v>
      </c>
      <c r="J18" s="5" t="s">
        <v>2122</v>
      </c>
    </row>
    <row r="19" spans="1:10">
      <c r="A19" s="5">
        <v>18</v>
      </c>
      <c r="B19" s="5" t="s">
        <v>1480</v>
      </c>
      <c r="C19" s="5" t="s">
        <v>152</v>
      </c>
      <c r="D19" s="5" t="s">
        <v>1548</v>
      </c>
      <c r="E19" s="5" t="s">
        <v>1549</v>
      </c>
      <c r="F19" s="5" t="s">
        <v>1550</v>
      </c>
      <c r="G19" s="5" t="s">
        <v>1551</v>
      </c>
      <c r="J19" s="5" t="s">
        <v>2122</v>
      </c>
    </row>
    <row r="20" spans="1:10">
      <c r="A20" s="5">
        <v>19</v>
      </c>
      <c r="B20" s="5" t="s">
        <v>1480</v>
      </c>
      <c r="C20" s="5" t="s">
        <v>152</v>
      </c>
      <c r="D20" s="5" t="s">
        <v>1552</v>
      </c>
      <c r="E20" s="5" t="s">
        <v>1553</v>
      </c>
      <c r="F20" s="5" t="s">
        <v>1554</v>
      </c>
      <c r="G20" s="5" t="s">
        <v>1555</v>
      </c>
      <c r="J20" s="5" t="s">
        <v>2122</v>
      </c>
    </row>
    <row r="21" spans="1:10">
      <c r="A21" s="5">
        <v>20</v>
      </c>
      <c r="B21" s="5" t="s">
        <v>1480</v>
      </c>
      <c r="C21" s="5" t="s">
        <v>152</v>
      </c>
      <c r="D21" s="5" t="s">
        <v>1556</v>
      </c>
      <c r="E21" s="5" t="s">
        <v>1557</v>
      </c>
      <c r="F21" s="5" t="s">
        <v>1558</v>
      </c>
      <c r="G21" s="5" t="s">
        <v>1559</v>
      </c>
      <c r="J21" s="5" t="s">
        <v>2122</v>
      </c>
    </row>
    <row r="22" spans="1:10">
      <c r="A22" s="5">
        <v>21</v>
      </c>
      <c r="B22" s="5" t="s">
        <v>1480</v>
      </c>
      <c r="C22" s="5" t="s">
        <v>152</v>
      </c>
      <c r="D22" s="5" t="s">
        <v>1560</v>
      </c>
      <c r="E22" s="5" t="s">
        <v>1561</v>
      </c>
      <c r="F22" s="5" t="s">
        <v>1562</v>
      </c>
      <c r="G22" s="5" t="s">
        <v>1563</v>
      </c>
      <c r="J22" s="5" t="s">
        <v>2122</v>
      </c>
    </row>
    <row r="23" spans="1:10">
      <c r="A23" s="5">
        <v>22</v>
      </c>
      <c r="B23" s="5" t="s">
        <v>1480</v>
      </c>
      <c r="C23" s="5" t="s">
        <v>152</v>
      </c>
      <c r="D23" s="5" t="s">
        <v>1564</v>
      </c>
      <c r="E23" s="5" t="s">
        <v>1565</v>
      </c>
      <c r="F23" s="5" t="s">
        <v>1566</v>
      </c>
      <c r="G23" s="5" t="s">
        <v>1531</v>
      </c>
      <c r="H23" s="5" t="s">
        <v>1510</v>
      </c>
      <c r="J23" s="5" t="s">
        <v>2122</v>
      </c>
    </row>
    <row r="24" spans="1:10">
      <c r="A24" s="5">
        <v>23</v>
      </c>
      <c r="B24" s="5" t="s">
        <v>1480</v>
      </c>
      <c r="C24" s="5" t="s">
        <v>152</v>
      </c>
      <c r="D24" s="5" t="s">
        <v>1567</v>
      </c>
      <c r="E24" s="5" t="s">
        <v>1568</v>
      </c>
      <c r="F24" s="5" t="s">
        <v>1569</v>
      </c>
      <c r="G24" s="5" t="s">
        <v>1540</v>
      </c>
      <c r="J24" s="5" t="s">
        <v>2122</v>
      </c>
    </row>
    <row r="25" spans="1:10">
      <c r="A25" s="5">
        <v>24</v>
      </c>
      <c r="B25" s="5" t="s">
        <v>1480</v>
      </c>
      <c r="C25" s="5" t="s">
        <v>152</v>
      </c>
      <c r="D25" s="5" t="s">
        <v>1570</v>
      </c>
      <c r="E25" s="5" t="s">
        <v>1571</v>
      </c>
      <c r="F25" s="5" t="s">
        <v>1572</v>
      </c>
      <c r="G25" s="5" t="s">
        <v>1573</v>
      </c>
      <c r="J25" s="5" t="s">
        <v>2122</v>
      </c>
    </row>
    <row r="26" spans="1:10">
      <c r="A26" s="5">
        <v>25</v>
      </c>
      <c r="B26" s="5" t="s">
        <v>1480</v>
      </c>
      <c r="C26" s="5" t="s">
        <v>152</v>
      </c>
      <c r="D26" s="5" t="s">
        <v>1574</v>
      </c>
      <c r="E26" s="5" t="s">
        <v>1575</v>
      </c>
      <c r="F26" s="5" t="s">
        <v>1576</v>
      </c>
      <c r="G26" s="5" t="s">
        <v>1577</v>
      </c>
      <c r="J26" s="5" t="s">
        <v>2122</v>
      </c>
    </row>
    <row r="27" spans="1:10">
      <c r="A27" s="5">
        <v>26</v>
      </c>
      <c r="B27" s="5" t="s">
        <v>1480</v>
      </c>
      <c r="C27" s="5" t="s">
        <v>152</v>
      </c>
      <c r="D27" s="5" t="s">
        <v>1578</v>
      </c>
      <c r="E27" s="5" t="s">
        <v>1579</v>
      </c>
      <c r="F27" s="5" t="s">
        <v>1580</v>
      </c>
      <c r="G27" s="5" t="s">
        <v>1494</v>
      </c>
      <c r="J27" s="5" t="s">
        <v>2122</v>
      </c>
    </row>
    <row r="28" spans="1:10">
      <c r="A28" s="5">
        <v>27</v>
      </c>
      <c r="B28" s="5" t="s">
        <v>1480</v>
      </c>
      <c r="C28" s="5" t="s">
        <v>152</v>
      </c>
      <c r="D28" s="5" t="s">
        <v>1581</v>
      </c>
      <c r="E28" s="5" t="s">
        <v>1582</v>
      </c>
      <c r="F28" s="5" t="s">
        <v>1583</v>
      </c>
      <c r="G28" s="5" t="s">
        <v>1584</v>
      </c>
      <c r="J28" s="5" t="s">
        <v>2122</v>
      </c>
    </row>
    <row r="29" spans="1:10">
      <c r="A29" s="5">
        <v>28</v>
      </c>
      <c r="B29" s="5" t="s">
        <v>1480</v>
      </c>
      <c r="C29" s="5" t="s">
        <v>152</v>
      </c>
      <c r="D29" s="5" t="s">
        <v>1585</v>
      </c>
      <c r="E29" s="5" t="s">
        <v>1586</v>
      </c>
      <c r="F29" s="5" t="s">
        <v>1583</v>
      </c>
      <c r="G29" s="5" t="s">
        <v>1587</v>
      </c>
      <c r="J29" s="5" t="s">
        <v>2122</v>
      </c>
    </row>
    <row r="30" spans="1:10">
      <c r="A30" s="5">
        <v>29</v>
      </c>
      <c r="B30" s="5" t="s">
        <v>1480</v>
      </c>
      <c r="C30" s="5" t="s">
        <v>152</v>
      </c>
      <c r="D30" s="5" t="s">
        <v>1588</v>
      </c>
      <c r="E30" s="5" t="s">
        <v>1589</v>
      </c>
      <c r="F30" s="5" t="s">
        <v>1590</v>
      </c>
      <c r="G30" s="5" t="s">
        <v>1559</v>
      </c>
      <c r="J30" s="5" t="s">
        <v>2122</v>
      </c>
    </row>
    <row r="31" spans="1:10">
      <c r="A31" s="5">
        <v>30</v>
      </c>
      <c r="B31" s="5" t="s">
        <v>1480</v>
      </c>
      <c r="C31" s="5" t="s">
        <v>152</v>
      </c>
      <c r="D31" s="5" t="s">
        <v>1591</v>
      </c>
      <c r="E31" s="5" t="s">
        <v>1592</v>
      </c>
      <c r="F31" s="5" t="s">
        <v>1593</v>
      </c>
      <c r="G31" s="5" t="s">
        <v>1520</v>
      </c>
      <c r="J31" s="5" t="s">
        <v>2122</v>
      </c>
    </row>
    <row r="32" spans="1:10">
      <c r="A32" s="5">
        <v>31</v>
      </c>
      <c r="B32" s="5" t="s">
        <v>1480</v>
      </c>
      <c r="C32" s="5" t="s">
        <v>152</v>
      </c>
      <c r="D32" s="5" t="s">
        <v>1594</v>
      </c>
      <c r="E32" s="5" t="s">
        <v>1595</v>
      </c>
      <c r="F32" s="5" t="s">
        <v>1596</v>
      </c>
      <c r="G32" s="5" t="s">
        <v>1597</v>
      </c>
      <c r="J32" s="5" t="s">
        <v>2122</v>
      </c>
    </row>
    <row r="33" spans="1:10">
      <c r="A33" s="5">
        <v>32</v>
      </c>
      <c r="B33" s="5" t="s">
        <v>1480</v>
      </c>
      <c r="C33" s="5" t="s">
        <v>152</v>
      </c>
      <c r="D33" s="5" t="s">
        <v>1598</v>
      </c>
      <c r="E33" s="5" t="s">
        <v>1599</v>
      </c>
      <c r="F33" s="5" t="s">
        <v>1600</v>
      </c>
      <c r="G33" s="5" t="s">
        <v>1555</v>
      </c>
      <c r="J33" s="5" t="s">
        <v>2122</v>
      </c>
    </row>
    <row r="34" spans="1:10">
      <c r="A34" s="5">
        <v>33</v>
      </c>
      <c r="B34" s="5" t="s">
        <v>1480</v>
      </c>
      <c r="C34" s="5" t="s">
        <v>152</v>
      </c>
      <c r="D34" s="5" t="s">
        <v>1601</v>
      </c>
      <c r="E34" s="5" t="s">
        <v>1602</v>
      </c>
      <c r="F34" s="5" t="s">
        <v>1603</v>
      </c>
      <c r="G34" s="5" t="s">
        <v>1604</v>
      </c>
      <c r="J34" s="5" t="s">
        <v>2122</v>
      </c>
    </row>
    <row r="35" spans="1:10">
      <c r="A35" s="5">
        <v>34</v>
      </c>
      <c r="B35" s="5" t="s">
        <v>1480</v>
      </c>
      <c r="C35" s="5" t="s">
        <v>152</v>
      </c>
      <c r="D35" s="5" t="s">
        <v>1605</v>
      </c>
      <c r="E35" s="5" t="s">
        <v>1606</v>
      </c>
      <c r="F35" s="5" t="s">
        <v>1607</v>
      </c>
      <c r="G35" s="5" t="s">
        <v>1608</v>
      </c>
      <c r="J35" s="5" t="s">
        <v>2122</v>
      </c>
    </row>
    <row r="36" spans="1:10">
      <c r="A36" s="5">
        <v>35</v>
      </c>
      <c r="B36" s="5" t="s">
        <v>1480</v>
      </c>
      <c r="C36" s="5" t="s">
        <v>152</v>
      </c>
      <c r="D36" s="5" t="s">
        <v>1609</v>
      </c>
      <c r="E36" s="5" t="s">
        <v>1610</v>
      </c>
      <c r="F36" s="5" t="s">
        <v>1611</v>
      </c>
      <c r="G36" s="5" t="s">
        <v>1612</v>
      </c>
      <c r="J36" s="5" t="s">
        <v>2122</v>
      </c>
    </row>
    <row r="37" spans="1:10">
      <c r="A37" s="5">
        <v>36</v>
      </c>
      <c r="B37" s="5" t="s">
        <v>1480</v>
      </c>
      <c r="C37" s="5" t="s">
        <v>152</v>
      </c>
      <c r="D37" s="5" t="s">
        <v>1613</v>
      </c>
      <c r="E37" s="5" t="s">
        <v>1614</v>
      </c>
      <c r="F37" s="5" t="s">
        <v>1615</v>
      </c>
      <c r="G37" s="5" t="s">
        <v>1616</v>
      </c>
      <c r="J37" s="5" t="s">
        <v>2122</v>
      </c>
    </row>
    <row r="38" spans="1:10">
      <c r="A38" s="5">
        <v>37</v>
      </c>
      <c r="B38" s="5" t="s">
        <v>1480</v>
      </c>
      <c r="C38" s="5" t="s">
        <v>152</v>
      </c>
      <c r="D38" s="5" t="s">
        <v>1617</v>
      </c>
      <c r="E38" s="5" t="s">
        <v>1618</v>
      </c>
      <c r="F38" s="5" t="s">
        <v>1619</v>
      </c>
      <c r="G38" s="5" t="s">
        <v>1544</v>
      </c>
      <c r="H38" s="5" t="s">
        <v>1620</v>
      </c>
      <c r="J38" s="5" t="s">
        <v>2122</v>
      </c>
    </row>
    <row r="39" spans="1:10">
      <c r="A39" s="5">
        <v>38</v>
      </c>
      <c r="B39" s="5" t="s">
        <v>1480</v>
      </c>
      <c r="C39" s="5" t="s">
        <v>152</v>
      </c>
      <c r="D39" s="5" t="s">
        <v>1621</v>
      </c>
      <c r="E39" s="5" t="s">
        <v>1622</v>
      </c>
      <c r="F39" s="5" t="s">
        <v>1623</v>
      </c>
      <c r="G39" s="5" t="s">
        <v>1555</v>
      </c>
      <c r="J39" s="5" t="s">
        <v>2122</v>
      </c>
    </row>
    <row r="40" spans="1:10">
      <c r="A40" s="5">
        <v>39</v>
      </c>
      <c r="B40" s="5" t="s">
        <v>1480</v>
      </c>
      <c r="C40" s="5" t="s">
        <v>152</v>
      </c>
      <c r="D40" s="5" t="s">
        <v>1624</v>
      </c>
      <c r="E40" s="5" t="s">
        <v>1625</v>
      </c>
      <c r="F40" s="5" t="s">
        <v>1626</v>
      </c>
      <c r="G40" s="5" t="s">
        <v>1627</v>
      </c>
      <c r="J40" s="5" t="s">
        <v>2122</v>
      </c>
    </row>
    <row r="41" spans="1:10">
      <c r="A41" s="5">
        <v>40</v>
      </c>
      <c r="B41" s="5" t="s">
        <v>1480</v>
      </c>
      <c r="C41" s="5" t="s">
        <v>152</v>
      </c>
      <c r="D41" s="5" t="s">
        <v>1628</v>
      </c>
      <c r="E41" s="5" t="s">
        <v>1629</v>
      </c>
      <c r="F41" s="5" t="s">
        <v>1630</v>
      </c>
      <c r="G41" s="5" t="s">
        <v>1551</v>
      </c>
      <c r="J41" s="5" t="s">
        <v>2122</v>
      </c>
    </row>
    <row r="42" spans="1:10">
      <c r="A42" s="5">
        <v>41</v>
      </c>
      <c r="B42" s="5" t="s">
        <v>1480</v>
      </c>
      <c r="C42" s="5" t="s">
        <v>152</v>
      </c>
      <c r="D42" s="5" t="s">
        <v>1631</v>
      </c>
      <c r="E42" s="5" t="s">
        <v>1632</v>
      </c>
      <c r="F42" s="5" t="s">
        <v>1633</v>
      </c>
      <c r="G42" s="5" t="s">
        <v>1634</v>
      </c>
      <c r="J42" s="5" t="s">
        <v>2122</v>
      </c>
    </row>
    <row r="43" spans="1:10">
      <c r="A43" s="5">
        <v>42</v>
      </c>
      <c r="B43" s="5" t="s">
        <v>1480</v>
      </c>
      <c r="C43" s="5" t="s">
        <v>152</v>
      </c>
      <c r="D43" s="5" t="s">
        <v>1635</v>
      </c>
      <c r="E43" s="5" t="s">
        <v>1636</v>
      </c>
      <c r="F43" s="5" t="s">
        <v>1637</v>
      </c>
      <c r="G43" s="5" t="s">
        <v>1634</v>
      </c>
      <c r="H43" s="5" t="s">
        <v>1638</v>
      </c>
      <c r="J43" s="5" t="s">
        <v>2122</v>
      </c>
    </row>
    <row r="44" spans="1:10">
      <c r="A44" s="5">
        <v>43</v>
      </c>
      <c r="B44" s="5" t="s">
        <v>1480</v>
      </c>
      <c r="C44" s="5" t="s">
        <v>152</v>
      </c>
      <c r="D44" s="5" t="s">
        <v>1639</v>
      </c>
      <c r="E44" s="5" t="s">
        <v>1640</v>
      </c>
      <c r="F44" s="5" t="s">
        <v>1641</v>
      </c>
      <c r="G44" s="5" t="s">
        <v>1634</v>
      </c>
      <c r="J44" s="5" t="s">
        <v>2122</v>
      </c>
    </row>
    <row r="45" spans="1:10">
      <c r="A45" s="5">
        <v>44</v>
      </c>
      <c r="B45" s="5" t="s">
        <v>1480</v>
      </c>
      <c r="C45" s="5" t="s">
        <v>152</v>
      </c>
      <c r="D45" s="5" t="s">
        <v>1642</v>
      </c>
      <c r="E45" s="5" t="s">
        <v>1643</v>
      </c>
      <c r="F45" s="5" t="s">
        <v>1644</v>
      </c>
      <c r="G45" s="5" t="s">
        <v>1645</v>
      </c>
      <c r="H45" s="5" t="s">
        <v>1646</v>
      </c>
      <c r="J45" s="5" t="s">
        <v>2122</v>
      </c>
    </row>
    <row r="46" spans="1:10">
      <c r="A46" s="5">
        <v>45</v>
      </c>
      <c r="B46" s="5" t="s">
        <v>1480</v>
      </c>
      <c r="C46" s="5" t="s">
        <v>152</v>
      </c>
      <c r="D46" s="5" t="s">
        <v>1647</v>
      </c>
      <c r="E46" s="5" t="s">
        <v>1648</v>
      </c>
      <c r="F46" s="5" t="s">
        <v>1649</v>
      </c>
      <c r="G46" s="5" t="s">
        <v>1650</v>
      </c>
      <c r="J46" s="5" t="s">
        <v>2122</v>
      </c>
    </row>
    <row r="47" spans="1:10">
      <c r="A47" s="5">
        <v>46</v>
      </c>
      <c r="B47" s="5" t="s">
        <v>1480</v>
      </c>
      <c r="C47" s="5" t="s">
        <v>152</v>
      </c>
      <c r="D47" s="5" t="s">
        <v>1651</v>
      </c>
      <c r="E47" s="5" t="s">
        <v>1652</v>
      </c>
      <c r="F47" s="5" t="s">
        <v>1607</v>
      </c>
      <c r="G47" s="5" t="s">
        <v>1653</v>
      </c>
      <c r="J47" s="5" t="s">
        <v>2122</v>
      </c>
    </row>
    <row r="48" spans="1:10">
      <c r="A48" s="5">
        <v>47</v>
      </c>
      <c r="B48" s="5" t="s">
        <v>1480</v>
      </c>
      <c r="C48" s="5" t="s">
        <v>152</v>
      </c>
      <c r="D48" s="5" t="s">
        <v>1654</v>
      </c>
      <c r="E48" s="5" t="s">
        <v>1655</v>
      </c>
      <c r="F48" s="5" t="s">
        <v>1656</v>
      </c>
      <c r="G48" s="5" t="s">
        <v>1657</v>
      </c>
      <c r="H48" s="5" t="s">
        <v>1658</v>
      </c>
      <c r="J48" s="5" t="s">
        <v>2122</v>
      </c>
    </row>
    <row r="49" spans="1:10">
      <c r="A49" s="5">
        <v>48</v>
      </c>
      <c r="B49" s="5" t="s">
        <v>1480</v>
      </c>
      <c r="C49" s="5" t="s">
        <v>152</v>
      </c>
      <c r="D49" s="5" t="s">
        <v>1659</v>
      </c>
      <c r="E49" s="5" t="s">
        <v>1660</v>
      </c>
      <c r="F49" s="5" t="s">
        <v>1661</v>
      </c>
      <c r="G49" s="5" t="s">
        <v>1616</v>
      </c>
      <c r="J49" s="5" t="s">
        <v>2122</v>
      </c>
    </row>
    <row r="50" spans="1:10">
      <c r="A50" s="5">
        <v>49</v>
      </c>
      <c r="B50" s="5" t="s">
        <v>1480</v>
      </c>
      <c r="C50" s="5" t="s">
        <v>152</v>
      </c>
      <c r="D50" s="5" t="s">
        <v>1662</v>
      </c>
      <c r="E50" s="5" t="s">
        <v>1663</v>
      </c>
      <c r="F50" s="5" t="s">
        <v>1664</v>
      </c>
      <c r="G50" s="5" t="s">
        <v>1665</v>
      </c>
      <c r="H50" s="5" t="s">
        <v>1666</v>
      </c>
      <c r="J50" s="5" t="s">
        <v>2122</v>
      </c>
    </row>
    <row r="51" spans="1:10">
      <c r="A51" s="5">
        <v>50</v>
      </c>
      <c r="B51" s="5" t="s">
        <v>1480</v>
      </c>
      <c r="C51" s="5" t="s">
        <v>152</v>
      </c>
      <c r="D51" s="5" t="s">
        <v>1667</v>
      </c>
      <c r="E51" s="5" t="s">
        <v>1668</v>
      </c>
      <c r="F51" s="5" t="s">
        <v>1669</v>
      </c>
      <c r="G51" s="5" t="s">
        <v>1665</v>
      </c>
      <c r="H51" s="5" t="s">
        <v>1670</v>
      </c>
      <c r="J51" s="5" t="s">
        <v>2122</v>
      </c>
    </row>
    <row r="52" spans="1:10">
      <c r="A52" s="5">
        <v>51</v>
      </c>
      <c r="B52" s="5" t="s">
        <v>1480</v>
      </c>
      <c r="C52" s="5" t="s">
        <v>152</v>
      </c>
      <c r="D52" s="5" t="s">
        <v>1671</v>
      </c>
      <c r="E52" s="5" t="s">
        <v>1672</v>
      </c>
      <c r="F52" s="5" t="s">
        <v>1673</v>
      </c>
      <c r="G52" s="5" t="s">
        <v>1616</v>
      </c>
      <c r="J52" s="5" t="s">
        <v>2122</v>
      </c>
    </row>
    <row r="53" spans="1:10">
      <c r="A53" s="5">
        <v>52</v>
      </c>
      <c r="B53" s="5" t="s">
        <v>1480</v>
      </c>
      <c r="C53" s="5" t="s">
        <v>152</v>
      </c>
      <c r="D53" s="5" t="s">
        <v>1674</v>
      </c>
      <c r="E53" s="5" t="s">
        <v>1675</v>
      </c>
      <c r="F53" s="5" t="s">
        <v>1676</v>
      </c>
      <c r="G53" s="5" t="s">
        <v>1665</v>
      </c>
      <c r="J53" s="5" t="s">
        <v>2122</v>
      </c>
    </row>
    <row r="54" spans="1:10">
      <c r="A54" s="5">
        <v>53</v>
      </c>
      <c r="B54" s="5" t="s">
        <v>1480</v>
      </c>
      <c r="C54" s="5" t="s">
        <v>152</v>
      </c>
      <c r="D54" s="5" t="s">
        <v>1677</v>
      </c>
      <c r="E54" s="5" t="s">
        <v>1678</v>
      </c>
      <c r="F54" s="5" t="s">
        <v>1679</v>
      </c>
      <c r="G54" s="5" t="s">
        <v>1680</v>
      </c>
      <c r="J54" s="5" t="s">
        <v>2122</v>
      </c>
    </row>
    <row r="55" spans="1:10">
      <c r="A55" s="5">
        <v>54</v>
      </c>
      <c r="B55" s="5" t="s">
        <v>1480</v>
      </c>
      <c r="C55" s="5" t="s">
        <v>152</v>
      </c>
      <c r="D55" s="5" t="s">
        <v>1681</v>
      </c>
      <c r="E55" s="5" t="s">
        <v>1682</v>
      </c>
      <c r="F55" s="5" t="s">
        <v>1683</v>
      </c>
      <c r="G55" s="5" t="s">
        <v>1684</v>
      </c>
      <c r="J55" s="5" t="s">
        <v>2122</v>
      </c>
    </row>
    <row r="56" spans="1:10">
      <c r="A56" s="5">
        <v>55</v>
      </c>
      <c r="B56" s="5" t="s">
        <v>1480</v>
      </c>
      <c r="C56" s="5" t="s">
        <v>152</v>
      </c>
      <c r="D56" s="5" t="s">
        <v>1685</v>
      </c>
      <c r="E56" s="5" t="s">
        <v>1686</v>
      </c>
      <c r="F56" s="5" t="s">
        <v>1687</v>
      </c>
      <c r="G56" s="5" t="s">
        <v>1498</v>
      </c>
      <c r="J56" s="5" t="s">
        <v>2122</v>
      </c>
    </row>
    <row r="57" spans="1:10">
      <c r="A57" s="5">
        <v>56</v>
      </c>
      <c r="B57" s="5" t="s">
        <v>1480</v>
      </c>
      <c r="C57" s="5" t="s">
        <v>152</v>
      </c>
      <c r="D57" s="5" t="s">
        <v>1688</v>
      </c>
      <c r="E57" s="5" t="s">
        <v>1689</v>
      </c>
      <c r="F57" s="5" t="s">
        <v>1690</v>
      </c>
      <c r="G57" s="5" t="s">
        <v>1502</v>
      </c>
      <c r="H57" s="5" t="s">
        <v>1691</v>
      </c>
      <c r="J57" s="5" t="s">
        <v>2122</v>
      </c>
    </row>
    <row r="58" spans="1:10">
      <c r="A58" s="5">
        <v>57</v>
      </c>
      <c r="B58" s="5" t="s">
        <v>1480</v>
      </c>
      <c r="C58" s="5" t="s">
        <v>152</v>
      </c>
      <c r="D58" s="5" t="s">
        <v>1692</v>
      </c>
      <c r="E58" s="5" t="s">
        <v>1693</v>
      </c>
      <c r="F58" s="5" t="s">
        <v>1694</v>
      </c>
      <c r="G58" s="5" t="s">
        <v>1665</v>
      </c>
      <c r="J58" s="5" t="s">
        <v>2122</v>
      </c>
    </row>
    <row r="59" spans="1:10">
      <c r="A59" s="5">
        <v>58</v>
      </c>
      <c r="B59" s="5" t="s">
        <v>1480</v>
      </c>
      <c r="C59" s="5" t="s">
        <v>152</v>
      </c>
      <c r="D59" s="5" t="s">
        <v>1695</v>
      </c>
      <c r="E59" s="5" t="s">
        <v>1696</v>
      </c>
      <c r="F59" s="5" t="s">
        <v>1697</v>
      </c>
      <c r="G59" s="5" t="s">
        <v>1540</v>
      </c>
      <c r="J59" s="5" t="s">
        <v>2122</v>
      </c>
    </row>
    <row r="60" spans="1:10">
      <c r="A60" s="5">
        <v>59</v>
      </c>
      <c r="B60" s="5" t="s">
        <v>1480</v>
      </c>
      <c r="C60" s="5" t="s">
        <v>152</v>
      </c>
      <c r="D60" s="5" t="s">
        <v>1698</v>
      </c>
      <c r="E60" s="5" t="s">
        <v>1699</v>
      </c>
      <c r="F60" s="5" t="s">
        <v>1700</v>
      </c>
      <c r="G60" s="5" t="s">
        <v>1701</v>
      </c>
      <c r="J60" s="5" t="s">
        <v>2122</v>
      </c>
    </row>
    <row r="61" spans="1:10">
      <c r="A61" s="5">
        <v>60</v>
      </c>
      <c r="B61" s="5" t="s">
        <v>1480</v>
      </c>
      <c r="C61" s="5" t="s">
        <v>152</v>
      </c>
      <c r="D61" s="5" t="s">
        <v>1702</v>
      </c>
      <c r="E61" s="5" t="s">
        <v>1703</v>
      </c>
      <c r="F61" s="5" t="s">
        <v>1704</v>
      </c>
      <c r="G61" s="5" t="s">
        <v>1520</v>
      </c>
      <c r="H61" s="5" t="s">
        <v>1705</v>
      </c>
      <c r="J61" s="5" t="s">
        <v>2122</v>
      </c>
    </row>
    <row r="62" spans="1:10">
      <c r="A62" s="5">
        <v>61</v>
      </c>
      <c r="B62" s="5" t="s">
        <v>1480</v>
      </c>
      <c r="C62" s="5" t="s">
        <v>152</v>
      </c>
      <c r="D62" s="5" t="s">
        <v>1706</v>
      </c>
      <c r="E62" s="5" t="s">
        <v>1707</v>
      </c>
      <c r="F62" s="5" t="s">
        <v>1708</v>
      </c>
      <c r="G62" s="5" t="s">
        <v>1540</v>
      </c>
      <c r="H62" s="5" t="s">
        <v>1709</v>
      </c>
      <c r="J62" s="5" t="s">
        <v>2122</v>
      </c>
    </row>
    <row r="63" spans="1:10">
      <c r="A63" s="5">
        <v>62</v>
      </c>
      <c r="B63" s="5" t="s">
        <v>1480</v>
      </c>
      <c r="C63" s="5" t="s">
        <v>152</v>
      </c>
      <c r="D63" s="5" t="s">
        <v>1710</v>
      </c>
      <c r="E63" s="5" t="s">
        <v>1711</v>
      </c>
      <c r="F63" s="5" t="s">
        <v>1712</v>
      </c>
      <c r="G63" s="5" t="s">
        <v>1540</v>
      </c>
      <c r="J63" s="5" t="s">
        <v>2122</v>
      </c>
    </row>
    <row r="64" spans="1:10">
      <c r="A64" s="5">
        <v>63</v>
      </c>
      <c r="B64" s="5" t="s">
        <v>1480</v>
      </c>
      <c r="C64" s="5" t="s">
        <v>152</v>
      </c>
      <c r="D64" s="5" t="s">
        <v>1713</v>
      </c>
      <c r="E64" s="5" t="s">
        <v>1714</v>
      </c>
      <c r="F64" s="5" t="s">
        <v>1715</v>
      </c>
      <c r="G64" s="5" t="s">
        <v>1716</v>
      </c>
      <c r="J64" s="5" t="s">
        <v>2122</v>
      </c>
    </row>
    <row r="65" spans="1:10">
      <c r="A65" s="5">
        <v>64</v>
      </c>
      <c r="B65" s="5" t="s">
        <v>1480</v>
      </c>
      <c r="C65" s="5" t="s">
        <v>152</v>
      </c>
      <c r="D65" s="5" t="s">
        <v>1717</v>
      </c>
      <c r="E65" s="5" t="s">
        <v>1718</v>
      </c>
      <c r="F65" s="5" t="s">
        <v>1719</v>
      </c>
      <c r="G65" s="5" t="s">
        <v>1716</v>
      </c>
      <c r="J65" s="5" t="s">
        <v>2122</v>
      </c>
    </row>
    <row r="66" spans="1:10">
      <c r="A66" s="5">
        <v>65</v>
      </c>
      <c r="B66" s="5" t="s">
        <v>1480</v>
      </c>
      <c r="C66" s="5" t="s">
        <v>152</v>
      </c>
      <c r="D66" s="5" t="s">
        <v>1720</v>
      </c>
      <c r="E66" s="5" t="s">
        <v>1721</v>
      </c>
      <c r="F66" s="5" t="s">
        <v>1722</v>
      </c>
      <c r="G66" s="5" t="s">
        <v>1540</v>
      </c>
      <c r="J66" s="5" t="s">
        <v>2122</v>
      </c>
    </row>
    <row r="67" spans="1:10">
      <c r="A67" s="5">
        <v>66</v>
      </c>
      <c r="B67" s="5" t="s">
        <v>1480</v>
      </c>
      <c r="C67" s="5" t="s">
        <v>152</v>
      </c>
      <c r="D67" s="5" t="s">
        <v>1723</v>
      </c>
      <c r="E67" s="5" t="s">
        <v>1724</v>
      </c>
      <c r="F67" s="5" t="s">
        <v>1725</v>
      </c>
      <c r="G67" s="5" t="s">
        <v>1726</v>
      </c>
      <c r="J67" s="5" t="s">
        <v>2122</v>
      </c>
    </row>
    <row r="68" spans="1:10">
      <c r="A68" s="5">
        <v>67</v>
      </c>
      <c r="B68" s="5" t="s">
        <v>1480</v>
      </c>
      <c r="C68" s="5" t="s">
        <v>152</v>
      </c>
      <c r="D68" s="5" t="s">
        <v>1727</v>
      </c>
      <c r="E68" s="5" t="s">
        <v>1728</v>
      </c>
      <c r="F68" s="5" t="s">
        <v>1729</v>
      </c>
      <c r="G68" s="5" t="s">
        <v>1726</v>
      </c>
      <c r="J68" s="5" t="s">
        <v>2122</v>
      </c>
    </row>
    <row r="69" spans="1:10">
      <c r="A69" s="5">
        <v>68</v>
      </c>
      <c r="B69" s="5" t="s">
        <v>1480</v>
      </c>
      <c r="C69" s="5" t="s">
        <v>152</v>
      </c>
      <c r="D69" s="5" t="s">
        <v>1730</v>
      </c>
      <c r="E69" s="5" t="s">
        <v>1731</v>
      </c>
      <c r="F69" s="5" t="s">
        <v>1732</v>
      </c>
      <c r="G69" s="5" t="s">
        <v>1701</v>
      </c>
      <c r="J69" s="5" t="s">
        <v>2122</v>
      </c>
    </row>
    <row r="70" spans="1:10">
      <c r="A70" s="5">
        <v>69</v>
      </c>
      <c r="B70" s="5" t="s">
        <v>1480</v>
      </c>
      <c r="C70" s="5" t="s">
        <v>152</v>
      </c>
      <c r="D70" s="5" t="s">
        <v>1733</v>
      </c>
      <c r="E70" s="5" t="s">
        <v>1734</v>
      </c>
      <c r="F70" s="5" t="s">
        <v>1735</v>
      </c>
      <c r="G70" s="5" t="s">
        <v>1716</v>
      </c>
      <c r="J70" s="5" t="s">
        <v>2122</v>
      </c>
    </row>
    <row r="71" spans="1:10">
      <c r="A71" s="5">
        <v>70</v>
      </c>
      <c r="B71" s="5" t="s">
        <v>1480</v>
      </c>
      <c r="C71" s="5" t="s">
        <v>152</v>
      </c>
      <c r="D71" s="5" t="s">
        <v>1736</v>
      </c>
      <c r="E71" s="5" t="s">
        <v>1737</v>
      </c>
      <c r="F71" s="5" t="s">
        <v>1738</v>
      </c>
      <c r="G71" s="5" t="s">
        <v>1665</v>
      </c>
      <c r="J71" s="5" t="s">
        <v>2122</v>
      </c>
    </row>
    <row r="72" spans="1:10">
      <c r="A72" s="5">
        <v>71</v>
      </c>
      <c r="B72" s="5" t="s">
        <v>1480</v>
      </c>
      <c r="C72" s="5" t="s">
        <v>152</v>
      </c>
      <c r="D72" s="5" t="s">
        <v>1739</v>
      </c>
      <c r="E72" s="5" t="s">
        <v>1740</v>
      </c>
      <c r="F72" s="5" t="s">
        <v>1741</v>
      </c>
      <c r="G72" s="5" t="s">
        <v>1726</v>
      </c>
      <c r="J72" s="5" t="s">
        <v>2122</v>
      </c>
    </row>
    <row r="73" spans="1:10">
      <c r="A73" s="5">
        <v>72</v>
      </c>
      <c r="B73" s="5" t="s">
        <v>1480</v>
      </c>
      <c r="C73" s="5" t="s">
        <v>152</v>
      </c>
      <c r="D73" s="5" t="s">
        <v>1742</v>
      </c>
      <c r="E73" s="5" t="s">
        <v>1743</v>
      </c>
      <c r="F73" s="5" t="s">
        <v>1744</v>
      </c>
      <c r="G73" s="5" t="s">
        <v>1745</v>
      </c>
      <c r="J73" s="5" t="s">
        <v>2122</v>
      </c>
    </row>
    <row r="74" spans="1:10">
      <c r="A74" s="5">
        <v>73</v>
      </c>
      <c r="B74" s="5" t="s">
        <v>1480</v>
      </c>
      <c r="C74" s="5" t="s">
        <v>152</v>
      </c>
      <c r="D74" s="5" t="s">
        <v>1746</v>
      </c>
      <c r="E74" s="5" t="s">
        <v>1747</v>
      </c>
      <c r="F74" s="5" t="s">
        <v>1748</v>
      </c>
      <c r="G74" s="5" t="s">
        <v>1726</v>
      </c>
      <c r="J74" s="5" t="s">
        <v>2122</v>
      </c>
    </row>
    <row r="75" spans="1:10">
      <c r="A75" s="5">
        <v>74</v>
      </c>
      <c r="B75" s="5" t="s">
        <v>1480</v>
      </c>
      <c r="C75" s="5" t="s">
        <v>152</v>
      </c>
      <c r="D75" s="5" t="s">
        <v>1749</v>
      </c>
      <c r="E75" s="5" t="s">
        <v>1750</v>
      </c>
      <c r="F75" s="5" t="s">
        <v>1751</v>
      </c>
      <c r="G75" s="5" t="s">
        <v>1665</v>
      </c>
      <c r="H75" s="5" t="s">
        <v>1752</v>
      </c>
      <c r="J75" s="5" t="s">
        <v>2122</v>
      </c>
    </row>
    <row r="76" spans="1:10">
      <c r="A76" s="5">
        <v>75</v>
      </c>
      <c r="B76" s="5" t="s">
        <v>1480</v>
      </c>
      <c r="C76" s="5" t="s">
        <v>152</v>
      </c>
      <c r="D76" s="5" t="s">
        <v>1753</v>
      </c>
      <c r="E76" s="5" t="s">
        <v>1754</v>
      </c>
      <c r="F76" s="5" t="s">
        <v>1755</v>
      </c>
      <c r="G76" s="5" t="s">
        <v>1701</v>
      </c>
      <c r="J76" s="5" t="s">
        <v>2122</v>
      </c>
    </row>
    <row r="77" spans="1:10">
      <c r="A77" s="5">
        <v>76</v>
      </c>
      <c r="B77" s="5" t="s">
        <v>1480</v>
      </c>
      <c r="C77" s="5" t="s">
        <v>152</v>
      </c>
      <c r="D77" s="5" t="s">
        <v>1756</v>
      </c>
      <c r="E77" s="5" t="s">
        <v>1757</v>
      </c>
      <c r="F77" s="5" t="s">
        <v>1758</v>
      </c>
      <c r="G77" s="5" t="s">
        <v>1759</v>
      </c>
      <c r="J77" s="5" t="s">
        <v>2122</v>
      </c>
    </row>
    <row r="78" spans="1:10">
      <c r="A78" s="5">
        <v>77</v>
      </c>
      <c r="B78" s="5" t="s">
        <v>1480</v>
      </c>
      <c r="C78" s="5" t="s">
        <v>152</v>
      </c>
      <c r="D78" s="5" t="s">
        <v>1760</v>
      </c>
      <c r="E78" s="5" t="s">
        <v>1761</v>
      </c>
      <c r="F78" s="5" t="s">
        <v>1762</v>
      </c>
      <c r="G78" s="5" t="s">
        <v>1657</v>
      </c>
      <c r="J78" s="5" t="s">
        <v>2122</v>
      </c>
    </row>
    <row r="79" spans="1:10">
      <c r="A79" s="5">
        <v>78</v>
      </c>
      <c r="B79" s="5" t="s">
        <v>1480</v>
      </c>
      <c r="C79" s="5" t="s">
        <v>152</v>
      </c>
      <c r="D79" s="5" t="s">
        <v>1763</v>
      </c>
      <c r="E79" s="5" t="s">
        <v>1764</v>
      </c>
      <c r="F79" s="5" t="s">
        <v>1765</v>
      </c>
      <c r="G79" s="5" t="s">
        <v>1540</v>
      </c>
      <c r="J79" s="5" t="s">
        <v>2122</v>
      </c>
    </row>
    <row r="80" spans="1:10">
      <c r="A80" s="5">
        <v>79</v>
      </c>
      <c r="B80" s="5" t="s">
        <v>1480</v>
      </c>
      <c r="C80" s="5" t="s">
        <v>152</v>
      </c>
      <c r="D80" s="5" t="s">
        <v>1766</v>
      </c>
      <c r="E80" s="5" t="s">
        <v>1767</v>
      </c>
      <c r="F80" s="5" t="s">
        <v>1768</v>
      </c>
      <c r="G80" s="5" t="s">
        <v>1616</v>
      </c>
      <c r="J80" s="5" t="s">
        <v>2122</v>
      </c>
    </row>
    <row r="81" spans="1:10">
      <c r="A81" s="5">
        <v>80</v>
      </c>
      <c r="B81" s="5" t="s">
        <v>1480</v>
      </c>
      <c r="C81" s="5" t="s">
        <v>152</v>
      </c>
      <c r="D81" s="5" t="s">
        <v>1770</v>
      </c>
      <c r="E81" s="5" t="s">
        <v>1771</v>
      </c>
      <c r="F81" s="5" t="s">
        <v>1772</v>
      </c>
      <c r="G81" s="5" t="s">
        <v>1769</v>
      </c>
      <c r="J81" s="5" t="s">
        <v>2122</v>
      </c>
    </row>
    <row r="82" spans="1:10">
      <c r="A82" s="5">
        <v>81</v>
      </c>
      <c r="B82" s="5" t="s">
        <v>1480</v>
      </c>
      <c r="C82" s="5" t="s">
        <v>152</v>
      </c>
      <c r="D82" s="5" t="s">
        <v>1773</v>
      </c>
      <c r="E82" s="5" t="s">
        <v>1774</v>
      </c>
      <c r="F82" s="5" t="s">
        <v>1775</v>
      </c>
      <c r="G82" s="5" t="s">
        <v>1726</v>
      </c>
      <c r="J82" s="5" t="s">
        <v>2122</v>
      </c>
    </row>
    <row r="83" spans="1:10">
      <c r="A83" s="5">
        <v>82</v>
      </c>
      <c r="B83" s="5" t="s">
        <v>1480</v>
      </c>
      <c r="C83" s="5" t="s">
        <v>152</v>
      </c>
      <c r="D83" s="5" t="s">
        <v>1776</v>
      </c>
      <c r="E83" s="5" t="s">
        <v>1777</v>
      </c>
      <c r="F83" s="5" t="s">
        <v>1778</v>
      </c>
      <c r="G83" s="5" t="s">
        <v>1779</v>
      </c>
      <c r="J83" s="5" t="s">
        <v>2122</v>
      </c>
    </row>
    <row r="84" spans="1:10">
      <c r="A84" s="5">
        <v>83</v>
      </c>
      <c r="B84" s="5" t="s">
        <v>1480</v>
      </c>
      <c r="C84" s="5" t="s">
        <v>152</v>
      </c>
      <c r="D84" s="5" t="s">
        <v>1780</v>
      </c>
      <c r="E84" s="5" t="s">
        <v>1781</v>
      </c>
      <c r="F84" s="5" t="s">
        <v>1782</v>
      </c>
      <c r="G84" s="5" t="s">
        <v>1627</v>
      </c>
      <c r="J84" s="5" t="s">
        <v>2122</v>
      </c>
    </row>
    <row r="85" spans="1:10">
      <c r="A85" s="5">
        <v>84</v>
      </c>
      <c r="B85" s="5" t="s">
        <v>1480</v>
      </c>
      <c r="C85" s="5" t="s">
        <v>152</v>
      </c>
      <c r="D85" s="5" t="s">
        <v>1783</v>
      </c>
      <c r="E85" s="5" t="s">
        <v>1784</v>
      </c>
      <c r="F85" s="5" t="s">
        <v>1785</v>
      </c>
      <c r="G85" s="5" t="s">
        <v>1540</v>
      </c>
      <c r="J85" s="5" t="s">
        <v>2122</v>
      </c>
    </row>
    <row r="86" spans="1:10">
      <c r="A86" s="5">
        <v>85</v>
      </c>
      <c r="B86" s="5" t="s">
        <v>1480</v>
      </c>
      <c r="C86" s="5" t="s">
        <v>152</v>
      </c>
      <c r="D86" s="5" t="s">
        <v>1786</v>
      </c>
      <c r="E86" s="5" t="s">
        <v>1787</v>
      </c>
      <c r="F86" s="5" t="s">
        <v>1788</v>
      </c>
      <c r="G86" s="5" t="s">
        <v>1789</v>
      </c>
      <c r="J86" s="5" t="s">
        <v>2122</v>
      </c>
    </row>
    <row r="87" spans="1:10">
      <c r="A87" s="5">
        <v>86</v>
      </c>
      <c r="B87" s="5" t="s">
        <v>1480</v>
      </c>
      <c r="C87" s="5" t="s">
        <v>152</v>
      </c>
      <c r="D87" s="5" t="s">
        <v>1790</v>
      </c>
      <c r="E87" s="5" t="s">
        <v>1791</v>
      </c>
      <c r="F87" s="5" t="s">
        <v>1792</v>
      </c>
      <c r="G87" s="5" t="s">
        <v>1597</v>
      </c>
      <c r="J87" s="5" t="s">
        <v>2122</v>
      </c>
    </row>
    <row r="88" spans="1:10">
      <c r="A88" s="5">
        <v>87</v>
      </c>
      <c r="B88" s="5" t="s">
        <v>1480</v>
      </c>
      <c r="C88" s="5" t="s">
        <v>152</v>
      </c>
      <c r="D88" s="5" t="s">
        <v>1793</v>
      </c>
      <c r="E88" s="5" t="s">
        <v>1794</v>
      </c>
      <c r="F88" s="5" t="s">
        <v>1795</v>
      </c>
      <c r="G88" s="5" t="s">
        <v>1796</v>
      </c>
      <c r="J88" s="5" t="s">
        <v>2122</v>
      </c>
    </row>
    <row r="89" spans="1:10">
      <c r="A89" s="5">
        <v>88</v>
      </c>
      <c r="B89" s="5" t="s">
        <v>1480</v>
      </c>
      <c r="C89" s="5" t="s">
        <v>152</v>
      </c>
      <c r="D89" s="5" t="s">
        <v>1797</v>
      </c>
      <c r="E89" s="5" t="s">
        <v>1798</v>
      </c>
      <c r="F89" s="5" t="s">
        <v>1799</v>
      </c>
      <c r="G89" s="5" t="s">
        <v>1551</v>
      </c>
      <c r="J89" s="5" t="s">
        <v>2122</v>
      </c>
    </row>
    <row r="90" spans="1:10">
      <c r="A90" s="5">
        <v>89</v>
      </c>
      <c r="B90" s="5" t="s">
        <v>1480</v>
      </c>
      <c r="C90" s="5" t="s">
        <v>152</v>
      </c>
      <c r="D90" s="5" t="s">
        <v>1800</v>
      </c>
      <c r="E90" s="5" t="s">
        <v>1801</v>
      </c>
      <c r="F90" s="5" t="s">
        <v>1802</v>
      </c>
      <c r="G90" s="5" t="s">
        <v>1803</v>
      </c>
      <c r="J90" s="5" t="s">
        <v>2122</v>
      </c>
    </row>
    <row r="91" spans="1:10">
      <c r="A91" s="5">
        <v>90</v>
      </c>
      <c r="B91" s="5" t="s">
        <v>1480</v>
      </c>
      <c r="C91" s="5" t="s">
        <v>152</v>
      </c>
      <c r="D91" s="5" t="s">
        <v>1804</v>
      </c>
      <c r="E91" s="5" t="s">
        <v>1805</v>
      </c>
      <c r="F91" s="5" t="s">
        <v>1806</v>
      </c>
      <c r="G91" s="5" t="s">
        <v>1484</v>
      </c>
      <c r="J91" s="5" t="s">
        <v>2122</v>
      </c>
    </row>
    <row r="92" spans="1:10">
      <c r="A92" s="5">
        <v>91</v>
      </c>
      <c r="B92" s="5" t="s">
        <v>1480</v>
      </c>
      <c r="C92" s="5" t="s">
        <v>152</v>
      </c>
      <c r="D92" s="5" t="s">
        <v>1807</v>
      </c>
      <c r="E92" s="5" t="s">
        <v>1808</v>
      </c>
      <c r="F92" s="5" t="s">
        <v>1809</v>
      </c>
      <c r="G92" s="5" t="s">
        <v>1759</v>
      </c>
      <c r="J92" s="5" t="s">
        <v>2122</v>
      </c>
    </row>
    <row r="93" spans="1:10">
      <c r="A93" s="5">
        <v>92</v>
      </c>
      <c r="B93" s="5" t="s">
        <v>1480</v>
      </c>
      <c r="C93" s="5" t="s">
        <v>152</v>
      </c>
      <c r="D93" s="5" t="s">
        <v>1810</v>
      </c>
      <c r="E93" s="5" t="s">
        <v>1811</v>
      </c>
      <c r="F93" s="5" t="s">
        <v>1812</v>
      </c>
      <c r="G93" s="5" t="s">
        <v>1604</v>
      </c>
      <c r="J93" s="5" t="s">
        <v>2122</v>
      </c>
    </row>
    <row r="94" spans="1:10">
      <c r="A94" s="5">
        <v>93</v>
      </c>
      <c r="B94" s="5" t="s">
        <v>1480</v>
      </c>
      <c r="C94" s="5" t="s">
        <v>152</v>
      </c>
      <c r="D94" s="5" t="s">
        <v>1813</v>
      </c>
      <c r="E94" s="5" t="s">
        <v>1814</v>
      </c>
      <c r="F94" s="5" t="s">
        <v>1815</v>
      </c>
      <c r="G94" s="5" t="s">
        <v>1604</v>
      </c>
      <c r="J94" s="5" t="s">
        <v>2122</v>
      </c>
    </row>
    <row r="95" spans="1:10">
      <c r="A95" s="5">
        <v>94</v>
      </c>
      <c r="B95" s="5" t="s">
        <v>1480</v>
      </c>
      <c r="C95" s="5" t="s">
        <v>152</v>
      </c>
      <c r="D95" s="5" t="s">
        <v>1816</v>
      </c>
      <c r="E95" s="5" t="s">
        <v>1817</v>
      </c>
      <c r="F95" s="5" t="s">
        <v>1818</v>
      </c>
      <c r="G95" s="5" t="s">
        <v>1819</v>
      </c>
      <c r="J95" s="5" t="s">
        <v>2122</v>
      </c>
    </row>
    <row r="96" spans="1:10">
      <c r="A96" s="5">
        <v>95</v>
      </c>
      <c r="B96" s="5" t="s">
        <v>1480</v>
      </c>
      <c r="C96" s="5" t="s">
        <v>152</v>
      </c>
      <c r="D96" s="5" t="s">
        <v>1820</v>
      </c>
      <c r="E96" s="5" t="s">
        <v>1821</v>
      </c>
      <c r="F96" s="5" t="s">
        <v>1818</v>
      </c>
      <c r="G96" s="5" t="s">
        <v>1822</v>
      </c>
      <c r="J96" s="5" t="s">
        <v>2122</v>
      </c>
    </row>
    <row r="97" spans="1:10">
      <c r="A97" s="5">
        <v>96</v>
      </c>
      <c r="B97" s="5" t="s">
        <v>1480</v>
      </c>
      <c r="C97" s="5" t="s">
        <v>152</v>
      </c>
      <c r="D97" s="5" t="s">
        <v>1823</v>
      </c>
      <c r="E97" s="5" t="s">
        <v>1824</v>
      </c>
      <c r="F97" s="5" t="s">
        <v>1825</v>
      </c>
      <c r="G97" s="5" t="s">
        <v>1559</v>
      </c>
      <c r="J97" s="5" t="s">
        <v>2122</v>
      </c>
    </row>
    <row r="98" spans="1:10">
      <c r="A98" s="5">
        <v>97</v>
      </c>
      <c r="B98" s="5" t="s">
        <v>1480</v>
      </c>
      <c r="C98" s="5" t="s">
        <v>152</v>
      </c>
      <c r="D98" s="5" t="s">
        <v>1826</v>
      </c>
      <c r="E98" s="5" t="s">
        <v>1827</v>
      </c>
      <c r="F98" s="5" t="s">
        <v>1828</v>
      </c>
      <c r="G98" s="5" t="s">
        <v>1551</v>
      </c>
      <c r="J98" s="5" t="s">
        <v>2122</v>
      </c>
    </row>
    <row r="99" spans="1:10">
      <c r="A99" s="5">
        <v>98</v>
      </c>
      <c r="B99" s="5" t="s">
        <v>1480</v>
      </c>
      <c r="C99" s="5" t="s">
        <v>152</v>
      </c>
      <c r="D99" s="5" t="s">
        <v>1829</v>
      </c>
      <c r="E99" s="5" t="s">
        <v>1830</v>
      </c>
      <c r="F99" s="5" t="s">
        <v>1831</v>
      </c>
      <c r="G99" s="5" t="s">
        <v>1551</v>
      </c>
      <c r="J99" s="5" t="s">
        <v>2122</v>
      </c>
    </row>
    <row r="100" spans="1:10">
      <c r="A100" s="5">
        <v>99</v>
      </c>
      <c r="B100" s="5" t="s">
        <v>1480</v>
      </c>
      <c r="C100" s="5" t="s">
        <v>152</v>
      </c>
      <c r="D100" s="5" t="s">
        <v>1832</v>
      </c>
      <c r="E100" s="5" t="s">
        <v>1833</v>
      </c>
      <c r="F100" s="5" t="s">
        <v>1834</v>
      </c>
      <c r="G100" s="5" t="s">
        <v>1551</v>
      </c>
      <c r="H100" s="5" t="s">
        <v>1835</v>
      </c>
      <c r="J100" s="5" t="s">
        <v>2122</v>
      </c>
    </row>
    <row r="101" spans="1:10">
      <c r="A101" s="5">
        <v>100</v>
      </c>
      <c r="B101" s="5" t="s">
        <v>1480</v>
      </c>
      <c r="C101" s="5" t="s">
        <v>152</v>
      </c>
      <c r="D101" s="5" t="s">
        <v>1836</v>
      </c>
      <c r="E101" s="5" t="s">
        <v>1837</v>
      </c>
      <c r="F101" s="5" t="s">
        <v>1838</v>
      </c>
      <c r="G101" s="5" t="s">
        <v>1544</v>
      </c>
      <c r="J101" s="5" t="s">
        <v>2122</v>
      </c>
    </row>
    <row r="102" spans="1:10">
      <c r="A102" s="5">
        <v>101</v>
      </c>
      <c r="B102" s="5" t="s">
        <v>1480</v>
      </c>
      <c r="C102" s="5" t="s">
        <v>152</v>
      </c>
      <c r="D102" s="5" t="s">
        <v>1839</v>
      </c>
      <c r="E102" s="5" t="s">
        <v>1840</v>
      </c>
      <c r="F102" s="5" t="s">
        <v>1841</v>
      </c>
      <c r="G102" s="5" t="s">
        <v>1726</v>
      </c>
      <c r="H102" s="5" t="s">
        <v>1842</v>
      </c>
      <c r="J102" s="5" t="s">
        <v>2122</v>
      </c>
    </row>
    <row r="103" spans="1:10">
      <c r="A103" s="5">
        <v>102</v>
      </c>
      <c r="B103" s="5" t="s">
        <v>1480</v>
      </c>
      <c r="C103" s="5" t="s">
        <v>152</v>
      </c>
      <c r="D103" s="5" t="s">
        <v>1843</v>
      </c>
      <c r="E103" s="5" t="s">
        <v>1844</v>
      </c>
      <c r="F103" s="5" t="s">
        <v>1845</v>
      </c>
      <c r="G103" s="5" t="s">
        <v>1665</v>
      </c>
      <c r="H103" s="5" t="s">
        <v>1846</v>
      </c>
      <c r="J103" s="5" t="s">
        <v>2122</v>
      </c>
    </row>
    <row r="104" spans="1:10">
      <c r="A104" s="5">
        <v>103</v>
      </c>
      <c r="B104" s="5" t="s">
        <v>1480</v>
      </c>
      <c r="C104" s="5" t="s">
        <v>152</v>
      </c>
      <c r="D104" s="5" t="s">
        <v>1847</v>
      </c>
      <c r="E104" s="5" t="s">
        <v>1848</v>
      </c>
      <c r="F104" s="5" t="s">
        <v>1849</v>
      </c>
      <c r="G104" s="5" t="s">
        <v>1796</v>
      </c>
      <c r="H104" s="5" t="s">
        <v>1850</v>
      </c>
      <c r="J104" s="5" t="s">
        <v>2122</v>
      </c>
    </row>
    <row r="105" spans="1:10">
      <c r="A105" s="5">
        <v>104</v>
      </c>
      <c r="B105" s="5" t="s">
        <v>1480</v>
      </c>
      <c r="C105" s="5" t="s">
        <v>152</v>
      </c>
      <c r="D105" s="5" t="s">
        <v>1851</v>
      </c>
      <c r="E105" s="5" t="s">
        <v>1852</v>
      </c>
      <c r="F105" s="5" t="s">
        <v>1853</v>
      </c>
      <c r="G105" s="5" t="s">
        <v>1612</v>
      </c>
      <c r="J105" s="5" t="s">
        <v>2122</v>
      </c>
    </row>
    <row r="106" spans="1:10">
      <c r="A106" s="5">
        <v>105</v>
      </c>
      <c r="B106" s="5" t="s">
        <v>1480</v>
      </c>
      <c r="C106" s="5" t="s">
        <v>152</v>
      </c>
      <c r="D106" s="5" t="s">
        <v>1854</v>
      </c>
      <c r="E106" s="5" t="s">
        <v>1855</v>
      </c>
      <c r="F106" s="5" t="s">
        <v>1856</v>
      </c>
      <c r="G106" s="5" t="s">
        <v>1604</v>
      </c>
      <c r="J106" s="5" t="s">
        <v>2122</v>
      </c>
    </row>
    <row r="107" spans="1:10">
      <c r="A107" s="5">
        <v>106</v>
      </c>
      <c r="B107" s="5" t="s">
        <v>1480</v>
      </c>
      <c r="C107" s="5" t="s">
        <v>152</v>
      </c>
      <c r="D107" s="5" t="s">
        <v>1857</v>
      </c>
      <c r="E107" s="5" t="s">
        <v>1858</v>
      </c>
      <c r="F107" s="5" t="s">
        <v>1859</v>
      </c>
      <c r="G107" s="5" t="s">
        <v>1559</v>
      </c>
      <c r="J107" s="5" t="s">
        <v>2122</v>
      </c>
    </row>
    <row r="108" spans="1:10">
      <c r="A108" s="5">
        <v>107</v>
      </c>
      <c r="B108" s="5" t="s">
        <v>1480</v>
      </c>
      <c r="C108" s="5" t="s">
        <v>152</v>
      </c>
      <c r="D108" s="5" t="s">
        <v>1860</v>
      </c>
      <c r="E108" s="5" t="s">
        <v>1861</v>
      </c>
      <c r="F108" s="5" t="s">
        <v>1862</v>
      </c>
      <c r="G108" s="5" t="s">
        <v>1540</v>
      </c>
      <c r="H108" s="5" t="s">
        <v>1863</v>
      </c>
      <c r="J108" s="5" t="s">
        <v>2122</v>
      </c>
    </row>
    <row r="109" spans="1:10">
      <c r="A109" s="5">
        <v>108</v>
      </c>
      <c r="B109" s="5" t="s">
        <v>1480</v>
      </c>
      <c r="C109" s="5" t="s">
        <v>152</v>
      </c>
      <c r="D109" s="5" t="s">
        <v>1864</v>
      </c>
      <c r="E109" s="5" t="s">
        <v>1865</v>
      </c>
      <c r="F109" s="5" t="s">
        <v>1866</v>
      </c>
      <c r="G109" s="5" t="s">
        <v>1544</v>
      </c>
      <c r="J109" s="5" t="s">
        <v>2122</v>
      </c>
    </row>
    <row r="110" spans="1:10">
      <c r="A110" s="5">
        <v>109</v>
      </c>
      <c r="B110" s="5" t="s">
        <v>1480</v>
      </c>
      <c r="C110" s="5" t="s">
        <v>152</v>
      </c>
      <c r="D110" s="5" t="s">
        <v>1867</v>
      </c>
      <c r="E110" s="5" t="s">
        <v>1868</v>
      </c>
      <c r="F110" s="5" t="s">
        <v>1869</v>
      </c>
      <c r="G110" s="5" t="s">
        <v>1604</v>
      </c>
      <c r="J110" s="5" t="s">
        <v>2122</v>
      </c>
    </row>
    <row r="111" spans="1:10">
      <c r="A111" s="5">
        <v>110</v>
      </c>
      <c r="B111" s="5" t="s">
        <v>1480</v>
      </c>
      <c r="C111" s="5" t="s">
        <v>152</v>
      </c>
      <c r="D111" s="5" t="s">
        <v>1870</v>
      </c>
      <c r="E111" s="5" t="s">
        <v>1871</v>
      </c>
      <c r="F111" s="5" t="s">
        <v>1872</v>
      </c>
      <c r="G111" s="5" t="s">
        <v>1612</v>
      </c>
      <c r="J111" s="5" t="s">
        <v>2122</v>
      </c>
    </row>
    <row r="112" spans="1:10">
      <c r="A112" s="5">
        <v>111</v>
      </c>
      <c r="B112" s="5" t="s">
        <v>1480</v>
      </c>
      <c r="C112" s="5" t="s">
        <v>152</v>
      </c>
      <c r="D112" s="5" t="s">
        <v>1873</v>
      </c>
      <c r="E112" s="5" t="s">
        <v>1874</v>
      </c>
      <c r="F112" s="5" t="s">
        <v>1875</v>
      </c>
      <c r="G112" s="5" t="s">
        <v>1551</v>
      </c>
      <c r="H112" s="5" t="s">
        <v>1876</v>
      </c>
      <c r="J112" s="5" t="s">
        <v>2122</v>
      </c>
    </row>
    <row r="113" spans="1:10">
      <c r="A113" s="5">
        <v>112</v>
      </c>
      <c r="B113" s="5" t="s">
        <v>1480</v>
      </c>
      <c r="C113" s="5" t="s">
        <v>152</v>
      </c>
      <c r="D113" s="5" t="s">
        <v>1877</v>
      </c>
      <c r="E113" s="5" t="s">
        <v>1878</v>
      </c>
      <c r="F113" s="5" t="s">
        <v>1879</v>
      </c>
      <c r="G113" s="5" t="s">
        <v>1701</v>
      </c>
      <c r="H113" s="5" t="s">
        <v>1880</v>
      </c>
      <c r="J113" s="5" t="s">
        <v>2122</v>
      </c>
    </row>
    <row r="114" spans="1:10">
      <c r="A114" s="5">
        <v>113</v>
      </c>
      <c r="B114" s="5" t="s">
        <v>1480</v>
      </c>
      <c r="C114" s="5" t="s">
        <v>152</v>
      </c>
      <c r="D114" s="5" t="s">
        <v>1881</v>
      </c>
      <c r="E114" s="5" t="s">
        <v>1882</v>
      </c>
      <c r="F114" s="5" t="s">
        <v>1883</v>
      </c>
      <c r="G114" s="5" t="s">
        <v>1502</v>
      </c>
      <c r="H114" s="5" t="s">
        <v>1884</v>
      </c>
      <c r="J114" s="5" t="s">
        <v>2122</v>
      </c>
    </row>
    <row r="115" spans="1:10">
      <c r="A115" s="5">
        <v>114</v>
      </c>
      <c r="B115" s="5" t="s">
        <v>1480</v>
      </c>
      <c r="C115" s="5" t="s">
        <v>152</v>
      </c>
      <c r="D115" s="5" t="s">
        <v>1885</v>
      </c>
      <c r="E115" s="5" t="s">
        <v>1886</v>
      </c>
      <c r="F115" s="5" t="s">
        <v>1887</v>
      </c>
      <c r="G115" s="5" t="s">
        <v>1551</v>
      </c>
      <c r="J115" s="5" t="s">
        <v>2122</v>
      </c>
    </row>
    <row r="116" spans="1:10">
      <c r="A116" s="5">
        <v>115</v>
      </c>
      <c r="B116" s="5" t="s">
        <v>1480</v>
      </c>
      <c r="C116" s="5" t="s">
        <v>152</v>
      </c>
      <c r="D116" s="5" t="s">
        <v>1888</v>
      </c>
      <c r="E116" s="5" t="s">
        <v>1889</v>
      </c>
      <c r="F116" s="5" t="s">
        <v>1890</v>
      </c>
      <c r="G116" s="5" t="s">
        <v>1604</v>
      </c>
      <c r="H116" s="5" t="s">
        <v>1891</v>
      </c>
      <c r="J116" s="5" t="s">
        <v>2122</v>
      </c>
    </row>
    <row r="117" spans="1:10">
      <c r="A117" s="5">
        <v>116</v>
      </c>
      <c r="B117" s="5" t="s">
        <v>1480</v>
      </c>
      <c r="C117" s="5" t="s">
        <v>152</v>
      </c>
      <c r="D117" s="5" t="s">
        <v>1896</v>
      </c>
      <c r="E117" s="5" t="s">
        <v>2158</v>
      </c>
      <c r="F117" s="5" t="s">
        <v>1897</v>
      </c>
      <c r="G117" s="5" t="s">
        <v>1520</v>
      </c>
      <c r="J117" s="5" t="s">
        <v>2122</v>
      </c>
    </row>
    <row r="118" spans="1:10">
      <c r="A118" s="5">
        <v>117</v>
      </c>
      <c r="B118" s="5" t="s">
        <v>1480</v>
      </c>
      <c r="C118" s="5" t="s">
        <v>152</v>
      </c>
      <c r="D118" s="5" t="s">
        <v>1892</v>
      </c>
      <c r="E118" s="5" t="s">
        <v>1893</v>
      </c>
      <c r="F118" s="5" t="s">
        <v>1894</v>
      </c>
      <c r="G118" s="5" t="s">
        <v>1551</v>
      </c>
      <c r="H118" s="5" t="s">
        <v>1895</v>
      </c>
      <c r="J118" s="5" t="s">
        <v>2122</v>
      </c>
    </row>
    <row r="119" spans="1:10">
      <c r="A119" s="5">
        <v>118</v>
      </c>
      <c r="B119" s="5" t="s">
        <v>1480</v>
      </c>
      <c r="C119" s="5" t="s">
        <v>152</v>
      </c>
      <c r="D119" s="5" t="s">
        <v>1898</v>
      </c>
      <c r="E119" s="5" t="s">
        <v>1899</v>
      </c>
      <c r="F119" s="5" t="s">
        <v>1900</v>
      </c>
      <c r="G119" s="5" t="s">
        <v>1657</v>
      </c>
      <c r="H119" s="5" t="s">
        <v>1901</v>
      </c>
      <c r="J119" s="5" t="s">
        <v>2122</v>
      </c>
    </row>
    <row r="120" spans="1:10">
      <c r="A120" s="5">
        <v>119</v>
      </c>
      <c r="B120" s="5" t="s">
        <v>1480</v>
      </c>
      <c r="C120" s="5" t="s">
        <v>152</v>
      </c>
      <c r="D120" s="5" t="s">
        <v>1902</v>
      </c>
      <c r="E120" s="5" t="s">
        <v>1903</v>
      </c>
      <c r="F120" s="5" t="s">
        <v>1904</v>
      </c>
      <c r="G120" s="5" t="s">
        <v>1716</v>
      </c>
      <c r="J120" s="5" t="s">
        <v>2122</v>
      </c>
    </row>
    <row r="121" spans="1:10">
      <c r="A121" s="5">
        <v>120</v>
      </c>
      <c r="B121" s="5" t="s">
        <v>1480</v>
      </c>
      <c r="C121" s="5" t="s">
        <v>152</v>
      </c>
      <c r="D121" s="5" t="s">
        <v>1905</v>
      </c>
      <c r="E121" s="5" t="s">
        <v>1906</v>
      </c>
      <c r="F121" s="5" t="s">
        <v>1907</v>
      </c>
      <c r="G121" s="5" t="s">
        <v>1604</v>
      </c>
      <c r="J121" s="5" t="s">
        <v>2122</v>
      </c>
    </row>
    <row r="122" spans="1:10">
      <c r="A122" s="5">
        <v>121</v>
      </c>
      <c r="B122" s="5" t="s">
        <v>1480</v>
      </c>
      <c r="C122" s="5" t="s">
        <v>152</v>
      </c>
      <c r="D122" s="5" t="s">
        <v>1908</v>
      </c>
      <c r="E122" s="5" t="s">
        <v>1909</v>
      </c>
      <c r="F122" s="5" t="s">
        <v>1910</v>
      </c>
      <c r="G122" s="5" t="s">
        <v>1577</v>
      </c>
      <c r="H122" s="5" t="s">
        <v>1911</v>
      </c>
      <c r="J122" s="5" t="s">
        <v>2122</v>
      </c>
    </row>
    <row r="123" spans="1:10">
      <c r="A123" s="5">
        <v>122</v>
      </c>
      <c r="B123" s="5" t="s">
        <v>1480</v>
      </c>
      <c r="C123" s="5" t="s">
        <v>152</v>
      </c>
      <c r="D123" s="5" t="s">
        <v>1912</v>
      </c>
      <c r="E123" s="5" t="s">
        <v>1913</v>
      </c>
      <c r="F123" s="5" t="s">
        <v>1914</v>
      </c>
      <c r="G123" s="5" t="s">
        <v>1494</v>
      </c>
      <c r="H123" s="5" t="s">
        <v>1915</v>
      </c>
      <c r="J123" s="5" t="s">
        <v>2122</v>
      </c>
    </row>
    <row r="124" spans="1:10">
      <c r="A124" s="5">
        <v>123</v>
      </c>
      <c r="B124" s="5" t="s">
        <v>1480</v>
      </c>
      <c r="C124" s="5" t="s">
        <v>152</v>
      </c>
      <c r="D124" s="5" t="s">
        <v>1916</v>
      </c>
      <c r="E124" s="5" t="s">
        <v>1917</v>
      </c>
      <c r="F124" s="5" t="s">
        <v>1918</v>
      </c>
      <c r="G124" s="5" t="s">
        <v>1665</v>
      </c>
      <c r="J124" s="5" t="s">
        <v>2122</v>
      </c>
    </row>
    <row r="125" spans="1:10">
      <c r="A125" s="5">
        <v>124</v>
      </c>
      <c r="B125" s="5" t="s">
        <v>1480</v>
      </c>
      <c r="C125" s="5" t="s">
        <v>152</v>
      </c>
      <c r="D125" s="5" t="s">
        <v>1919</v>
      </c>
      <c r="E125" s="5" t="s">
        <v>1920</v>
      </c>
      <c r="F125" s="5" t="s">
        <v>1921</v>
      </c>
      <c r="G125" s="5" t="s">
        <v>1616</v>
      </c>
      <c r="H125" s="5" t="s">
        <v>1922</v>
      </c>
      <c r="J125" s="5" t="s">
        <v>2122</v>
      </c>
    </row>
    <row r="126" spans="1:10">
      <c r="A126" s="5">
        <v>125</v>
      </c>
      <c r="B126" s="5" t="s">
        <v>1480</v>
      </c>
      <c r="C126" s="5" t="s">
        <v>152</v>
      </c>
      <c r="D126" s="5" t="s">
        <v>1923</v>
      </c>
      <c r="E126" s="5" t="s">
        <v>1924</v>
      </c>
      <c r="F126" s="5" t="s">
        <v>1925</v>
      </c>
      <c r="G126" s="5" t="s">
        <v>1597</v>
      </c>
      <c r="J126" s="5" t="s">
        <v>2122</v>
      </c>
    </row>
    <row r="127" spans="1:10">
      <c r="A127" s="5">
        <v>126</v>
      </c>
      <c r="B127" s="5" t="s">
        <v>1480</v>
      </c>
      <c r="C127" s="5" t="s">
        <v>152</v>
      </c>
      <c r="D127" s="5" t="s">
        <v>1926</v>
      </c>
      <c r="E127" s="5" t="s">
        <v>1927</v>
      </c>
      <c r="F127" s="5" t="s">
        <v>1928</v>
      </c>
      <c r="G127" s="5" t="s">
        <v>1929</v>
      </c>
      <c r="J127" s="5" t="s">
        <v>2122</v>
      </c>
    </row>
    <row r="128" spans="1:10">
      <c r="A128" s="5">
        <v>127</v>
      </c>
      <c r="B128" s="5" t="s">
        <v>1480</v>
      </c>
      <c r="C128" s="5" t="s">
        <v>152</v>
      </c>
      <c r="D128" s="5" t="s">
        <v>1930</v>
      </c>
      <c r="E128" s="5" t="s">
        <v>1931</v>
      </c>
      <c r="F128" s="5" t="s">
        <v>1932</v>
      </c>
      <c r="G128" s="5" t="s">
        <v>1665</v>
      </c>
      <c r="J128" s="5" t="s">
        <v>2122</v>
      </c>
    </row>
    <row r="129" spans="1:10">
      <c r="A129" s="5">
        <v>128</v>
      </c>
      <c r="B129" s="5" t="s">
        <v>1480</v>
      </c>
      <c r="C129" s="5" t="s">
        <v>152</v>
      </c>
      <c r="D129" s="5" t="s">
        <v>1933</v>
      </c>
      <c r="E129" s="5" t="s">
        <v>1934</v>
      </c>
      <c r="F129" s="5" t="s">
        <v>1935</v>
      </c>
      <c r="G129" s="5" t="s">
        <v>1665</v>
      </c>
      <c r="J129" s="5" t="s">
        <v>2122</v>
      </c>
    </row>
    <row r="130" spans="1:10">
      <c r="A130" s="5">
        <v>129</v>
      </c>
      <c r="B130" s="5" t="s">
        <v>1480</v>
      </c>
      <c r="C130" s="5" t="s">
        <v>152</v>
      </c>
      <c r="D130" s="5" t="s">
        <v>1936</v>
      </c>
      <c r="E130" s="5" t="s">
        <v>1937</v>
      </c>
      <c r="F130" s="5" t="s">
        <v>1938</v>
      </c>
      <c r="G130" s="5" t="s">
        <v>1498</v>
      </c>
      <c r="J130" s="5" t="s">
        <v>2122</v>
      </c>
    </row>
    <row r="131" spans="1:10">
      <c r="A131" s="5">
        <v>130</v>
      </c>
      <c r="B131" s="5" t="s">
        <v>1480</v>
      </c>
      <c r="C131" s="5" t="s">
        <v>152</v>
      </c>
      <c r="D131" s="5" t="s">
        <v>1939</v>
      </c>
      <c r="E131" s="5" t="s">
        <v>1940</v>
      </c>
      <c r="F131" s="5" t="s">
        <v>1941</v>
      </c>
      <c r="G131" s="5" t="s">
        <v>1796</v>
      </c>
      <c r="J131" s="5" t="s">
        <v>2122</v>
      </c>
    </row>
    <row r="132" spans="1:10">
      <c r="A132" s="5">
        <v>131</v>
      </c>
      <c r="B132" s="5" t="s">
        <v>1480</v>
      </c>
      <c r="C132" s="5" t="s">
        <v>152</v>
      </c>
      <c r="D132" s="5" t="s">
        <v>1942</v>
      </c>
      <c r="E132" s="5" t="s">
        <v>1943</v>
      </c>
      <c r="F132" s="5" t="s">
        <v>1944</v>
      </c>
      <c r="G132" s="5" t="s">
        <v>1716</v>
      </c>
      <c r="J132" s="5" t="s">
        <v>2122</v>
      </c>
    </row>
    <row r="133" spans="1:10">
      <c r="A133" s="5">
        <v>132</v>
      </c>
      <c r="B133" s="5" t="s">
        <v>1480</v>
      </c>
      <c r="C133" s="5" t="s">
        <v>152</v>
      </c>
      <c r="D133" s="5" t="s">
        <v>1945</v>
      </c>
      <c r="E133" s="5" t="s">
        <v>1946</v>
      </c>
      <c r="F133" s="5" t="s">
        <v>1947</v>
      </c>
      <c r="G133" s="5" t="s">
        <v>1604</v>
      </c>
      <c r="J133" s="5" t="s">
        <v>2122</v>
      </c>
    </row>
    <row r="134" spans="1:10">
      <c r="A134" s="5">
        <v>133</v>
      </c>
      <c r="B134" s="5" t="s">
        <v>1480</v>
      </c>
      <c r="C134" s="5" t="s">
        <v>152</v>
      </c>
      <c r="D134" s="5" t="s">
        <v>1948</v>
      </c>
      <c r="E134" s="5" t="s">
        <v>1949</v>
      </c>
      <c r="F134" s="5" t="s">
        <v>1950</v>
      </c>
      <c r="G134" s="5" t="s">
        <v>1716</v>
      </c>
      <c r="J134" s="5" t="s">
        <v>2122</v>
      </c>
    </row>
    <row r="135" spans="1:10">
      <c r="A135" s="5">
        <v>134</v>
      </c>
      <c r="B135" s="5" t="s">
        <v>1480</v>
      </c>
      <c r="C135" s="5" t="s">
        <v>152</v>
      </c>
      <c r="D135" s="5" t="s">
        <v>1951</v>
      </c>
      <c r="E135" s="5" t="s">
        <v>1952</v>
      </c>
      <c r="F135" s="5" t="s">
        <v>1953</v>
      </c>
      <c r="G135" s="5" t="s">
        <v>1612</v>
      </c>
      <c r="J135" s="5" t="s">
        <v>2122</v>
      </c>
    </row>
    <row r="136" spans="1:10">
      <c r="A136" s="5">
        <v>135</v>
      </c>
      <c r="B136" s="5" t="s">
        <v>1480</v>
      </c>
      <c r="C136" s="5" t="s">
        <v>152</v>
      </c>
      <c r="D136" s="5" t="s">
        <v>1954</v>
      </c>
      <c r="E136" s="5" t="s">
        <v>1955</v>
      </c>
      <c r="F136" s="5" t="s">
        <v>1956</v>
      </c>
      <c r="G136" s="5" t="s">
        <v>1520</v>
      </c>
      <c r="H136" s="5" t="s">
        <v>1670</v>
      </c>
      <c r="J136" s="5" t="s">
        <v>2122</v>
      </c>
    </row>
    <row r="137" spans="1:10">
      <c r="A137" s="5">
        <v>136</v>
      </c>
      <c r="B137" s="5" t="s">
        <v>1480</v>
      </c>
      <c r="C137" s="5" t="s">
        <v>152</v>
      </c>
      <c r="D137" s="5" t="s">
        <v>1957</v>
      </c>
      <c r="E137" s="5" t="s">
        <v>1958</v>
      </c>
      <c r="F137" s="5" t="s">
        <v>1959</v>
      </c>
      <c r="G137" s="5" t="s">
        <v>1960</v>
      </c>
      <c r="J137" s="5" t="s">
        <v>2122</v>
      </c>
    </row>
    <row r="138" spans="1:10">
      <c r="A138" s="5">
        <v>137</v>
      </c>
      <c r="B138" s="5" t="s">
        <v>1480</v>
      </c>
      <c r="C138" s="5" t="s">
        <v>152</v>
      </c>
      <c r="D138" s="5" t="s">
        <v>1961</v>
      </c>
      <c r="E138" s="5" t="s">
        <v>1962</v>
      </c>
      <c r="F138" s="5" t="s">
        <v>1818</v>
      </c>
      <c r="G138" s="5" t="s">
        <v>1963</v>
      </c>
      <c r="J138" s="5" t="s">
        <v>2122</v>
      </c>
    </row>
    <row r="139" spans="1:10">
      <c r="A139" s="5">
        <v>138</v>
      </c>
      <c r="B139" s="5" t="s">
        <v>1480</v>
      </c>
      <c r="C139" s="5" t="s">
        <v>152</v>
      </c>
      <c r="D139" s="5" t="s">
        <v>1964</v>
      </c>
      <c r="E139" s="5" t="s">
        <v>1965</v>
      </c>
      <c r="F139" s="5" t="s">
        <v>1818</v>
      </c>
      <c r="G139" s="5" t="s">
        <v>1966</v>
      </c>
      <c r="J139" s="5" t="s">
        <v>2122</v>
      </c>
    </row>
    <row r="140" spans="1:10">
      <c r="A140" s="5">
        <v>139</v>
      </c>
      <c r="B140" s="5" t="s">
        <v>1480</v>
      </c>
      <c r="C140" s="5" t="s">
        <v>152</v>
      </c>
      <c r="D140" s="5" t="s">
        <v>1967</v>
      </c>
      <c r="E140" s="5" t="s">
        <v>1968</v>
      </c>
      <c r="F140" s="5" t="s">
        <v>1818</v>
      </c>
      <c r="G140" s="5" t="s">
        <v>1969</v>
      </c>
      <c r="J140" s="5" t="s">
        <v>2122</v>
      </c>
    </row>
    <row r="141" spans="1:10">
      <c r="A141" s="5">
        <v>140</v>
      </c>
      <c r="B141" s="5" t="s">
        <v>1480</v>
      </c>
      <c r="C141" s="5" t="s">
        <v>152</v>
      </c>
      <c r="D141" s="5" t="s">
        <v>1970</v>
      </c>
      <c r="E141" s="5" t="s">
        <v>1971</v>
      </c>
      <c r="F141" s="5" t="s">
        <v>1972</v>
      </c>
      <c r="G141" s="5" t="s">
        <v>1604</v>
      </c>
      <c r="J141" s="5" t="s">
        <v>2122</v>
      </c>
    </row>
    <row r="142" spans="1:10">
      <c r="A142" s="5">
        <v>141</v>
      </c>
      <c r="B142" s="5" t="s">
        <v>1480</v>
      </c>
      <c r="C142" s="5" t="s">
        <v>152</v>
      </c>
      <c r="D142" s="5" t="s">
        <v>1973</v>
      </c>
      <c r="E142" s="5" t="s">
        <v>1974</v>
      </c>
      <c r="F142" s="5" t="s">
        <v>1975</v>
      </c>
      <c r="G142" s="5" t="s">
        <v>1551</v>
      </c>
      <c r="J142" s="5" t="s">
        <v>2122</v>
      </c>
    </row>
    <row r="143" spans="1:10">
      <c r="A143" s="5">
        <v>142</v>
      </c>
      <c r="B143" s="5" t="s">
        <v>1480</v>
      </c>
      <c r="C143" s="5" t="s">
        <v>152</v>
      </c>
      <c r="D143" s="5" t="s">
        <v>1976</v>
      </c>
      <c r="E143" s="5" t="s">
        <v>1977</v>
      </c>
      <c r="F143" s="5" t="s">
        <v>1978</v>
      </c>
      <c r="G143" s="5" t="s">
        <v>1520</v>
      </c>
      <c r="J143" s="5" t="s">
        <v>2122</v>
      </c>
    </row>
    <row r="144" spans="1:10">
      <c r="A144" s="5">
        <v>143</v>
      </c>
      <c r="B144" s="5" t="s">
        <v>1480</v>
      </c>
      <c r="C144" s="5" t="s">
        <v>152</v>
      </c>
      <c r="D144" s="5" t="s">
        <v>1979</v>
      </c>
      <c r="E144" s="5" t="s">
        <v>1980</v>
      </c>
      <c r="F144" s="5" t="s">
        <v>1981</v>
      </c>
      <c r="G144" s="5" t="s">
        <v>1726</v>
      </c>
      <c r="J144" s="5" t="s">
        <v>2122</v>
      </c>
    </row>
    <row r="145" spans="1:10">
      <c r="A145" s="5">
        <v>144</v>
      </c>
      <c r="B145" s="5" t="s">
        <v>1480</v>
      </c>
      <c r="C145" s="5" t="s">
        <v>152</v>
      </c>
      <c r="D145" s="5" t="s">
        <v>1982</v>
      </c>
      <c r="E145" s="5" t="s">
        <v>1983</v>
      </c>
      <c r="F145" s="5" t="s">
        <v>1984</v>
      </c>
      <c r="G145" s="5" t="s">
        <v>1520</v>
      </c>
      <c r="J145" s="5" t="s">
        <v>2122</v>
      </c>
    </row>
    <row r="146" spans="1:10">
      <c r="A146" s="5">
        <v>145</v>
      </c>
      <c r="B146" s="5" t="s">
        <v>1480</v>
      </c>
      <c r="C146" s="5" t="s">
        <v>152</v>
      </c>
      <c r="D146" s="5" t="s">
        <v>1985</v>
      </c>
      <c r="E146" s="5" t="s">
        <v>1986</v>
      </c>
      <c r="F146" s="5" t="s">
        <v>1987</v>
      </c>
      <c r="G146" s="5" t="s">
        <v>1657</v>
      </c>
      <c r="J146" s="5" t="s">
        <v>2122</v>
      </c>
    </row>
    <row r="147" spans="1:10">
      <c r="A147" s="5">
        <v>146</v>
      </c>
      <c r="B147" s="5" t="s">
        <v>1480</v>
      </c>
      <c r="C147" s="5" t="s">
        <v>152</v>
      </c>
      <c r="D147" s="5" t="s">
        <v>1988</v>
      </c>
      <c r="E147" s="5" t="s">
        <v>1989</v>
      </c>
      <c r="F147" s="5" t="s">
        <v>1990</v>
      </c>
      <c r="G147" s="5" t="s">
        <v>1520</v>
      </c>
      <c r="H147" s="5" t="s">
        <v>1670</v>
      </c>
      <c r="J147" s="5" t="s">
        <v>2122</v>
      </c>
    </row>
    <row r="148" spans="1:10">
      <c r="A148" s="5">
        <v>147</v>
      </c>
      <c r="B148" s="5" t="s">
        <v>1480</v>
      </c>
      <c r="C148" s="5" t="s">
        <v>152</v>
      </c>
      <c r="D148" s="5" t="s">
        <v>1991</v>
      </c>
      <c r="E148" s="5" t="s">
        <v>1992</v>
      </c>
      <c r="F148" s="5" t="s">
        <v>1993</v>
      </c>
      <c r="G148" s="5" t="s">
        <v>1520</v>
      </c>
      <c r="J148" s="5" t="s">
        <v>2122</v>
      </c>
    </row>
    <row r="149" spans="1:10">
      <c r="A149" s="5">
        <v>148</v>
      </c>
      <c r="B149" s="5" t="s">
        <v>1480</v>
      </c>
      <c r="C149" s="5" t="s">
        <v>152</v>
      </c>
      <c r="D149" s="5" t="s">
        <v>1994</v>
      </c>
      <c r="E149" s="5" t="s">
        <v>1995</v>
      </c>
      <c r="F149" s="5" t="s">
        <v>1996</v>
      </c>
      <c r="G149" s="5" t="s">
        <v>1616</v>
      </c>
      <c r="J149" s="5" t="s">
        <v>2122</v>
      </c>
    </row>
    <row r="150" spans="1:10">
      <c r="A150" s="5">
        <v>149</v>
      </c>
      <c r="B150" s="5" t="s">
        <v>1480</v>
      </c>
      <c r="C150" s="5" t="s">
        <v>152</v>
      </c>
      <c r="D150" s="5" t="s">
        <v>1997</v>
      </c>
      <c r="E150" s="5" t="s">
        <v>1998</v>
      </c>
      <c r="F150" s="5" t="s">
        <v>1999</v>
      </c>
      <c r="G150" s="5" t="s">
        <v>1716</v>
      </c>
      <c r="J150" s="5" t="s">
        <v>2122</v>
      </c>
    </row>
    <row r="151" spans="1:10">
      <c r="A151" s="5">
        <v>150</v>
      </c>
      <c r="B151" s="5" t="s">
        <v>1480</v>
      </c>
      <c r="C151" s="5" t="s">
        <v>152</v>
      </c>
      <c r="D151" s="5" t="s">
        <v>2000</v>
      </c>
      <c r="E151" s="5" t="s">
        <v>2001</v>
      </c>
      <c r="F151" s="5" t="s">
        <v>2002</v>
      </c>
      <c r="G151" s="5" t="s">
        <v>1726</v>
      </c>
      <c r="J151" s="5" t="s">
        <v>2122</v>
      </c>
    </row>
    <row r="152" spans="1:10">
      <c r="A152" s="5">
        <v>151</v>
      </c>
      <c r="B152" s="5" t="s">
        <v>1480</v>
      </c>
      <c r="C152" s="5" t="s">
        <v>152</v>
      </c>
      <c r="D152" s="5" t="s">
        <v>2003</v>
      </c>
      <c r="E152" s="5" t="s">
        <v>2004</v>
      </c>
      <c r="F152" s="5" t="s">
        <v>2005</v>
      </c>
      <c r="G152" s="5" t="s">
        <v>1597</v>
      </c>
      <c r="J152" s="5" t="s">
        <v>2122</v>
      </c>
    </row>
    <row r="153" spans="1:10">
      <c r="A153" s="5">
        <v>152</v>
      </c>
      <c r="B153" s="5" t="s">
        <v>1480</v>
      </c>
      <c r="C153" s="5" t="s">
        <v>152</v>
      </c>
      <c r="D153" s="5" t="s">
        <v>2006</v>
      </c>
      <c r="E153" s="5" t="s">
        <v>2007</v>
      </c>
      <c r="F153" s="5" t="s">
        <v>2008</v>
      </c>
      <c r="G153" s="5" t="s">
        <v>1563</v>
      </c>
      <c r="J153" s="5" t="s">
        <v>2122</v>
      </c>
    </row>
    <row r="154" spans="1:10">
      <c r="A154" s="5">
        <v>153</v>
      </c>
      <c r="B154" s="5" t="s">
        <v>1480</v>
      </c>
      <c r="C154" s="5" t="s">
        <v>152</v>
      </c>
      <c r="D154" s="5" t="s">
        <v>2009</v>
      </c>
      <c r="E154" s="5" t="s">
        <v>2010</v>
      </c>
      <c r="F154" s="5" t="s">
        <v>2011</v>
      </c>
      <c r="G154" s="5" t="s">
        <v>1520</v>
      </c>
      <c r="J154" s="5" t="s">
        <v>2122</v>
      </c>
    </row>
    <row r="155" spans="1:10">
      <c r="A155" s="5">
        <v>154</v>
      </c>
      <c r="B155" s="5" t="s">
        <v>1480</v>
      </c>
      <c r="C155" s="5" t="s">
        <v>152</v>
      </c>
      <c r="D155" s="5" t="s">
        <v>2012</v>
      </c>
      <c r="E155" s="5" t="s">
        <v>2013</v>
      </c>
      <c r="F155" s="5" t="s">
        <v>2014</v>
      </c>
      <c r="G155" s="5" t="s">
        <v>1716</v>
      </c>
      <c r="J155" s="5" t="s">
        <v>2122</v>
      </c>
    </row>
    <row r="156" spans="1:10">
      <c r="A156" s="5">
        <v>155</v>
      </c>
      <c r="B156" s="5" t="s">
        <v>1480</v>
      </c>
      <c r="C156" s="5" t="s">
        <v>152</v>
      </c>
      <c r="D156" s="5" t="s">
        <v>2015</v>
      </c>
      <c r="E156" s="5" t="s">
        <v>2016</v>
      </c>
      <c r="F156" s="5" t="s">
        <v>2017</v>
      </c>
      <c r="G156" s="5" t="s">
        <v>1716</v>
      </c>
      <c r="J156" s="5" t="s">
        <v>2122</v>
      </c>
    </row>
    <row r="157" spans="1:10">
      <c r="A157" s="5">
        <v>156</v>
      </c>
      <c r="B157" s="5" t="s">
        <v>1480</v>
      </c>
      <c r="C157" s="5" t="s">
        <v>152</v>
      </c>
      <c r="D157" s="5" t="s">
        <v>2018</v>
      </c>
      <c r="E157" s="5" t="s">
        <v>2019</v>
      </c>
      <c r="F157" s="5" t="s">
        <v>2020</v>
      </c>
      <c r="G157" s="5" t="s">
        <v>1498</v>
      </c>
      <c r="H157" s="5" t="s">
        <v>1842</v>
      </c>
      <c r="J157" s="5" t="s">
        <v>2122</v>
      </c>
    </row>
    <row r="158" spans="1:10">
      <c r="A158" s="5">
        <v>157</v>
      </c>
      <c r="B158" s="5" t="s">
        <v>1480</v>
      </c>
      <c r="C158" s="5" t="s">
        <v>152</v>
      </c>
      <c r="D158" s="5" t="s">
        <v>2021</v>
      </c>
      <c r="E158" s="5" t="s">
        <v>2022</v>
      </c>
      <c r="F158" s="5" t="s">
        <v>2023</v>
      </c>
      <c r="G158" s="5" t="s">
        <v>1665</v>
      </c>
      <c r="J158" s="5" t="s">
        <v>2122</v>
      </c>
    </row>
    <row r="159" spans="1:10">
      <c r="A159" s="5">
        <v>158</v>
      </c>
      <c r="B159" s="5" t="s">
        <v>1480</v>
      </c>
      <c r="C159" s="5" t="s">
        <v>152</v>
      </c>
      <c r="D159" s="5" t="s">
        <v>2024</v>
      </c>
      <c r="E159" s="5" t="s">
        <v>2025</v>
      </c>
      <c r="F159" s="5" t="s">
        <v>2026</v>
      </c>
      <c r="G159" s="5" t="s">
        <v>1665</v>
      </c>
      <c r="J159" s="5" t="s">
        <v>2122</v>
      </c>
    </row>
    <row r="160" spans="1:10">
      <c r="A160" s="5">
        <v>159</v>
      </c>
      <c r="B160" s="5" t="s">
        <v>1480</v>
      </c>
      <c r="C160" s="5" t="s">
        <v>152</v>
      </c>
      <c r="D160" s="5" t="s">
        <v>2027</v>
      </c>
      <c r="E160" s="5" t="s">
        <v>2028</v>
      </c>
      <c r="F160" s="5" t="s">
        <v>2029</v>
      </c>
      <c r="G160" s="5" t="s">
        <v>1544</v>
      </c>
      <c r="J160" s="5" t="s">
        <v>2122</v>
      </c>
    </row>
    <row r="161" spans="1:10">
      <c r="A161" s="5">
        <v>160</v>
      </c>
      <c r="B161" s="5" t="s">
        <v>1480</v>
      </c>
      <c r="C161" s="5" t="s">
        <v>152</v>
      </c>
      <c r="D161" s="5" t="s">
        <v>2030</v>
      </c>
      <c r="E161" s="5" t="s">
        <v>2031</v>
      </c>
      <c r="F161" s="5" t="s">
        <v>2032</v>
      </c>
      <c r="G161" s="5" t="s">
        <v>1604</v>
      </c>
      <c r="J161" s="5" t="s">
        <v>2122</v>
      </c>
    </row>
    <row r="162" spans="1:10">
      <c r="A162" s="5">
        <v>161</v>
      </c>
      <c r="B162" s="5" t="s">
        <v>1480</v>
      </c>
      <c r="C162" s="5" t="s">
        <v>152</v>
      </c>
      <c r="D162" s="5" t="s">
        <v>2033</v>
      </c>
      <c r="E162" s="5" t="s">
        <v>2034</v>
      </c>
      <c r="F162" s="5" t="s">
        <v>2035</v>
      </c>
      <c r="G162" s="5" t="s">
        <v>1520</v>
      </c>
      <c r="J162" s="5" t="s">
        <v>2122</v>
      </c>
    </row>
    <row r="163" spans="1:10">
      <c r="A163" s="5">
        <v>162</v>
      </c>
      <c r="B163" s="5" t="s">
        <v>1480</v>
      </c>
      <c r="C163" s="5" t="s">
        <v>152</v>
      </c>
      <c r="D163" s="5" t="s">
        <v>2036</v>
      </c>
      <c r="E163" s="5" t="s">
        <v>2037</v>
      </c>
      <c r="F163" s="5" t="s">
        <v>2038</v>
      </c>
      <c r="G163" s="5" t="s">
        <v>1616</v>
      </c>
      <c r="H163" s="5" t="s">
        <v>2039</v>
      </c>
      <c r="J163" s="5" t="s">
        <v>2122</v>
      </c>
    </row>
    <row r="164" spans="1:10">
      <c r="A164" s="5">
        <v>163</v>
      </c>
      <c r="B164" s="5" t="s">
        <v>1480</v>
      </c>
      <c r="C164" s="5" t="s">
        <v>152</v>
      </c>
      <c r="D164" s="5" t="s">
        <v>2040</v>
      </c>
      <c r="E164" s="5" t="s">
        <v>2041</v>
      </c>
      <c r="F164" s="5" t="s">
        <v>2042</v>
      </c>
      <c r="G164" s="5" t="s">
        <v>1527</v>
      </c>
      <c r="J164" s="5" t="s">
        <v>2122</v>
      </c>
    </row>
    <row r="165" spans="1:10">
      <c r="A165" s="5">
        <v>164</v>
      </c>
      <c r="B165" s="5" t="s">
        <v>1480</v>
      </c>
      <c r="C165" s="5" t="s">
        <v>152</v>
      </c>
      <c r="D165" s="5" t="s">
        <v>2043</v>
      </c>
      <c r="E165" s="5" t="s">
        <v>2044</v>
      </c>
      <c r="F165" s="5" t="s">
        <v>2045</v>
      </c>
      <c r="G165" s="5" t="s">
        <v>2046</v>
      </c>
      <c r="J165" s="5" t="s">
        <v>2122</v>
      </c>
    </row>
    <row r="166" spans="1:10">
      <c r="A166" s="5">
        <v>165</v>
      </c>
      <c r="B166" s="5" t="s">
        <v>1480</v>
      </c>
      <c r="C166" s="5" t="s">
        <v>152</v>
      </c>
      <c r="D166" s="5" t="s">
        <v>2047</v>
      </c>
      <c r="E166" s="5" t="s">
        <v>2048</v>
      </c>
      <c r="F166" s="5" t="s">
        <v>2049</v>
      </c>
      <c r="G166" s="5" t="s">
        <v>1796</v>
      </c>
      <c r="J166" s="5" t="s">
        <v>2122</v>
      </c>
    </row>
    <row r="167" spans="1:10">
      <c r="A167" s="5">
        <v>166</v>
      </c>
      <c r="B167" s="5" t="s">
        <v>1480</v>
      </c>
      <c r="C167" s="5" t="s">
        <v>152</v>
      </c>
      <c r="D167" s="5" t="s">
        <v>2050</v>
      </c>
      <c r="E167" s="5" t="s">
        <v>2051</v>
      </c>
      <c r="F167" s="5" t="s">
        <v>2052</v>
      </c>
      <c r="G167" s="5" t="s">
        <v>1796</v>
      </c>
      <c r="J167" s="5" t="s">
        <v>2122</v>
      </c>
    </row>
    <row r="168" spans="1:10">
      <c r="A168" s="5">
        <v>167</v>
      </c>
      <c r="B168" s="5" t="s">
        <v>1480</v>
      </c>
      <c r="C168" s="5" t="s">
        <v>152</v>
      </c>
      <c r="D168" s="5" t="s">
        <v>2053</v>
      </c>
      <c r="E168" s="5" t="s">
        <v>2054</v>
      </c>
      <c r="F168" s="5" t="s">
        <v>2055</v>
      </c>
      <c r="G168" s="5" t="s">
        <v>1701</v>
      </c>
      <c r="J168" s="5" t="s">
        <v>2122</v>
      </c>
    </row>
    <row r="169" spans="1:10">
      <c r="A169" s="5">
        <v>168</v>
      </c>
      <c r="B169" s="5" t="s">
        <v>1480</v>
      </c>
      <c r="C169" s="5" t="s">
        <v>152</v>
      </c>
      <c r="D169" s="5" t="s">
        <v>2056</v>
      </c>
      <c r="E169" s="5" t="s">
        <v>2057</v>
      </c>
      <c r="F169" s="5" t="s">
        <v>2058</v>
      </c>
      <c r="G169" s="5" t="s">
        <v>1597</v>
      </c>
      <c r="J169" s="5" t="s">
        <v>2122</v>
      </c>
    </row>
    <row r="170" spans="1:10">
      <c r="A170" s="5">
        <v>169</v>
      </c>
      <c r="B170" s="5" t="s">
        <v>1480</v>
      </c>
      <c r="C170" s="5" t="s">
        <v>152</v>
      </c>
      <c r="D170" s="5" t="s">
        <v>2059</v>
      </c>
      <c r="E170" s="5" t="s">
        <v>2060</v>
      </c>
      <c r="F170" s="5" t="s">
        <v>2061</v>
      </c>
      <c r="G170" s="5" t="s">
        <v>1796</v>
      </c>
      <c r="J170" s="5" t="s">
        <v>2122</v>
      </c>
    </row>
    <row r="171" spans="1:10">
      <c r="A171" s="5">
        <v>170</v>
      </c>
      <c r="B171" s="5" t="s">
        <v>1480</v>
      </c>
      <c r="C171" s="5" t="s">
        <v>152</v>
      </c>
      <c r="D171" s="5" t="s">
        <v>2062</v>
      </c>
      <c r="E171" s="5" t="s">
        <v>2063</v>
      </c>
      <c r="F171" s="5" t="s">
        <v>2064</v>
      </c>
      <c r="G171" s="5" t="s">
        <v>1779</v>
      </c>
      <c r="J171" s="5" t="s">
        <v>2122</v>
      </c>
    </row>
    <row r="172" spans="1:10">
      <c r="A172" s="5">
        <v>171</v>
      </c>
      <c r="B172" s="5" t="s">
        <v>1480</v>
      </c>
      <c r="C172" s="5" t="s">
        <v>152</v>
      </c>
      <c r="D172" s="5" t="s">
        <v>2065</v>
      </c>
      <c r="E172" s="5" t="s">
        <v>2066</v>
      </c>
      <c r="F172" s="5" t="s">
        <v>2067</v>
      </c>
      <c r="G172" s="5" t="s">
        <v>1657</v>
      </c>
      <c r="J172" s="5" t="s">
        <v>2122</v>
      </c>
    </row>
    <row r="173" spans="1:10">
      <c r="A173" s="5">
        <v>172</v>
      </c>
      <c r="B173" s="5" t="s">
        <v>1480</v>
      </c>
      <c r="C173" s="5" t="s">
        <v>152</v>
      </c>
      <c r="D173" s="5" t="s">
        <v>2068</v>
      </c>
      <c r="E173" s="5" t="s">
        <v>2069</v>
      </c>
      <c r="F173" s="5" t="s">
        <v>2070</v>
      </c>
      <c r="G173" s="5" t="s">
        <v>2071</v>
      </c>
      <c r="H173" s="5" t="s">
        <v>2072</v>
      </c>
      <c r="J173" s="5" t="s">
        <v>2122</v>
      </c>
    </row>
    <row r="174" spans="1:10">
      <c r="A174" s="5">
        <v>173</v>
      </c>
      <c r="B174" s="5" t="s">
        <v>1480</v>
      </c>
      <c r="C174" s="5" t="s">
        <v>152</v>
      </c>
      <c r="D174" s="5" t="s">
        <v>2073</v>
      </c>
      <c r="E174" s="5" t="s">
        <v>2074</v>
      </c>
      <c r="F174" s="5" t="s">
        <v>2075</v>
      </c>
      <c r="G174" s="5" t="s">
        <v>1498</v>
      </c>
      <c r="H174" s="5" t="s">
        <v>2076</v>
      </c>
      <c r="J174" s="5" t="s">
        <v>2122</v>
      </c>
    </row>
    <row r="175" spans="1:10">
      <c r="A175" s="5">
        <v>174</v>
      </c>
      <c r="B175" s="5" t="s">
        <v>1480</v>
      </c>
      <c r="C175" s="5" t="s">
        <v>152</v>
      </c>
      <c r="D175" s="5" t="s">
        <v>2077</v>
      </c>
      <c r="E175" s="5" t="s">
        <v>2078</v>
      </c>
      <c r="F175" s="5" t="s">
        <v>2079</v>
      </c>
      <c r="G175" s="5" t="s">
        <v>1726</v>
      </c>
      <c r="J175" s="5" t="s">
        <v>2122</v>
      </c>
    </row>
    <row r="176" spans="1:10">
      <c r="A176" s="5">
        <v>175</v>
      </c>
      <c r="B176" s="5" t="s">
        <v>1480</v>
      </c>
      <c r="C176" s="5" t="s">
        <v>152</v>
      </c>
      <c r="D176" s="5" t="s">
        <v>2080</v>
      </c>
      <c r="E176" s="5" t="s">
        <v>2081</v>
      </c>
      <c r="F176" s="5" t="s">
        <v>2082</v>
      </c>
      <c r="G176" s="5" t="s">
        <v>2071</v>
      </c>
      <c r="J176" s="5" t="s">
        <v>2122</v>
      </c>
    </row>
    <row r="177" spans="1:10">
      <c r="A177" s="5">
        <v>176</v>
      </c>
      <c r="B177" s="5" t="s">
        <v>1480</v>
      </c>
      <c r="C177" s="5" t="s">
        <v>152</v>
      </c>
      <c r="D177" s="5" t="s">
        <v>2083</v>
      </c>
      <c r="E177" s="5" t="s">
        <v>2084</v>
      </c>
      <c r="F177" s="5" t="s">
        <v>2085</v>
      </c>
      <c r="G177" s="5" t="s">
        <v>1555</v>
      </c>
      <c r="J177" s="5" t="s">
        <v>2122</v>
      </c>
    </row>
    <row r="178" spans="1:10">
      <c r="A178" s="5">
        <v>177</v>
      </c>
      <c r="B178" s="5" t="s">
        <v>1480</v>
      </c>
      <c r="C178" s="5" t="s">
        <v>152</v>
      </c>
      <c r="D178" s="5" t="s">
        <v>2086</v>
      </c>
      <c r="E178" s="5" t="s">
        <v>2087</v>
      </c>
      <c r="F178" s="5" t="s">
        <v>2088</v>
      </c>
      <c r="G178" s="5" t="s">
        <v>1544</v>
      </c>
      <c r="J178" s="5" t="s">
        <v>2122</v>
      </c>
    </row>
    <row r="179" spans="1:10">
      <c r="A179" s="5">
        <v>178</v>
      </c>
      <c r="B179" s="5" t="s">
        <v>1480</v>
      </c>
      <c r="C179" s="5" t="s">
        <v>152</v>
      </c>
      <c r="D179" s="5" t="s">
        <v>2089</v>
      </c>
      <c r="E179" s="5" t="s">
        <v>2090</v>
      </c>
      <c r="F179" s="5" t="s">
        <v>2091</v>
      </c>
      <c r="G179" s="5" t="s">
        <v>2071</v>
      </c>
      <c r="J179" s="5" t="s">
        <v>2122</v>
      </c>
    </row>
    <row r="180" spans="1:10">
      <c r="A180" s="5">
        <v>179</v>
      </c>
      <c r="B180" s="5" t="s">
        <v>1480</v>
      </c>
      <c r="C180" s="5" t="s">
        <v>152</v>
      </c>
      <c r="D180" s="5" t="s">
        <v>2092</v>
      </c>
      <c r="E180" s="5" t="s">
        <v>2093</v>
      </c>
      <c r="F180" s="5" t="s">
        <v>2094</v>
      </c>
      <c r="G180" s="5" t="s">
        <v>2071</v>
      </c>
      <c r="J180" s="5" t="s">
        <v>2122</v>
      </c>
    </row>
    <row r="181" spans="1:10">
      <c r="A181" s="5">
        <v>180</v>
      </c>
      <c r="B181" s="5" t="s">
        <v>1480</v>
      </c>
      <c r="C181" s="5" t="s">
        <v>152</v>
      </c>
      <c r="D181" s="5" t="s">
        <v>2095</v>
      </c>
      <c r="E181" s="5" t="s">
        <v>2096</v>
      </c>
      <c r="F181" s="5" t="s">
        <v>2097</v>
      </c>
      <c r="G181" s="5" t="s">
        <v>1555</v>
      </c>
      <c r="J181" s="5" t="s">
        <v>2122</v>
      </c>
    </row>
    <row r="182" spans="1:10">
      <c r="A182" s="5">
        <v>181</v>
      </c>
      <c r="B182" s="5" t="s">
        <v>1480</v>
      </c>
      <c r="C182" s="5" t="s">
        <v>152</v>
      </c>
      <c r="D182" s="5" t="s">
        <v>2098</v>
      </c>
      <c r="E182" s="5" t="s">
        <v>2099</v>
      </c>
      <c r="F182" s="5" t="s">
        <v>2100</v>
      </c>
      <c r="G182" s="5" t="s">
        <v>1597</v>
      </c>
      <c r="J182" s="5" t="s">
        <v>2122</v>
      </c>
    </row>
    <row r="183" spans="1:10">
      <c r="A183" s="5">
        <v>182</v>
      </c>
      <c r="B183" s="5" t="s">
        <v>1480</v>
      </c>
      <c r="C183" s="5" t="s">
        <v>152</v>
      </c>
      <c r="D183" s="5" t="s">
        <v>2101</v>
      </c>
      <c r="E183" s="5" t="s">
        <v>2102</v>
      </c>
      <c r="F183" s="5" t="s">
        <v>1644</v>
      </c>
      <c r="G183" s="5" t="s">
        <v>1559</v>
      </c>
      <c r="J183" s="5" t="s">
        <v>2122</v>
      </c>
    </row>
    <row r="184" spans="1:10">
      <c r="A184" s="5">
        <v>183</v>
      </c>
      <c r="B184" s="5" t="s">
        <v>1480</v>
      </c>
      <c r="C184" s="5" t="s">
        <v>152</v>
      </c>
      <c r="D184" s="5" t="s">
        <v>2103</v>
      </c>
      <c r="E184" s="5" t="s">
        <v>2104</v>
      </c>
      <c r="F184" s="5" t="s">
        <v>2105</v>
      </c>
      <c r="G184" s="5" t="s">
        <v>2106</v>
      </c>
      <c r="J184" s="5" t="s">
        <v>2122</v>
      </c>
    </row>
    <row r="185" spans="1:10">
      <c r="A185" s="5">
        <v>184</v>
      </c>
      <c r="B185" s="5" t="s">
        <v>1480</v>
      </c>
      <c r="C185" s="5" t="s">
        <v>152</v>
      </c>
      <c r="D185" s="5" t="s">
        <v>2107</v>
      </c>
      <c r="E185" s="5" t="s">
        <v>2108</v>
      </c>
      <c r="F185" s="5" t="s">
        <v>2109</v>
      </c>
      <c r="G185" s="5" t="s">
        <v>2110</v>
      </c>
      <c r="J185" s="5" t="s">
        <v>2122</v>
      </c>
    </row>
    <row r="186" spans="1:10">
      <c r="A186" s="5">
        <v>185</v>
      </c>
      <c r="B186" s="5" t="s">
        <v>1480</v>
      </c>
      <c r="C186" s="5" t="s">
        <v>152</v>
      </c>
      <c r="D186" s="5" t="s">
        <v>2111</v>
      </c>
      <c r="E186" s="5" t="s">
        <v>2112</v>
      </c>
      <c r="F186" s="5" t="s">
        <v>1583</v>
      </c>
      <c r="G186" s="5" t="s">
        <v>2113</v>
      </c>
      <c r="J186" s="5" t="s">
        <v>2122</v>
      </c>
    </row>
    <row r="187" spans="1:10">
      <c r="A187" s="5">
        <v>186</v>
      </c>
      <c r="B187" s="5" t="s">
        <v>1480</v>
      </c>
      <c r="C187" s="5" t="s">
        <v>152</v>
      </c>
      <c r="D187" s="5" t="s">
        <v>2114</v>
      </c>
      <c r="E187" s="5" t="s">
        <v>2115</v>
      </c>
      <c r="F187" s="5" t="s">
        <v>2116</v>
      </c>
      <c r="G187" s="5" t="s">
        <v>2117</v>
      </c>
      <c r="J187" s="5" t="s">
        <v>2122</v>
      </c>
    </row>
    <row r="188" spans="1:10">
      <c r="A188" s="5">
        <v>187</v>
      </c>
      <c r="B188" s="5" t="s">
        <v>1480</v>
      </c>
      <c r="C188" s="5" t="s">
        <v>152</v>
      </c>
      <c r="D188" s="5" t="s">
        <v>2118</v>
      </c>
      <c r="E188" s="5" t="s">
        <v>2119</v>
      </c>
      <c r="F188" s="5" t="s">
        <v>2120</v>
      </c>
      <c r="G188" s="5" t="s">
        <v>2121</v>
      </c>
      <c r="J188" s="5" t="s">
        <v>2122</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62" t="s">
        <v>397</v>
      </c>
      <c r="E4" s="1163"/>
      <c r="F4" s="1163"/>
      <c r="G4" s="1163"/>
      <c r="H4" s="1164"/>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65"/>
      <c r="E6" s="1165"/>
      <c r="F6" s="1166" t="s">
        <v>84</v>
      </c>
      <c r="G6" s="1166"/>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3" t="s">
        <v>16</v>
      </c>
      <c r="E8" s="1153"/>
      <c r="F8" s="1153" t="s">
        <v>398</v>
      </c>
      <c r="G8" s="1153"/>
      <c r="H8" s="1153"/>
      <c r="I8" s="1167" t="s">
        <v>399</v>
      </c>
      <c r="J8" s="1167"/>
      <c r="K8" s="1167"/>
      <c r="L8" s="1167"/>
      <c r="M8" s="212"/>
      <c r="N8" s="212"/>
      <c r="O8" s="212"/>
      <c r="P8" s="212"/>
      <c r="Q8" s="360"/>
      <c r="R8" s="212"/>
      <c r="S8" s="357"/>
      <c r="T8" s="357"/>
      <c r="U8" s="357"/>
      <c r="V8" s="357"/>
    </row>
    <row r="9" spans="1:256" s="126" customFormat="1" ht="20.25" customHeight="1">
      <c r="A9" s="125"/>
      <c r="B9" s="36"/>
      <c r="C9" s="230"/>
      <c r="D9" s="240" t="s">
        <v>92</v>
      </c>
      <c r="E9" s="240" t="s">
        <v>400</v>
      </c>
      <c r="F9" s="1158" t="s">
        <v>92</v>
      </c>
      <c r="G9" s="1159"/>
      <c r="H9" s="241" t="s">
        <v>400</v>
      </c>
      <c r="I9" s="1160" t="s">
        <v>92</v>
      </c>
      <c r="J9" s="1160"/>
      <c r="K9" s="241" t="s">
        <v>400</v>
      </c>
      <c r="L9" s="241" t="s">
        <v>401</v>
      </c>
      <c r="M9" s="212"/>
      <c r="N9" s="212"/>
      <c r="O9" s="212"/>
      <c r="P9" s="212"/>
      <c r="Q9" s="360"/>
      <c r="R9" s="212"/>
      <c r="S9" s="357"/>
      <c r="T9" s="357"/>
      <c r="U9" s="357"/>
      <c r="V9" s="357"/>
    </row>
    <row r="10" spans="1:256" ht="12" customHeight="1">
      <c r="C10" s="249"/>
      <c r="D10" s="355" t="s">
        <v>93</v>
      </c>
      <c r="E10" s="355" t="s">
        <v>49</v>
      </c>
      <c r="F10" s="1161" t="s">
        <v>50</v>
      </c>
      <c r="G10" s="1161"/>
      <c r="H10" s="355" t="s">
        <v>51</v>
      </c>
      <c r="I10" s="1161" t="s">
        <v>68</v>
      </c>
      <c r="J10" s="1161"/>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584</v>
      </c>
      <c r="S11" s="357"/>
      <c r="T11" s="357"/>
      <c r="U11" s="357"/>
      <c r="V11" s="357"/>
    </row>
    <row r="12" spans="1:256" s="265" customFormat="1" ht="0.95" customHeight="1">
      <c r="A12" s="89"/>
      <c r="B12" s="186" t="s">
        <v>405</v>
      </c>
      <c r="C12" s="1152"/>
      <c r="D12" s="1153">
        <v>1</v>
      </c>
      <c r="E12" s="1154" t="s">
        <v>2134</v>
      </c>
      <c r="F12" s="1118"/>
      <c r="G12" s="1104">
        <v>0</v>
      </c>
      <c r="H12" s="358"/>
      <c r="I12" s="250"/>
      <c r="J12" s="395" t="s">
        <v>519</v>
      </c>
      <c r="K12" s="735"/>
      <c r="L12" s="266"/>
      <c r="M12" s="831">
        <f>mergeValue(H12)</f>
        <v>0</v>
      </c>
      <c r="N12" s="1010"/>
      <c r="O12" s="1010"/>
      <c r="P12" s="831" t="str">
        <f>IF(ISERROR(MATCH(Q12,MODesc,0)),"n","y")</f>
        <v>n</v>
      </c>
      <c r="Q12" s="1010" t="s">
        <v>2134</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52"/>
      <c r="D13" s="1153"/>
      <c r="E13" s="1155"/>
      <c r="F13" s="1156"/>
      <c r="G13" s="1153">
        <v>1</v>
      </c>
      <c r="H13" s="1151" t="s">
        <v>1429</v>
      </c>
      <c r="I13" s="250"/>
      <c r="J13" s="395" t="s">
        <v>519</v>
      </c>
      <c r="K13" s="735"/>
      <c r="L13" s="266"/>
      <c r="M13" s="831" t="str">
        <f>mergeValue(H13)</f>
        <v>городской округ Самара</v>
      </c>
      <c r="N13" s="1010"/>
      <c r="O13" s="1010"/>
      <c r="P13" s="1010"/>
      <c r="Q13" s="1010"/>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52"/>
      <c r="D14" s="1153"/>
      <c r="E14" s="1155"/>
      <c r="F14" s="1157"/>
      <c r="G14" s="1153"/>
      <c r="H14" s="1151"/>
      <c r="I14" s="1123"/>
      <c r="J14" s="1104">
        <v>1</v>
      </c>
      <c r="K14" s="1117" t="s">
        <v>1429</v>
      </c>
      <c r="L14" s="247" t="s">
        <v>1430</v>
      </c>
      <c r="M14" s="831" t="str">
        <f>mergeValue(H14)</f>
        <v>городской округ Самара</v>
      </c>
      <c r="N14" s="1010"/>
      <c r="O14" s="1010"/>
      <c r="P14" s="1010"/>
      <c r="Q14" s="1010"/>
      <c r="R14" s="831" t="str">
        <f>K14&amp;" ("&amp;L14&amp;")"</f>
        <v>городской округ Самара (36701000)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algorithmName="SHA-512" hashValue="OIDLlIx/Qj59ARyANPPK9dHFltkKpqa4GLdAT+rQHsvaqWwzrDovHqYbMlfKrVlKhVHFbEofEHQzupOyV5RjNw==" saltValue="qKY9m/EpvEw9YqpaCow84A=="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xr:uid="{00000000-0002-0000-0500-000000000000}">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TSH_REESTR_MO">
    <tabColor indexed="47"/>
  </sheetPr>
  <dimension ref="A1:D344"/>
  <sheetViews>
    <sheetView showGridLines="0" zoomScaleNormal="100" workbookViewId="0"/>
  </sheetViews>
  <sheetFormatPr defaultRowHeight="11.25"/>
  <cols>
    <col min="1" max="1" width="9.140625" style="1062"/>
  </cols>
  <sheetData>
    <row r="1" spans="1:4">
      <c r="A1" s="1062" t="s">
        <v>1456</v>
      </c>
      <c r="B1" t="s">
        <v>514</v>
      </c>
      <c r="C1" t="s">
        <v>515</v>
      </c>
      <c r="D1" t="s">
        <v>1455</v>
      </c>
    </row>
    <row r="2" spans="1:4">
      <c r="A2" s="1062">
        <v>1</v>
      </c>
      <c r="B2" t="s">
        <v>777</v>
      </c>
      <c r="C2" t="s">
        <v>777</v>
      </c>
      <c r="D2" t="s">
        <v>778</v>
      </c>
    </row>
    <row r="3" spans="1:4">
      <c r="A3" s="1062">
        <v>2</v>
      </c>
      <c r="B3" t="s">
        <v>777</v>
      </c>
      <c r="C3" t="s">
        <v>779</v>
      </c>
      <c r="D3" t="s">
        <v>780</v>
      </c>
    </row>
    <row r="4" spans="1:4">
      <c r="A4" s="1062">
        <v>3</v>
      </c>
      <c r="B4" t="s">
        <v>777</v>
      </c>
      <c r="C4" t="s">
        <v>781</v>
      </c>
      <c r="D4" t="s">
        <v>782</v>
      </c>
    </row>
    <row r="5" spans="1:4">
      <c r="A5" s="1062">
        <v>4</v>
      </c>
      <c r="B5" t="s">
        <v>777</v>
      </c>
      <c r="C5" t="s">
        <v>783</v>
      </c>
      <c r="D5" t="s">
        <v>784</v>
      </c>
    </row>
    <row r="6" spans="1:4">
      <c r="A6" s="1062">
        <v>5</v>
      </c>
      <c r="B6" t="s">
        <v>777</v>
      </c>
      <c r="C6" t="s">
        <v>785</v>
      </c>
      <c r="D6" t="s">
        <v>786</v>
      </c>
    </row>
    <row r="7" spans="1:4">
      <c r="A7" s="1062">
        <v>6</v>
      </c>
      <c r="B7" t="s">
        <v>777</v>
      </c>
      <c r="C7" t="s">
        <v>787</v>
      </c>
      <c r="D7" t="s">
        <v>788</v>
      </c>
    </row>
    <row r="8" spans="1:4">
      <c r="A8" s="1062">
        <v>7</v>
      </c>
      <c r="B8" t="s">
        <v>789</v>
      </c>
      <c r="C8" t="s">
        <v>789</v>
      </c>
      <c r="D8" t="s">
        <v>790</v>
      </c>
    </row>
    <row r="9" spans="1:4">
      <c r="A9" s="1062">
        <v>8</v>
      </c>
      <c r="B9" t="s">
        <v>789</v>
      </c>
      <c r="C9" t="s">
        <v>791</v>
      </c>
      <c r="D9" t="s">
        <v>792</v>
      </c>
    </row>
    <row r="10" spans="1:4">
      <c r="A10" s="1062">
        <v>9</v>
      </c>
      <c r="B10" t="s">
        <v>789</v>
      </c>
      <c r="C10" t="s">
        <v>793</v>
      </c>
      <c r="D10" t="s">
        <v>794</v>
      </c>
    </row>
    <row r="11" spans="1:4">
      <c r="A11" s="1062">
        <v>10</v>
      </c>
      <c r="B11" t="s">
        <v>789</v>
      </c>
      <c r="C11" t="s">
        <v>795</v>
      </c>
      <c r="D11" t="s">
        <v>796</v>
      </c>
    </row>
    <row r="12" spans="1:4">
      <c r="A12" s="1062">
        <v>11</v>
      </c>
      <c r="B12" t="s">
        <v>789</v>
      </c>
      <c r="C12" t="s">
        <v>797</v>
      </c>
      <c r="D12" t="s">
        <v>798</v>
      </c>
    </row>
    <row r="13" spans="1:4">
      <c r="A13" s="1062">
        <v>12</v>
      </c>
      <c r="B13" t="s">
        <v>789</v>
      </c>
      <c r="C13" t="s">
        <v>799</v>
      </c>
      <c r="D13" t="s">
        <v>800</v>
      </c>
    </row>
    <row r="14" spans="1:4">
      <c r="A14" s="1062">
        <v>13</v>
      </c>
      <c r="B14" t="s">
        <v>789</v>
      </c>
      <c r="C14" t="s">
        <v>801</v>
      </c>
      <c r="D14" t="s">
        <v>802</v>
      </c>
    </row>
    <row r="15" spans="1:4">
      <c r="A15" s="1062">
        <v>14</v>
      </c>
      <c r="B15" t="s">
        <v>789</v>
      </c>
      <c r="C15" t="s">
        <v>803</v>
      </c>
      <c r="D15" t="s">
        <v>804</v>
      </c>
    </row>
    <row r="16" spans="1:4">
      <c r="A16" s="1062">
        <v>15</v>
      </c>
      <c r="B16" t="s">
        <v>789</v>
      </c>
      <c r="C16" t="s">
        <v>805</v>
      </c>
      <c r="D16" t="s">
        <v>806</v>
      </c>
    </row>
    <row r="17" spans="1:4">
      <c r="A17" s="1062">
        <v>16</v>
      </c>
      <c r="B17" t="s">
        <v>789</v>
      </c>
      <c r="C17" t="s">
        <v>807</v>
      </c>
      <c r="D17" t="s">
        <v>808</v>
      </c>
    </row>
    <row r="18" spans="1:4">
      <c r="A18" s="1062">
        <v>17</v>
      </c>
      <c r="B18" t="s">
        <v>789</v>
      </c>
      <c r="C18" t="s">
        <v>809</v>
      </c>
      <c r="D18" t="s">
        <v>810</v>
      </c>
    </row>
    <row r="19" spans="1:4">
      <c r="A19" s="1062">
        <v>18</v>
      </c>
      <c r="B19" t="s">
        <v>789</v>
      </c>
      <c r="C19" t="s">
        <v>811</v>
      </c>
      <c r="D19" t="s">
        <v>812</v>
      </c>
    </row>
    <row r="20" spans="1:4">
      <c r="A20" s="1062">
        <v>19</v>
      </c>
      <c r="B20" t="s">
        <v>789</v>
      </c>
      <c r="C20" t="s">
        <v>813</v>
      </c>
      <c r="D20" t="s">
        <v>814</v>
      </c>
    </row>
    <row r="21" spans="1:4">
      <c r="A21" s="1062">
        <v>20</v>
      </c>
      <c r="B21" t="s">
        <v>815</v>
      </c>
      <c r="C21" t="s">
        <v>815</v>
      </c>
      <c r="D21" t="s">
        <v>816</v>
      </c>
    </row>
    <row r="22" spans="1:4">
      <c r="A22" s="1062">
        <v>21</v>
      </c>
      <c r="B22" t="s">
        <v>815</v>
      </c>
      <c r="C22" t="s">
        <v>817</v>
      </c>
      <c r="D22" t="s">
        <v>818</v>
      </c>
    </row>
    <row r="23" spans="1:4">
      <c r="A23" s="1062">
        <v>22</v>
      </c>
      <c r="B23" t="s">
        <v>815</v>
      </c>
      <c r="C23" t="s">
        <v>819</v>
      </c>
      <c r="D23" t="s">
        <v>820</v>
      </c>
    </row>
    <row r="24" spans="1:4">
      <c r="A24" s="1062">
        <v>23</v>
      </c>
      <c r="B24" t="s">
        <v>815</v>
      </c>
      <c r="C24" t="s">
        <v>821</v>
      </c>
      <c r="D24" t="s">
        <v>822</v>
      </c>
    </row>
    <row r="25" spans="1:4">
      <c r="A25" s="1062">
        <v>24</v>
      </c>
      <c r="B25" t="s">
        <v>815</v>
      </c>
      <c r="C25" t="s">
        <v>823</v>
      </c>
      <c r="D25" t="s">
        <v>824</v>
      </c>
    </row>
    <row r="26" spans="1:4">
      <c r="A26" s="1062">
        <v>25</v>
      </c>
      <c r="B26" t="s">
        <v>815</v>
      </c>
      <c r="C26" t="s">
        <v>825</v>
      </c>
      <c r="D26" t="s">
        <v>826</v>
      </c>
    </row>
    <row r="27" spans="1:4">
      <c r="A27" s="1062">
        <v>26</v>
      </c>
      <c r="B27" t="s">
        <v>827</v>
      </c>
      <c r="C27" t="s">
        <v>827</v>
      </c>
      <c r="D27" t="s">
        <v>828</v>
      </c>
    </row>
    <row r="28" spans="1:4">
      <c r="A28" s="1062">
        <v>27</v>
      </c>
      <c r="B28" t="s">
        <v>827</v>
      </c>
      <c r="C28" t="s">
        <v>829</v>
      </c>
      <c r="D28" t="s">
        <v>830</v>
      </c>
    </row>
    <row r="29" spans="1:4">
      <c r="A29" s="1062">
        <v>28</v>
      </c>
      <c r="B29" t="s">
        <v>827</v>
      </c>
      <c r="C29" t="s">
        <v>831</v>
      </c>
      <c r="D29" t="s">
        <v>832</v>
      </c>
    </row>
    <row r="30" spans="1:4">
      <c r="A30" s="1062">
        <v>29</v>
      </c>
      <c r="B30" t="s">
        <v>827</v>
      </c>
      <c r="C30" t="s">
        <v>833</v>
      </c>
      <c r="D30" t="s">
        <v>834</v>
      </c>
    </row>
    <row r="31" spans="1:4">
      <c r="A31" s="1062">
        <v>30</v>
      </c>
      <c r="B31" t="s">
        <v>827</v>
      </c>
      <c r="C31" t="s">
        <v>835</v>
      </c>
      <c r="D31" t="s">
        <v>836</v>
      </c>
    </row>
    <row r="32" spans="1:4">
      <c r="A32" s="1062">
        <v>31</v>
      </c>
      <c r="B32" t="s">
        <v>827</v>
      </c>
      <c r="C32" t="s">
        <v>837</v>
      </c>
      <c r="D32" t="s">
        <v>838</v>
      </c>
    </row>
    <row r="33" spans="1:4">
      <c r="A33" s="1062">
        <v>32</v>
      </c>
      <c r="B33" t="s">
        <v>827</v>
      </c>
      <c r="C33" t="s">
        <v>839</v>
      </c>
      <c r="D33" t="s">
        <v>840</v>
      </c>
    </row>
    <row r="34" spans="1:4">
      <c r="A34" s="1062">
        <v>33</v>
      </c>
      <c r="B34" t="s">
        <v>827</v>
      </c>
      <c r="C34" t="s">
        <v>841</v>
      </c>
      <c r="D34" t="s">
        <v>842</v>
      </c>
    </row>
    <row r="35" spans="1:4">
      <c r="A35" s="1062">
        <v>34</v>
      </c>
      <c r="B35" t="s">
        <v>827</v>
      </c>
      <c r="C35" t="s">
        <v>843</v>
      </c>
      <c r="D35" t="s">
        <v>844</v>
      </c>
    </row>
    <row r="36" spans="1:4">
      <c r="A36" s="1062">
        <v>35</v>
      </c>
      <c r="B36" t="s">
        <v>845</v>
      </c>
      <c r="C36" t="s">
        <v>845</v>
      </c>
      <c r="D36" t="s">
        <v>846</v>
      </c>
    </row>
    <row r="37" spans="1:4">
      <c r="A37" s="1062">
        <v>36</v>
      </c>
      <c r="B37" t="s">
        <v>845</v>
      </c>
      <c r="C37" t="s">
        <v>847</v>
      </c>
      <c r="D37" t="s">
        <v>848</v>
      </c>
    </row>
    <row r="38" spans="1:4">
      <c r="A38" s="1062">
        <v>37</v>
      </c>
      <c r="B38" t="s">
        <v>845</v>
      </c>
      <c r="C38" t="s">
        <v>849</v>
      </c>
      <c r="D38" t="s">
        <v>850</v>
      </c>
    </row>
    <row r="39" spans="1:4">
      <c r="A39" s="1062">
        <v>38</v>
      </c>
      <c r="B39" t="s">
        <v>845</v>
      </c>
      <c r="C39" t="s">
        <v>851</v>
      </c>
      <c r="D39" t="s">
        <v>852</v>
      </c>
    </row>
    <row r="40" spans="1:4">
      <c r="A40" s="1062">
        <v>39</v>
      </c>
      <c r="B40" t="s">
        <v>845</v>
      </c>
      <c r="C40" t="s">
        <v>853</v>
      </c>
      <c r="D40" t="s">
        <v>854</v>
      </c>
    </row>
    <row r="41" spans="1:4">
      <c r="A41" s="1062">
        <v>40</v>
      </c>
      <c r="B41" t="s">
        <v>845</v>
      </c>
      <c r="C41" t="s">
        <v>855</v>
      </c>
      <c r="D41" t="s">
        <v>856</v>
      </c>
    </row>
    <row r="42" spans="1:4">
      <c r="A42" s="1062">
        <v>41</v>
      </c>
      <c r="B42" t="s">
        <v>845</v>
      </c>
      <c r="C42" t="s">
        <v>857</v>
      </c>
      <c r="D42" t="s">
        <v>858</v>
      </c>
    </row>
    <row r="43" spans="1:4">
      <c r="A43" s="1062">
        <v>42</v>
      </c>
      <c r="B43" t="s">
        <v>845</v>
      </c>
      <c r="C43" t="s">
        <v>859</v>
      </c>
      <c r="D43" t="s">
        <v>860</v>
      </c>
    </row>
    <row r="44" spans="1:4">
      <c r="A44" s="1062">
        <v>43</v>
      </c>
      <c r="B44" t="s">
        <v>845</v>
      </c>
      <c r="C44" t="s">
        <v>861</v>
      </c>
      <c r="D44" t="s">
        <v>862</v>
      </c>
    </row>
    <row r="45" spans="1:4">
      <c r="A45" s="1062">
        <v>44</v>
      </c>
      <c r="B45" t="s">
        <v>845</v>
      </c>
      <c r="C45" t="s">
        <v>863</v>
      </c>
      <c r="D45" t="s">
        <v>864</v>
      </c>
    </row>
    <row r="46" spans="1:4">
      <c r="A46" s="1062">
        <v>45</v>
      </c>
      <c r="B46" t="s">
        <v>865</v>
      </c>
      <c r="C46" t="s">
        <v>865</v>
      </c>
      <c r="D46" t="s">
        <v>866</v>
      </c>
    </row>
    <row r="47" spans="1:4">
      <c r="A47" s="1062">
        <v>46</v>
      </c>
      <c r="B47" t="s">
        <v>865</v>
      </c>
      <c r="C47" t="s">
        <v>867</v>
      </c>
      <c r="D47" t="s">
        <v>868</v>
      </c>
    </row>
    <row r="48" spans="1:4">
      <c r="A48" s="1062">
        <v>47</v>
      </c>
      <c r="B48" t="s">
        <v>865</v>
      </c>
      <c r="C48" t="s">
        <v>869</v>
      </c>
      <c r="D48" t="s">
        <v>870</v>
      </c>
    </row>
    <row r="49" spans="1:4">
      <c r="A49" s="1062">
        <v>48</v>
      </c>
      <c r="B49" t="s">
        <v>865</v>
      </c>
      <c r="C49" t="s">
        <v>871</v>
      </c>
      <c r="D49" t="s">
        <v>872</v>
      </c>
    </row>
    <row r="50" spans="1:4">
      <c r="A50" s="1062">
        <v>49</v>
      </c>
      <c r="B50" t="s">
        <v>865</v>
      </c>
      <c r="C50" t="s">
        <v>873</v>
      </c>
      <c r="D50" t="s">
        <v>874</v>
      </c>
    </row>
    <row r="51" spans="1:4">
      <c r="A51" s="1062">
        <v>50</v>
      </c>
      <c r="B51" t="s">
        <v>865</v>
      </c>
      <c r="C51" t="s">
        <v>875</v>
      </c>
      <c r="D51" t="s">
        <v>876</v>
      </c>
    </row>
    <row r="52" spans="1:4">
      <c r="A52" s="1062">
        <v>51</v>
      </c>
      <c r="B52" t="s">
        <v>865</v>
      </c>
      <c r="C52" t="s">
        <v>877</v>
      </c>
      <c r="D52" t="s">
        <v>878</v>
      </c>
    </row>
    <row r="53" spans="1:4">
      <c r="A53" s="1062">
        <v>52</v>
      </c>
      <c r="B53" t="s">
        <v>865</v>
      </c>
      <c r="C53" t="s">
        <v>879</v>
      </c>
      <c r="D53" t="s">
        <v>880</v>
      </c>
    </row>
    <row r="54" spans="1:4">
      <c r="A54" s="1062">
        <v>53</v>
      </c>
      <c r="B54" t="s">
        <v>865</v>
      </c>
      <c r="C54" t="s">
        <v>881</v>
      </c>
      <c r="D54" t="s">
        <v>882</v>
      </c>
    </row>
    <row r="55" spans="1:4">
      <c r="A55" s="1062">
        <v>54</v>
      </c>
      <c r="B55" t="s">
        <v>865</v>
      </c>
      <c r="C55" t="s">
        <v>883</v>
      </c>
      <c r="D55" t="s">
        <v>884</v>
      </c>
    </row>
    <row r="56" spans="1:4">
      <c r="A56" s="1062">
        <v>55</v>
      </c>
      <c r="B56" t="s">
        <v>865</v>
      </c>
      <c r="C56" t="s">
        <v>885</v>
      </c>
      <c r="D56" t="s">
        <v>886</v>
      </c>
    </row>
    <row r="57" spans="1:4">
      <c r="A57" s="1062">
        <v>56</v>
      </c>
      <c r="B57" t="s">
        <v>865</v>
      </c>
      <c r="C57" t="s">
        <v>887</v>
      </c>
      <c r="D57" t="s">
        <v>888</v>
      </c>
    </row>
    <row r="58" spans="1:4">
      <c r="A58" s="1062">
        <v>57</v>
      </c>
      <c r="B58" t="s">
        <v>865</v>
      </c>
      <c r="C58" t="s">
        <v>889</v>
      </c>
      <c r="D58" t="s">
        <v>890</v>
      </c>
    </row>
    <row r="59" spans="1:4">
      <c r="A59" s="1062">
        <v>58</v>
      </c>
      <c r="B59" t="s">
        <v>865</v>
      </c>
      <c r="C59" t="s">
        <v>891</v>
      </c>
      <c r="D59" t="s">
        <v>892</v>
      </c>
    </row>
    <row r="60" spans="1:4">
      <c r="A60" s="1062">
        <v>59</v>
      </c>
      <c r="B60" t="s">
        <v>893</v>
      </c>
      <c r="C60" t="s">
        <v>893</v>
      </c>
      <c r="D60" t="s">
        <v>894</v>
      </c>
    </row>
    <row r="61" spans="1:4">
      <c r="A61" s="1062">
        <v>60</v>
      </c>
      <c r="B61" t="s">
        <v>893</v>
      </c>
      <c r="C61" t="s">
        <v>895</v>
      </c>
      <c r="D61" t="s">
        <v>896</v>
      </c>
    </row>
    <row r="62" spans="1:4">
      <c r="A62" s="1062">
        <v>61</v>
      </c>
      <c r="B62" t="s">
        <v>893</v>
      </c>
      <c r="C62" t="s">
        <v>897</v>
      </c>
      <c r="D62" t="s">
        <v>898</v>
      </c>
    </row>
    <row r="63" spans="1:4">
      <c r="A63" s="1062">
        <v>62</v>
      </c>
      <c r="B63" t="s">
        <v>893</v>
      </c>
      <c r="C63" t="s">
        <v>899</v>
      </c>
      <c r="D63" t="s">
        <v>900</v>
      </c>
    </row>
    <row r="64" spans="1:4">
      <c r="A64" s="1062">
        <v>63</v>
      </c>
      <c r="B64" t="s">
        <v>893</v>
      </c>
      <c r="C64" t="s">
        <v>901</v>
      </c>
      <c r="D64" t="s">
        <v>902</v>
      </c>
    </row>
    <row r="65" spans="1:4">
      <c r="A65" s="1062">
        <v>64</v>
      </c>
      <c r="B65" t="s">
        <v>893</v>
      </c>
      <c r="C65" t="s">
        <v>903</v>
      </c>
      <c r="D65" t="s">
        <v>904</v>
      </c>
    </row>
    <row r="66" spans="1:4">
      <c r="A66" s="1062">
        <v>65</v>
      </c>
      <c r="B66" t="s">
        <v>893</v>
      </c>
      <c r="C66" t="s">
        <v>905</v>
      </c>
      <c r="D66" t="s">
        <v>906</v>
      </c>
    </row>
    <row r="67" spans="1:4">
      <c r="A67" s="1062">
        <v>66</v>
      </c>
      <c r="B67" t="s">
        <v>893</v>
      </c>
      <c r="C67" t="s">
        <v>907</v>
      </c>
      <c r="D67" t="s">
        <v>908</v>
      </c>
    </row>
    <row r="68" spans="1:4">
      <c r="A68" s="1062">
        <v>67</v>
      </c>
      <c r="B68" t="s">
        <v>893</v>
      </c>
      <c r="C68" t="s">
        <v>909</v>
      </c>
      <c r="D68" t="s">
        <v>910</v>
      </c>
    </row>
    <row r="69" spans="1:4">
      <c r="A69" s="1062">
        <v>68</v>
      </c>
      <c r="B69" t="s">
        <v>893</v>
      </c>
      <c r="C69" t="s">
        <v>911</v>
      </c>
      <c r="D69" t="s">
        <v>912</v>
      </c>
    </row>
    <row r="70" spans="1:4">
      <c r="A70" s="1062">
        <v>69</v>
      </c>
      <c r="B70" t="s">
        <v>893</v>
      </c>
      <c r="C70" t="s">
        <v>913</v>
      </c>
      <c r="D70" t="s">
        <v>914</v>
      </c>
    </row>
    <row r="71" spans="1:4">
      <c r="A71" s="1062">
        <v>70</v>
      </c>
      <c r="B71" t="s">
        <v>893</v>
      </c>
      <c r="C71" t="s">
        <v>915</v>
      </c>
      <c r="D71" t="s">
        <v>916</v>
      </c>
    </row>
    <row r="72" spans="1:4">
      <c r="A72" s="1062">
        <v>71</v>
      </c>
      <c r="B72" t="s">
        <v>893</v>
      </c>
      <c r="C72" t="s">
        <v>917</v>
      </c>
      <c r="D72" t="s">
        <v>918</v>
      </c>
    </row>
    <row r="73" spans="1:4">
      <c r="A73" s="1062">
        <v>72</v>
      </c>
      <c r="B73" t="s">
        <v>893</v>
      </c>
      <c r="C73" t="s">
        <v>919</v>
      </c>
      <c r="D73" t="s">
        <v>920</v>
      </c>
    </row>
    <row r="74" spans="1:4">
      <c r="A74" s="1062">
        <v>73</v>
      </c>
      <c r="B74" t="s">
        <v>893</v>
      </c>
      <c r="C74" t="s">
        <v>921</v>
      </c>
      <c r="D74" t="s">
        <v>922</v>
      </c>
    </row>
    <row r="75" spans="1:4">
      <c r="A75" s="1062">
        <v>74</v>
      </c>
      <c r="B75" t="s">
        <v>893</v>
      </c>
      <c r="C75" t="s">
        <v>923</v>
      </c>
      <c r="D75" t="s">
        <v>924</v>
      </c>
    </row>
    <row r="76" spans="1:4">
      <c r="A76" s="1062">
        <v>75</v>
      </c>
      <c r="B76" t="s">
        <v>925</v>
      </c>
      <c r="C76" t="s">
        <v>925</v>
      </c>
      <c r="D76" t="s">
        <v>926</v>
      </c>
    </row>
    <row r="77" spans="1:4">
      <c r="A77" s="1062">
        <v>76</v>
      </c>
      <c r="B77" t="s">
        <v>925</v>
      </c>
      <c r="C77" t="s">
        <v>927</v>
      </c>
      <c r="D77" t="s">
        <v>928</v>
      </c>
    </row>
    <row r="78" spans="1:4">
      <c r="A78" s="1062">
        <v>77</v>
      </c>
      <c r="B78" t="s">
        <v>925</v>
      </c>
      <c r="C78" t="s">
        <v>929</v>
      </c>
      <c r="D78" t="s">
        <v>930</v>
      </c>
    </row>
    <row r="79" spans="1:4">
      <c r="A79" s="1062">
        <v>78</v>
      </c>
      <c r="B79" t="s">
        <v>925</v>
      </c>
      <c r="C79" t="s">
        <v>931</v>
      </c>
      <c r="D79" t="s">
        <v>932</v>
      </c>
    </row>
    <row r="80" spans="1:4">
      <c r="A80" s="1062">
        <v>79</v>
      </c>
      <c r="B80" t="s">
        <v>925</v>
      </c>
      <c r="C80" t="s">
        <v>933</v>
      </c>
      <c r="D80" t="s">
        <v>934</v>
      </c>
    </row>
    <row r="81" spans="1:4">
      <c r="A81" s="1062">
        <v>80</v>
      </c>
      <c r="B81" t="s">
        <v>925</v>
      </c>
      <c r="C81" t="s">
        <v>935</v>
      </c>
      <c r="D81" t="s">
        <v>936</v>
      </c>
    </row>
    <row r="82" spans="1:4">
      <c r="A82" s="1062">
        <v>81</v>
      </c>
      <c r="B82" t="s">
        <v>925</v>
      </c>
      <c r="C82" t="s">
        <v>937</v>
      </c>
      <c r="D82" t="s">
        <v>938</v>
      </c>
    </row>
    <row r="83" spans="1:4">
      <c r="A83" s="1062">
        <v>82</v>
      </c>
      <c r="B83" t="s">
        <v>925</v>
      </c>
      <c r="C83" t="s">
        <v>939</v>
      </c>
      <c r="D83" t="s">
        <v>940</v>
      </c>
    </row>
    <row r="84" spans="1:4">
      <c r="A84" s="1062">
        <v>83</v>
      </c>
      <c r="B84" t="s">
        <v>941</v>
      </c>
      <c r="C84" t="s">
        <v>941</v>
      </c>
      <c r="D84" t="s">
        <v>942</v>
      </c>
    </row>
    <row r="85" spans="1:4">
      <c r="A85" s="1062">
        <v>84</v>
      </c>
      <c r="B85" t="s">
        <v>941</v>
      </c>
      <c r="C85" t="s">
        <v>943</v>
      </c>
      <c r="D85" t="s">
        <v>944</v>
      </c>
    </row>
    <row r="86" spans="1:4">
      <c r="A86" s="1062">
        <v>85</v>
      </c>
      <c r="B86" t="s">
        <v>941</v>
      </c>
      <c r="C86" t="s">
        <v>945</v>
      </c>
      <c r="D86" t="s">
        <v>946</v>
      </c>
    </row>
    <row r="87" spans="1:4">
      <c r="A87" s="1062">
        <v>86</v>
      </c>
      <c r="B87" t="s">
        <v>941</v>
      </c>
      <c r="C87" t="s">
        <v>947</v>
      </c>
      <c r="D87" t="s">
        <v>948</v>
      </c>
    </row>
    <row r="88" spans="1:4">
      <c r="A88" s="1062">
        <v>87</v>
      </c>
      <c r="B88" t="s">
        <v>941</v>
      </c>
      <c r="C88" t="s">
        <v>949</v>
      </c>
      <c r="D88" t="s">
        <v>950</v>
      </c>
    </row>
    <row r="89" spans="1:4">
      <c r="A89" s="1062">
        <v>88</v>
      </c>
      <c r="B89" t="s">
        <v>941</v>
      </c>
      <c r="C89" t="s">
        <v>951</v>
      </c>
      <c r="D89" t="s">
        <v>952</v>
      </c>
    </row>
    <row r="90" spans="1:4">
      <c r="A90" s="1062">
        <v>89</v>
      </c>
      <c r="B90" t="s">
        <v>941</v>
      </c>
      <c r="C90" t="s">
        <v>953</v>
      </c>
      <c r="D90" t="s">
        <v>954</v>
      </c>
    </row>
    <row r="91" spans="1:4">
      <c r="A91" s="1062">
        <v>90</v>
      </c>
      <c r="B91" t="s">
        <v>941</v>
      </c>
      <c r="C91" t="s">
        <v>955</v>
      </c>
      <c r="D91" t="s">
        <v>956</v>
      </c>
    </row>
    <row r="92" spans="1:4">
      <c r="A92" s="1062">
        <v>91</v>
      </c>
      <c r="B92" t="s">
        <v>941</v>
      </c>
      <c r="C92" t="s">
        <v>957</v>
      </c>
      <c r="D92" t="s">
        <v>958</v>
      </c>
    </row>
    <row r="93" spans="1:4">
      <c r="A93" s="1062">
        <v>92</v>
      </c>
      <c r="B93" t="s">
        <v>959</v>
      </c>
      <c r="C93" t="s">
        <v>959</v>
      </c>
      <c r="D93" t="s">
        <v>960</v>
      </c>
    </row>
    <row r="94" spans="1:4">
      <c r="A94" s="1062">
        <v>93</v>
      </c>
      <c r="B94" t="s">
        <v>959</v>
      </c>
      <c r="C94" t="s">
        <v>961</v>
      </c>
      <c r="D94" t="s">
        <v>962</v>
      </c>
    </row>
    <row r="95" spans="1:4">
      <c r="A95" s="1062">
        <v>94</v>
      </c>
      <c r="B95" t="s">
        <v>959</v>
      </c>
      <c r="C95" t="s">
        <v>963</v>
      </c>
      <c r="D95" t="s">
        <v>964</v>
      </c>
    </row>
    <row r="96" spans="1:4">
      <c r="A96" s="1062">
        <v>95</v>
      </c>
      <c r="B96" t="s">
        <v>959</v>
      </c>
      <c r="C96" t="s">
        <v>965</v>
      </c>
      <c r="D96" t="s">
        <v>966</v>
      </c>
    </row>
    <row r="97" spans="1:4">
      <c r="A97" s="1062">
        <v>96</v>
      </c>
      <c r="B97" t="s">
        <v>959</v>
      </c>
      <c r="C97" t="s">
        <v>967</v>
      </c>
      <c r="D97" t="s">
        <v>968</v>
      </c>
    </row>
    <row r="98" spans="1:4">
      <c r="A98" s="1062">
        <v>97</v>
      </c>
      <c r="B98" t="s">
        <v>959</v>
      </c>
      <c r="C98" t="s">
        <v>969</v>
      </c>
      <c r="D98" t="s">
        <v>970</v>
      </c>
    </row>
    <row r="99" spans="1:4">
      <c r="A99" s="1062">
        <v>98</v>
      </c>
      <c r="B99" t="s">
        <v>959</v>
      </c>
      <c r="C99" t="s">
        <v>971</v>
      </c>
      <c r="D99" t="s">
        <v>972</v>
      </c>
    </row>
    <row r="100" spans="1:4">
      <c r="A100" s="1062">
        <v>99</v>
      </c>
      <c r="B100" t="s">
        <v>973</v>
      </c>
      <c r="C100" t="s">
        <v>973</v>
      </c>
      <c r="D100" t="s">
        <v>974</v>
      </c>
    </row>
    <row r="101" spans="1:4">
      <c r="A101" s="1062">
        <v>100</v>
      </c>
      <c r="B101" t="s">
        <v>973</v>
      </c>
      <c r="C101" t="s">
        <v>975</v>
      </c>
      <c r="D101" t="s">
        <v>976</v>
      </c>
    </row>
    <row r="102" spans="1:4">
      <c r="A102" s="1062">
        <v>101</v>
      </c>
      <c r="B102" t="s">
        <v>973</v>
      </c>
      <c r="C102" t="s">
        <v>829</v>
      </c>
      <c r="D102" t="s">
        <v>977</v>
      </c>
    </row>
    <row r="103" spans="1:4">
      <c r="A103" s="1062">
        <v>102</v>
      </c>
      <c r="B103" t="s">
        <v>973</v>
      </c>
      <c r="C103" t="s">
        <v>978</v>
      </c>
      <c r="D103" t="s">
        <v>979</v>
      </c>
    </row>
    <row r="104" spans="1:4">
      <c r="A104" s="1062">
        <v>103</v>
      </c>
      <c r="B104" t="s">
        <v>973</v>
      </c>
      <c r="C104" t="s">
        <v>980</v>
      </c>
      <c r="D104" t="s">
        <v>981</v>
      </c>
    </row>
    <row r="105" spans="1:4">
      <c r="A105" s="1062">
        <v>104</v>
      </c>
      <c r="B105" t="s">
        <v>973</v>
      </c>
      <c r="C105" t="s">
        <v>982</v>
      </c>
      <c r="D105" t="s">
        <v>983</v>
      </c>
    </row>
    <row r="106" spans="1:4">
      <c r="A106" s="1062">
        <v>105</v>
      </c>
      <c r="B106" t="s">
        <v>973</v>
      </c>
      <c r="C106" t="s">
        <v>984</v>
      </c>
      <c r="D106" t="s">
        <v>985</v>
      </c>
    </row>
    <row r="107" spans="1:4">
      <c r="A107" s="1062">
        <v>106</v>
      </c>
      <c r="B107" t="s">
        <v>973</v>
      </c>
      <c r="C107" t="s">
        <v>986</v>
      </c>
      <c r="D107" t="s">
        <v>987</v>
      </c>
    </row>
    <row r="108" spans="1:4">
      <c r="A108" s="1062">
        <v>107</v>
      </c>
      <c r="B108" t="s">
        <v>973</v>
      </c>
      <c r="C108" t="s">
        <v>988</v>
      </c>
      <c r="D108" t="s">
        <v>989</v>
      </c>
    </row>
    <row r="109" spans="1:4">
      <c r="A109" s="1062">
        <v>108</v>
      </c>
      <c r="B109" t="s">
        <v>973</v>
      </c>
      <c r="C109" t="s">
        <v>990</v>
      </c>
      <c r="D109" t="s">
        <v>991</v>
      </c>
    </row>
    <row r="110" spans="1:4">
      <c r="A110" s="1062">
        <v>109</v>
      </c>
      <c r="B110" t="s">
        <v>973</v>
      </c>
      <c r="C110" t="s">
        <v>992</v>
      </c>
      <c r="D110" t="s">
        <v>993</v>
      </c>
    </row>
    <row r="111" spans="1:4">
      <c r="A111" s="1062">
        <v>110</v>
      </c>
      <c r="B111" t="s">
        <v>973</v>
      </c>
      <c r="C111" t="s">
        <v>885</v>
      </c>
      <c r="D111" t="s">
        <v>994</v>
      </c>
    </row>
    <row r="112" spans="1:4">
      <c r="A112" s="1062">
        <v>111</v>
      </c>
      <c r="B112" t="s">
        <v>973</v>
      </c>
      <c r="C112" t="s">
        <v>995</v>
      </c>
      <c r="D112" t="s">
        <v>996</v>
      </c>
    </row>
    <row r="113" spans="1:4">
      <c r="A113" s="1062">
        <v>112</v>
      </c>
      <c r="B113" t="s">
        <v>973</v>
      </c>
      <c r="C113" t="s">
        <v>997</v>
      </c>
      <c r="D113" t="s">
        <v>998</v>
      </c>
    </row>
    <row r="114" spans="1:4">
      <c r="A114" s="1062">
        <v>113</v>
      </c>
      <c r="B114" t="s">
        <v>973</v>
      </c>
      <c r="C114" t="s">
        <v>999</v>
      </c>
      <c r="D114" t="s">
        <v>1000</v>
      </c>
    </row>
    <row r="115" spans="1:4">
      <c r="A115" s="1062">
        <v>114</v>
      </c>
      <c r="B115" t="s">
        <v>1001</v>
      </c>
      <c r="C115" t="s">
        <v>1001</v>
      </c>
      <c r="D115" t="s">
        <v>1002</v>
      </c>
    </row>
    <row r="116" spans="1:4">
      <c r="A116" s="1062">
        <v>115</v>
      </c>
      <c r="B116" t="s">
        <v>1001</v>
      </c>
      <c r="C116" t="s">
        <v>1003</v>
      </c>
      <c r="D116" t="s">
        <v>1004</v>
      </c>
    </row>
    <row r="117" spans="1:4">
      <c r="A117" s="1062">
        <v>116</v>
      </c>
      <c r="B117" t="s">
        <v>1001</v>
      </c>
      <c r="C117" t="s">
        <v>1005</v>
      </c>
      <c r="D117" t="s">
        <v>1006</v>
      </c>
    </row>
    <row r="118" spans="1:4">
      <c r="A118" s="1062">
        <v>117</v>
      </c>
      <c r="B118" t="s">
        <v>1001</v>
      </c>
      <c r="C118" t="s">
        <v>1007</v>
      </c>
      <c r="D118" t="s">
        <v>1008</v>
      </c>
    </row>
    <row r="119" spans="1:4">
      <c r="A119" s="1062">
        <v>118</v>
      </c>
      <c r="B119" t="s">
        <v>1001</v>
      </c>
      <c r="C119" t="s">
        <v>1009</v>
      </c>
      <c r="D119" t="s">
        <v>1010</v>
      </c>
    </row>
    <row r="120" spans="1:4">
      <c r="A120" s="1062">
        <v>119</v>
      </c>
      <c r="B120" t="s">
        <v>1001</v>
      </c>
      <c r="C120" t="s">
        <v>1011</v>
      </c>
      <c r="D120" t="s">
        <v>1012</v>
      </c>
    </row>
    <row r="121" spans="1:4">
      <c r="A121" s="1062">
        <v>120</v>
      </c>
      <c r="B121" t="s">
        <v>1001</v>
      </c>
      <c r="C121" t="s">
        <v>1013</v>
      </c>
      <c r="D121" t="s">
        <v>1014</v>
      </c>
    </row>
    <row r="122" spans="1:4">
      <c r="A122" s="1062">
        <v>121</v>
      </c>
      <c r="B122" t="s">
        <v>1001</v>
      </c>
      <c r="C122" t="s">
        <v>1015</v>
      </c>
      <c r="D122" t="s">
        <v>1016</v>
      </c>
    </row>
    <row r="123" spans="1:4">
      <c r="A123" s="1062">
        <v>122</v>
      </c>
      <c r="B123" t="s">
        <v>1001</v>
      </c>
      <c r="C123" t="s">
        <v>1017</v>
      </c>
      <c r="D123" t="s">
        <v>1018</v>
      </c>
    </row>
    <row r="124" spans="1:4">
      <c r="A124" s="1062">
        <v>123</v>
      </c>
      <c r="B124" t="s">
        <v>1001</v>
      </c>
      <c r="C124" t="s">
        <v>1019</v>
      </c>
      <c r="D124" t="s">
        <v>1020</v>
      </c>
    </row>
    <row r="125" spans="1:4">
      <c r="A125" s="1062">
        <v>124</v>
      </c>
      <c r="B125" t="s">
        <v>1001</v>
      </c>
      <c r="C125" t="s">
        <v>1021</v>
      </c>
      <c r="D125" t="s">
        <v>1022</v>
      </c>
    </row>
    <row r="126" spans="1:4">
      <c r="A126" s="1062">
        <v>125</v>
      </c>
      <c r="B126" t="s">
        <v>1001</v>
      </c>
      <c r="C126" t="s">
        <v>1023</v>
      </c>
      <c r="D126" t="s">
        <v>1024</v>
      </c>
    </row>
    <row r="127" spans="1:4">
      <c r="A127" s="1062">
        <v>126</v>
      </c>
      <c r="B127" t="s">
        <v>1001</v>
      </c>
      <c r="C127" t="s">
        <v>1025</v>
      </c>
      <c r="D127" t="s">
        <v>1026</v>
      </c>
    </row>
    <row r="128" spans="1:4">
      <c r="A128" s="1062">
        <v>127</v>
      </c>
      <c r="B128" t="s">
        <v>1027</v>
      </c>
      <c r="C128" t="s">
        <v>1027</v>
      </c>
      <c r="D128" t="s">
        <v>1028</v>
      </c>
    </row>
    <row r="129" spans="1:4">
      <c r="A129" s="1062">
        <v>128</v>
      </c>
      <c r="B129" t="s">
        <v>1027</v>
      </c>
      <c r="C129" t="s">
        <v>1029</v>
      </c>
      <c r="D129" t="s">
        <v>1030</v>
      </c>
    </row>
    <row r="130" spans="1:4">
      <c r="A130" s="1062">
        <v>129</v>
      </c>
      <c r="B130" t="s">
        <v>1027</v>
      </c>
      <c r="C130" t="s">
        <v>1031</v>
      </c>
      <c r="D130" t="s">
        <v>1032</v>
      </c>
    </row>
    <row r="131" spans="1:4">
      <c r="A131" s="1062">
        <v>130</v>
      </c>
      <c r="B131" t="s">
        <v>1027</v>
      </c>
      <c r="C131" t="s">
        <v>1033</v>
      </c>
      <c r="D131" t="s">
        <v>1034</v>
      </c>
    </row>
    <row r="132" spans="1:4">
      <c r="A132" s="1062">
        <v>131</v>
      </c>
      <c r="B132" t="s">
        <v>1027</v>
      </c>
      <c r="C132" t="s">
        <v>1035</v>
      </c>
      <c r="D132" t="s">
        <v>1036</v>
      </c>
    </row>
    <row r="133" spans="1:4">
      <c r="A133" s="1062">
        <v>132</v>
      </c>
      <c r="B133" t="s">
        <v>1027</v>
      </c>
      <c r="C133" t="s">
        <v>1037</v>
      </c>
      <c r="D133" t="s">
        <v>1038</v>
      </c>
    </row>
    <row r="134" spans="1:4">
      <c r="A134" s="1062">
        <v>133</v>
      </c>
      <c r="B134" t="s">
        <v>1027</v>
      </c>
      <c r="C134" t="s">
        <v>1039</v>
      </c>
      <c r="D134" t="s">
        <v>1040</v>
      </c>
    </row>
    <row r="135" spans="1:4">
      <c r="A135" s="1062">
        <v>134</v>
      </c>
      <c r="B135" t="s">
        <v>1041</v>
      </c>
      <c r="C135" t="s">
        <v>1041</v>
      </c>
      <c r="D135" t="s">
        <v>1042</v>
      </c>
    </row>
    <row r="136" spans="1:4">
      <c r="A136" s="1062">
        <v>135</v>
      </c>
      <c r="B136" t="s">
        <v>1041</v>
      </c>
      <c r="C136" t="s">
        <v>1043</v>
      </c>
      <c r="D136" t="s">
        <v>1044</v>
      </c>
    </row>
    <row r="137" spans="1:4">
      <c r="A137" s="1062">
        <v>136</v>
      </c>
      <c r="B137" t="s">
        <v>1041</v>
      </c>
      <c r="C137" t="s">
        <v>1045</v>
      </c>
      <c r="D137" t="s">
        <v>1046</v>
      </c>
    </row>
    <row r="138" spans="1:4">
      <c r="A138" s="1062">
        <v>137</v>
      </c>
      <c r="B138" t="s">
        <v>1041</v>
      </c>
      <c r="C138" t="s">
        <v>1047</v>
      </c>
      <c r="D138" t="s">
        <v>1048</v>
      </c>
    </row>
    <row r="139" spans="1:4">
      <c r="A139" s="1062">
        <v>138</v>
      </c>
      <c r="B139" t="s">
        <v>1041</v>
      </c>
      <c r="C139" t="s">
        <v>1049</v>
      </c>
      <c r="D139" t="s">
        <v>1050</v>
      </c>
    </row>
    <row r="140" spans="1:4">
      <c r="A140" s="1062">
        <v>139</v>
      </c>
      <c r="B140" t="s">
        <v>1041</v>
      </c>
      <c r="C140" t="s">
        <v>1051</v>
      </c>
      <c r="D140" t="s">
        <v>1052</v>
      </c>
    </row>
    <row r="141" spans="1:4">
      <c r="A141" s="1062">
        <v>140</v>
      </c>
      <c r="B141" t="s">
        <v>1041</v>
      </c>
      <c r="C141" t="s">
        <v>1053</v>
      </c>
      <c r="D141" t="s">
        <v>1054</v>
      </c>
    </row>
    <row r="142" spans="1:4">
      <c r="A142" s="1062">
        <v>141</v>
      </c>
      <c r="B142" t="s">
        <v>1041</v>
      </c>
      <c r="C142" t="s">
        <v>1055</v>
      </c>
      <c r="D142" t="s">
        <v>1056</v>
      </c>
    </row>
    <row r="143" spans="1:4">
      <c r="A143" s="1062">
        <v>142</v>
      </c>
      <c r="B143" t="s">
        <v>1041</v>
      </c>
      <c r="C143" t="s">
        <v>1057</v>
      </c>
      <c r="D143" t="s">
        <v>1058</v>
      </c>
    </row>
    <row r="144" spans="1:4">
      <c r="A144" s="1062">
        <v>143</v>
      </c>
      <c r="B144" t="s">
        <v>1041</v>
      </c>
      <c r="C144" t="s">
        <v>1059</v>
      </c>
      <c r="D144" t="s">
        <v>1060</v>
      </c>
    </row>
    <row r="145" spans="1:4">
      <c r="A145" s="1062">
        <v>144</v>
      </c>
      <c r="B145" t="s">
        <v>1041</v>
      </c>
      <c r="C145" t="s">
        <v>1061</v>
      </c>
      <c r="D145" t="s">
        <v>1062</v>
      </c>
    </row>
    <row r="146" spans="1:4">
      <c r="A146" s="1062">
        <v>145</v>
      </c>
      <c r="B146" t="s">
        <v>1041</v>
      </c>
      <c r="C146" t="s">
        <v>1063</v>
      </c>
      <c r="D146" t="s">
        <v>1064</v>
      </c>
    </row>
    <row r="147" spans="1:4">
      <c r="A147" s="1062">
        <v>146</v>
      </c>
      <c r="B147" t="s">
        <v>1041</v>
      </c>
      <c r="C147" t="s">
        <v>1065</v>
      </c>
      <c r="D147" t="s">
        <v>1066</v>
      </c>
    </row>
    <row r="148" spans="1:4">
      <c r="A148" s="1062">
        <v>147</v>
      </c>
      <c r="B148" t="s">
        <v>1041</v>
      </c>
      <c r="C148" t="s">
        <v>1067</v>
      </c>
      <c r="D148" t="s">
        <v>1068</v>
      </c>
    </row>
    <row r="149" spans="1:4">
      <c r="A149" s="1062">
        <v>148</v>
      </c>
      <c r="B149" t="s">
        <v>1069</v>
      </c>
      <c r="C149" t="s">
        <v>1069</v>
      </c>
      <c r="D149" t="s">
        <v>1070</v>
      </c>
    </row>
    <row r="150" spans="1:4">
      <c r="A150" s="1062">
        <v>149</v>
      </c>
      <c r="B150" t="s">
        <v>1069</v>
      </c>
      <c r="C150" t="s">
        <v>1071</v>
      </c>
      <c r="D150" t="s">
        <v>1072</v>
      </c>
    </row>
    <row r="151" spans="1:4">
      <c r="A151" s="1062">
        <v>150</v>
      </c>
      <c r="B151" t="s">
        <v>1069</v>
      </c>
      <c r="C151" t="s">
        <v>1073</v>
      </c>
      <c r="D151" t="s">
        <v>1074</v>
      </c>
    </row>
    <row r="152" spans="1:4">
      <c r="A152" s="1062">
        <v>151</v>
      </c>
      <c r="B152" t="s">
        <v>1069</v>
      </c>
      <c r="C152" t="s">
        <v>1075</v>
      </c>
      <c r="D152" t="s">
        <v>1076</v>
      </c>
    </row>
    <row r="153" spans="1:4">
      <c r="A153" s="1062">
        <v>152</v>
      </c>
      <c r="B153" t="s">
        <v>1069</v>
      </c>
      <c r="C153" t="s">
        <v>1077</v>
      </c>
      <c r="D153" t="s">
        <v>1078</v>
      </c>
    </row>
    <row r="154" spans="1:4">
      <c r="A154" s="1062">
        <v>153</v>
      </c>
      <c r="B154" t="s">
        <v>1069</v>
      </c>
      <c r="C154" t="s">
        <v>1079</v>
      </c>
      <c r="D154" t="s">
        <v>1080</v>
      </c>
    </row>
    <row r="155" spans="1:4">
      <c r="A155" s="1062">
        <v>154</v>
      </c>
      <c r="B155" t="s">
        <v>1069</v>
      </c>
      <c r="C155" t="s">
        <v>1081</v>
      </c>
      <c r="D155" t="s">
        <v>1082</v>
      </c>
    </row>
    <row r="156" spans="1:4">
      <c r="A156" s="1062">
        <v>155</v>
      </c>
      <c r="B156" t="s">
        <v>1069</v>
      </c>
      <c r="C156" t="s">
        <v>1083</v>
      </c>
      <c r="D156" t="s">
        <v>1084</v>
      </c>
    </row>
    <row r="157" spans="1:4">
      <c r="A157" s="1062">
        <v>156</v>
      </c>
      <c r="B157" t="s">
        <v>1069</v>
      </c>
      <c r="C157" t="s">
        <v>1085</v>
      </c>
      <c r="D157" t="s">
        <v>1086</v>
      </c>
    </row>
    <row r="158" spans="1:4">
      <c r="A158" s="1062">
        <v>157</v>
      </c>
      <c r="B158" t="s">
        <v>1069</v>
      </c>
      <c r="C158" t="s">
        <v>1087</v>
      </c>
      <c r="D158" t="s">
        <v>1088</v>
      </c>
    </row>
    <row r="159" spans="1:4">
      <c r="A159" s="1062">
        <v>158</v>
      </c>
      <c r="B159" t="s">
        <v>1069</v>
      </c>
      <c r="C159" t="s">
        <v>1089</v>
      </c>
      <c r="D159" t="s">
        <v>1090</v>
      </c>
    </row>
    <row r="160" spans="1:4">
      <c r="A160" s="1062">
        <v>159</v>
      </c>
      <c r="B160" t="s">
        <v>1069</v>
      </c>
      <c r="C160" t="s">
        <v>1091</v>
      </c>
      <c r="D160" t="s">
        <v>1092</v>
      </c>
    </row>
    <row r="161" spans="1:4">
      <c r="A161" s="1062">
        <v>160</v>
      </c>
      <c r="B161" t="s">
        <v>1069</v>
      </c>
      <c r="C161" t="s">
        <v>1093</v>
      </c>
      <c r="D161" t="s">
        <v>1094</v>
      </c>
    </row>
    <row r="162" spans="1:4">
      <c r="A162" s="1062">
        <v>161</v>
      </c>
      <c r="B162" t="s">
        <v>1095</v>
      </c>
      <c r="C162" t="s">
        <v>1095</v>
      </c>
      <c r="D162" t="s">
        <v>1096</v>
      </c>
    </row>
    <row r="163" spans="1:4">
      <c r="A163" s="1062">
        <v>162</v>
      </c>
      <c r="B163" t="s">
        <v>1095</v>
      </c>
      <c r="C163" t="s">
        <v>1097</v>
      </c>
      <c r="D163" t="s">
        <v>1098</v>
      </c>
    </row>
    <row r="164" spans="1:4">
      <c r="A164" s="1062">
        <v>163</v>
      </c>
      <c r="B164" t="s">
        <v>1095</v>
      </c>
      <c r="C164" t="s">
        <v>1099</v>
      </c>
      <c r="D164" t="s">
        <v>1100</v>
      </c>
    </row>
    <row r="165" spans="1:4">
      <c r="A165" s="1062">
        <v>164</v>
      </c>
      <c r="B165" t="s">
        <v>1095</v>
      </c>
      <c r="C165" t="s">
        <v>1101</v>
      </c>
      <c r="D165" t="s">
        <v>1102</v>
      </c>
    </row>
    <row r="166" spans="1:4">
      <c r="A166" s="1062">
        <v>165</v>
      </c>
      <c r="B166" t="s">
        <v>1095</v>
      </c>
      <c r="C166" t="s">
        <v>1103</v>
      </c>
      <c r="D166" t="s">
        <v>1104</v>
      </c>
    </row>
    <row r="167" spans="1:4">
      <c r="A167" s="1062">
        <v>166</v>
      </c>
      <c r="B167" t="s">
        <v>1095</v>
      </c>
      <c r="C167" t="s">
        <v>1105</v>
      </c>
      <c r="D167" t="s">
        <v>1106</v>
      </c>
    </row>
    <row r="168" spans="1:4">
      <c r="A168" s="1062">
        <v>167</v>
      </c>
      <c r="B168" t="s">
        <v>1095</v>
      </c>
      <c r="C168" t="s">
        <v>1107</v>
      </c>
      <c r="D168" t="s">
        <v>1108</v>
      </c>
    </row>
    <row r="169" spans="1:4">
      <c r="A169" s="1062">
        <v>168</v>
      </c>
      <c r="B169" t="s">
        <v>1095</v>
      </c>
      <c r="C169" t="s">
        <v>1109</v>
      </c>
      <c r="D169" t="s">
        <v>1110</v>
      </c>
    </row>
    <row r="170" spans="1:4">
      <c r="A170" s="1062">
        <v>169</v>
      </c>
      <c r="B170" t="s">
        <v>1095</v>
      </c>
      <c r="C170" t="s">
        <v>1111</v>
      </c>
      <c r="D170" t="s">
        <v>1112</v>
      </c>
    </row>
    <row r="171" spans="1:4">
      <c r="A171" s="1062">
        <v>170</v>
      </c>
      <c r="B171" t="s">
        <v>1095</v>
      </c>
      <c r="C171" t="s">
        <v>1113</v>
      </c>
      <c r="D171" t="s">
        <v>1114</v>
      </c>
    </row>
    <row r="172" spans="1:4">
      <c r="A172" s="1062">
        <v>171</v>
      </c>
      <c r="B172" t="s">
        <v>1095</v>
      </c>
      <c r="C172" t="s">
        <v>1115</v>
      </c>
      <c r="D172" t="s">
        <v>1116</v>
      </c>
    </row>
    <row r="173" spans="1:4">
      <c r="A173" s="1062">
        <v>172</v>
      </c>
      <c r="B173" t="s">
        <v>1095</v>
      </c>
      <c r="C173" t="s">
        <v>1117</v>
      </c>
      <c r="D173" t="s">
        <v>1118</v>
      </c>
    </row>
    <row r="174" spans="1:4">
      <c r="A174" s="1062">
        <v>173</v>
      </c>
      <c r="B174" t="s">
        <v>1095</v>
      </c>
      <c r="C174" t="s">
        <v>1119</v>
      </c>
      <c r="D174" t="s">
        <v>1120</v>
      </c>
    </row>
    <row r="175" spans="1:4">
      <c r="A175" s="1062">
        <v>174</v>
      </c>
      <c r="B175" t="s">
        <v>1095</v>
      </c>
      <c r="C175" t="s">
        <v>1121</v>
      </c>
      <c r="D175" t="s">
        <v>1122</v>
      </c>
    </row>
    <row r="176" spans="1:4">
      <c r="A176" s="1062">
        <v>175</v>
      </c>
      <c r="B176" t="s">
        <v>1123</v>
      </c>
      <c r="C176" t="s">
        <v>1123</v>
      </c>
      <c r="D176" t="s">
        <v>1124</v>
      </c>
    </row>
    <row r="177" spans="1:4">
      <c r="A177" s="1062">
        <v>176</v>
      </c>
      <c r="B177" t="s">
        <v>1123</v>
      </c>
      <c r="C177" t="s">
        <v>1125</v>
      </c>
      <c r="D177" t="s">
        <v>1126</v>
      </c>
    </row>
    <row r="178" spans="1:4">
      <c r="A178" s="1062">
        <v>177</v>
      </c>
      <c r="B178" t="s">
        <v>1123</v>
      </c>
      <c r="C178" t="s">
        <v>1127</v>
      </c>
      <c r="D178" t="s">
        <v>1128</v>
      </c>
    </row>
    <row r="179" spans="1:4">
      <c r="A179" s="1062">
        <v>178</v>
      </c>
      <c r="B179" t="s">
        <v>1123</v>
      </c>
      <c r="C179" t="s">
        <v>1007</v>
      </c>
      <c r="D179" t="s">
        <v>1129</v>
      </c>
    </row>
    <row r="180" spans="1:4">
      <c r="A180" s="1062">
        <v>179</v>
      </c>
      <c r="B180" t="s">
        <v>1123</v>
      </c>
      <c r="C180" t="s">
        <v>1130</v>
      </c>
      <c r="D180" t="s">
        <v>1131</v>
      </c>
    </row>
    <row r="181" spans="1:4">
      <c r="A181" s="1062">
        <v>180</v>
      </c>
      <c r="B181" t="s">
        <v>1123</v>
      </c>
      <c r="C181" t="s">
        <v>1132</v>
      </c>
      <c r="D181" t="s">
        <v>1133</v>
      </c>
    </row>
    <row r="182" spans="1:4">
      <c r="A182" s="1062">
        <v>181</v>
      </c>
      <c r="B182" t="s">
        <v>1123</v>
      </c>
      <c r="C182" t="s">
        <v>1134</v>
      </c>
      <c r="D182" t="s">
        <v>1135</v>
      </c>
    </row>
    <row r="183" spans="1:4">
      <c r="A183" s="1062">
        <v>182</v>
      </c>
      <c r="B183" t="s">
        <v>1123</v>
      </c>
      <c r="C183" t="s">
        <v>1136</v>
      </c>
      <c r="D183" t="s">
        <v>1137</v>
      </c>
    </row>
    <row r="184" spans="1:4">
      <c r="A184" s="1062">
        <v>183</v>
      </c>
      <c r="B184" t="s">
        <v>1123</v>
      </c>
      <c r="C184" t="s">
        <v>1138</v>
      </c>
      <c r="D184" t="s">
        <v>1139</v>
      </c>
    </row>
    <row r="185" spans="1:4">
      <c r="A185" s="1062">
        <v>184</v>
      </c>
      <c r="B185" t="s">
        <v>1123</v>
      </c>
      <c r="C185" t="s">
        <v>1140</v>
      </c>
      <c r="D185" t="s">
        <v>1141</v>
      </c>
    </row>
    <row r="186" spans="1:4">
      <c r="A186" s="1062">
        <v>185</v>
      </c>
      <c r="B186" t="s">
        <v>1142</v>
      </c>
      <c r="C186" t="s">
        <v>1142</v>
      </c>
      <c r="D186" t="s">
        <v>1143</v>
      </c>
    </row>
    <row r="187" spans="1:4">
      <c r="A187" s="1062">
        <v>186</v>
      </c>
      <c r="B187" t="s">
        <v>1142</v>
      </c>
      <c r="C187" t="s">
        <v>1144</v>
      </c>
      <c r="D187" t="s">
        <v>1145</v>
      </c>
    </row>
    <row r="188" spans="1:4">
      <c r="A188" s="1062">
        <v>187</v>
      </c>
      <c r="B188" t="s">
        <v>1142</v>
      </c>
      <c r="C188" t="s">
        <v>1146</v>
      </c>
      <c r="D188" t="s">
        <v>1147</v>
      </c>
    </row>
    <row r="189" spans="1:4">
      <c r="A189" s="1062">
        <v>188</v>
      </c>
      <c r="B189" t="s">
        <v>1142</v>
      </c>
      <c r="C189" t="s">
        <v>1148</v>
      </c>
      <c r="D189" t="s">
        <v>1149</v>
      </c>
    </row>
    <row r="190" spans="1:4">
      <c r="A190" s="1062">
        <v>189</v>
      </c>
      <c r="B190" t="s">
        <v>1142</v>
      </c>
      <c r="C190" t="s">
        <v>1150</v>
      </c>
      <c r="D190" t="s">
        <v>1151</v>
      </c>
    </row>
    <row r="191" spans="1:4">
      <c r="A191" s="1062">
        <v>190</v>
      </c>
      <c r="B191" t="s">
        <v>1142</v>
      </c>
      <c r="C191" t="s">
        <v>1152</v>
      </c>
      <c r="D191" t="s">
        <v>1153</v>
      </c>
    </row>
    <row r="192" spans="1:4">
      <c r="A192" s="1062">
        <v>191</v>
      </c>
      <c r="B192" t="s">
        <v>1142</v>
      </c>
      <c r="C192" t="s">
        <v>1154</v>
      </c>
      <c r="D192" t="s">
        <v>1155</v>
      </c>
    </row>
    <row r="193" spans="1:4">
      <c r="A193" s="1062">
        <v>192</v>
      </c>
      <c r="B193" t="s">
        <v>1142</v>
      </c>
      <c r="C193" t="s">
        <v>1156</v>
      </c>
      <c r="D193" t="s">
        <v>1157</v>
      </c>
    </row>
    <row r="194" spans="1:4">
      <c r="A194" s="1062">
        <v>193</v>
      </c>
      <c r="B194" t="s">
        <v>1142</v>
      </c>
      <c r="C194" t="s">
        <v>1158</v>
      </c>
      <c r="D194" t="s">
        <v>1159</v>
      </c>
    </row>
    <row r="195" spans="1:4">
      <c r="A195" s="1062">
        <v>194</v>
      </c>
      <c r="B195" t="s">
        <v>1160</v>
      </c>
      <c r="C195" t="s">
        <v>1160</v>
      </c>
      <c r="D195" t="s">
        <v>1161</v>
      </c>
    </row>
    <row r="196" spans="1:4">
      <c r="A196" s="1062">
        <v>195</v>
      </c>
      <c r="B196" t="s">
        <v>1160</v>
      </c>
      <c r="C196" t="s">
        <v>1162</v>
      </c>
      <c r="D196" t="s">
        <v>1163</v>
      </c>
    </row>
    <row r="197" spans="1:4">
      <c r="A197" s="1062">
        <v>196</v>
      </c>
      <c r="B197" t="s">
        <v>1160</v>
      </c>
      <c r="C197" t="s">
        <v>1164</v>
      </c>
      <c r="D197" t="s">
        <v>1165</v>
      </c>
    </row>
    <row r="198" spans="1:4">
      <c r="A198" s="1062">
        <v>197</v>
      </c>
      <c r="B198" t="s">
        <v>1160</v>
      </c>
      <c r="C198" t="s">
        <v>1166</v>
      </c>
      <c r="D198" t="s">
        <v>1167</v>
      </c>
    </row>
    <row r="199" spans="1:4">
      <c r="A199" s="1062">
        <v>198</v>
      </c>
      <c r="B199" t="s">
        <v>1160</v>
      </c>
      <c r="C199" t="s">
        <v>1168</v>
      </c>
      <c r="D199" t="s">
        <v>1169</v>
      </c>
    </row>
    <row r="200" spans="1:4">
      <c r="A200" s="1062">
        <v>199</v>
      </c>
      <c r="B200" t="s">
        <v>1160</v>
      </c>
      <c r="C200" t="s">
        <v>1170</v>
      </c>
      <c r="D200" t="s">
        <v>1171</v>
      </c>
    </row>
    <row r="201" spans="1:4">
      <c r="A201" s="1062">
        <v>200</v>
      </c>
      <c r="B201" t="s">
        <v>1160</v>
      </c>
      <c r="C201" t="s">
        <v>1172</v>
      </c>
      <c r="D201" t="s">
        <v>1173</v>
      </c>
    </row>
    <row r="202" spans="1:4">
      <c r="A202" s="1062">
        <v>201</v>
      </c>
      <c r="B202" t="s">
        <v>1160</v>
      </c>
      <c r="C202" t="s">
        <v>1174</v>
      </c>
      <c r="D202" t="s">
        <v>1175</v>
      </c>
    </row>
    <row r="203" spans="1:4">
      <c r="A203" s="1062">
        <v>202</v>
      </c>
      <c r="B203" t="s">
        <v>1160</v>
      </c>
      <c r="C203" t="s">
        <v>1176</v>
      </c>
      <c r="D203" t="s">
        <v>1177</v>
      </c>
    </row>
    <row r="204" spans="1:4">
      <c r="A204" s="1062">
        <v>203</v>
      </c>
      <c r="B204" t="s">
        <v>1160</v>
      </c>
      <c r="C204" t="s">
        <v>1178</v>
      </c>
      <c r="D204" t="s">
        <v>1179</v>
      </c>
    </row>
    <row r="205" spans="1:4">
      <c r="A205" s="1062">
        <v>204</v>
      </c>
      <c r="B205" t="s">
        <v>1160</v>
      </c>
      <c r="C205" t="s">
        <v>1180</v>
      </c>
      <c r="D205" t="s">
        <v>1181</v>
      </c>
    </row>
    <row r="206" spans="1:4">
      <c r="A206" s="1062">
        <v>205</v>
      </c>
      <c r="B206" t="s">
        <v>1160</v>
      </c>
      <c r="C206" t="s">
        <v>1182</v>
      </c>
      <c r="D206" t="s">
        <v>1183</v>
      </c>
    </row>
    <row r="207" spans="1:4">
      <c r="A207" s="1062">
        <v>206</v>
      </c>
      <c r="B207" t="s">
        <v>1160</v>
      </c>
      <c r="C207" t="s">
        <v>1184</v>
      </c>
      <c r="D207" t="s">
        <v>1185</v>
      </c>
    </row>
    <row r="208" spans="1:4">
      <c r="A208" s="1062">
        <v>207</v>
      </c>
      <c r="B208" t="s">
        <v>1160</v>
      </c>
      <c r="C208" t="s">
        <v>1186</v>
      </c>
      <c r="D208" t="s">
        <v>1187</v>
      </c>
    </row>
    <row r="209" spans="1:4">
      <c r="A209" s="1062">
        <v>208</v>
      </c>
      <c r="B209" t="s">
        <v>1160</v>
      </c>
      <c r="C209" t="s">
        <v>1188</v>
      </c>
      <c r="D209" t="s">
        <v>1189</v>
      </c>
    </row>
    <row r="210" spans="1:4">
      <c r="A210" s="1062">
        <v>209</v>
      </c>
      <c r="B210" t="s">
        <v>1160</v>
      </c>
      <c r="C210" t="s">
        <v>1190</v>
      </c>
      <c r="D210" t="s">
        <v>1191</v>
      </c>
    </row>
    <row r="211" spans="1:4">
      <c r="A211" s="1062">
        <v>210</v>
      </c>
      <c r="B211" t="s">
        <v>1192</v>
      </c>
      <c r="C211" t="s">
        <v>1192</v>
      </c>
      <c r="D211" t="s">
        <v>1193</v>
      </c>
    </row>
    <row r="212" spans="1:4">
      <c r="A212" s="1062">
        <v>211</v>
      </c>
      <c r="B212" t="s">
        <v>1192</v>
      </c>
      <c r="C212" t="s">
        <v>1194</v>
      </c>
      <c r="D212" t="s">
        <v>1195</v>
      </c>
    </row>
    <row r="213" spans="1:4">
      <c r="A213" s="1062">
        <v>212</v>
      </c>
      <c r="B213" t="s">
        <v>1192</v>
      </c>
      <c r="C213" t="s">
        <v>1196</v>
      </c>
      <c r="D213" t="s">
        <v>1197</v>
      </c>
    </row>
    <row r="214" spans="1:4">
      <c r="A214" s="1062">
        <v>213</v>
      </c>
      <c r="B214" t="s">
        <v>1192</v>
      </c>
      <c r="C214" t="s">
        <v>1198</v>
      </c>
      <c r="D214" t="s">
        <v>1199</v>
      </c>
    </row>
    <row r="215" spans="1:4">
      <c r="A215" s="1062">
        <v>214</v>
      </c>
      <c r="B215" t="s">
        <v>1192</v>
      </c>
      <c r="C215" t="s">
        <v>1200</v>
      </c>
      <c r="D215" t="s">
        <v>1201</v>
      </c>
    </row>
    <row r="216" spans="1:4">
      <c r="A216" s="1062">
        <v>215</v>
      </c>
      <c r="B216" t="s">
        <v>1192</v>
      </c>
      <c r="C216" t="s">
        <v>1202</v>
      </c>
      <c r="D216" t="s">
        <v>1203</v>
      </c>
    </row>
    <row r="217" spans="1:4">
      <c r="A217" s="1062">
        <v>216</v>
      </c>
      <c r="B217" t="s">
        <v>1192</v>
      </c>
      <c r="C217" t="s">
        <v>1204</v>
      </c>
      <c r="D217" t="s">
        <v>1205</v>
      </c>
    </row>
    <row r="218" spans="1:4">
      <c r="A218" s="1062">
        <v>217</v>
      </c>
      <c r="B218" t="s">
        <v>1192</v>
      </c>
      <c r="C218" t="s">
        <v>1206</v>
      </c>
      <c r="D218" t="s">
        <v>1207</v>
      </c>
    </row>
    <row r="219" spans="1:4">
      <c r="A219" s="1062">
        <v>218</v>
      </c>
      <c r="B219" t="s">
        <v>1208</v>
      </c>
      <c r="C219" t="s">
        <v>1208</v>
      </c>
      <c r="D219" t="s">
        <v>1209</v>
      </c>
    </row>
    <row r="220" spans="1:4">
      <c r="A220" s="1062">
        <v>219</v>
      </c>
      <c r="B220" t="s">
        <v>1208</v>
      </c>
      <c r="C220" t="s">
        <v>1210</v>
      </c>
      <c r="D220" t="s">
        <v>1211</v>
      </c>
    </row>
    <row r="221" spans="1:4">
      <c r="A221" s="1062">
        <v>220</v>
      </c>
      <c r="B221" t="s">
        <v>1208</v>
      </c>
      <c r="C221" t="s">
        <v>1212</v>
      </c>
      <c r="D221" t="s">
        <v>1213</v>
      </c>
    </row>
    <row r="222" spans="1:4">
      <c r="A222" s="1062">
        <v>221</v>
      </c>
      <c r="B222" t="s">
        <v>1208</v>
      </c>
      <c r="C222" t="s">
        <v>1214</v>
      </c>
      <c r="D222" t="s">
        <v>1215</v>
      </c>
    </row>
    <row r="223" spans="1:4">
      <c r="A223" s="1062">
        <v>222</v>
      </c>
      <c r="B223" t="s">
        <v>1208</v>
      </c>
      <c r="C223" t="s">
        <v>1216</v>
      </c>
      <c r="D223" t="s">
        <v>1217</v>
      </c>
    </row>
    <row r="224" spans="1:4">
      <c r="A224" s="1062">
        <v>223</v>
      </c>
      <c r="B224" t="s">
        <v>1208</v>
      </c>
      <c r="C224" t="s">
        <v>1218</v>
      </c>
      <c r="D224" t="s">
        <v>1219</v>
      </c>
    </row>
    <row r="225" spans="1:4">
      <c r="A225" s="1062">
        <v>224</v>
      </c>
      <c r="B225" t="s">
        <v>1208</v>
      </c>
      <c r="C225" t="s">
        <v>1220</v>
      </c>
      <c r="D225" t="s">
        <v>1221</v>
      </c>
    </row>
    <row r="226" spans="1:4">
      <c r="A226" s="1062">
        <v>225</v>
      </c>
      <c r="B226" t="s">
        <v>1208</v>
      </c>
      <c r="C226" t="s">
        <v>1222</v>
      </c>
      <c r="D226" t="s">
        <v>1223</v>
      </c>
    </row>
    <row r="227" spans="1:4">
      <c r="A227" s="1062">
        <v>226</v>
      </c>
      <c r="B227" t="s">
        <v>1208</v>
      </c>
      <c r="C227" t="s">
        <v>1224</v>
      </c>
      <c r="D227" t="s">
        <v>1225</v>
      </c>
    </row>
    <row r="228" spans="1:4">
      <c r="A228" s="1062">
        <v>227</v>
      </c>
      <c r="B228" t="s">
        <v>1208</v>
      </c>
      <c r="C228" t="s">
        <v>1226</v>
      </c>
      <c r="D228" t="s">
        <v>1227</v>
      </c>
    </row>
    <row r="229" spans="1:4">
      <c r="A229" s="1062">
        <v>228</v>
      </c>
      <c r="B229" t="s">
        <v>1208</v>
      </c>
      <c r="C229" t="s">
        <v>1228</v>
      </c>
      <c r="D229" t="s">
        <v>1229</v>
      </c>
    </row>
    <row r="230" spans="1:4">
      <c r="A230" s="1062">
        <v>229</v>
      </c>
      <c r="B230" t="s">
        <v>1208</v>
      </c>
      <c r="C230" t="s">
        <v>1230</v>
      </c>
      <c r="D230" t="s">
        <v>1231</v>
      </c>
    </row>
    <row r="231" spans="1:4">
      <c r="A231" s="1062">
        <v>230</v>
      </c>
      <c r="B231" t="s">
        <v>1208</v>
      </c>
      <c r="C231" t="s">
        <v>1232</v>
      </c>
      <c r="D231" t="s">
        <v>1233</v>
      </c>
    </row>
    <row r="232" spans="1:4">
      <c r="A232" s="1062">
        <v>231</v>
      </c>
      <c r="B232" t="s">
        <v>1208</v>
      </c>
      <c r="C232" t="s">
        <v>1234</v>
      </c>
      <c r="D232" t="s">
        <v>1235</v>
      </c>
    </row>
    <row r="233" spans="1:4">
      <c r="A233" s="1062">
        <v>232</v>
      </c>
      <c r="B233" t="s">
        <v>1208</v>
      </c>
      <c r="C233" t="s">
        <v>1236</v>
      </c>
      <c r="D233" t="s">
        <v>1237</v>
      </c>
    </row>
    <row r="234" spans="1:4">
      <c r="A234" s="1062">
        <v>233</v>
      </c>
      <c r="B234" t="s">
        <v>1208</v>
      </c>
      <c r="C234" t="s">
        <v>1238</v>
      </c>
      <c r="D234" t="s">
        <v>1239</v>
      </c>
    </row>
    <row r="235" spans="1:4">
      <c r="A235" s="1062">
        <v>234</v>
      </c>
      <c r="B235" t="s">
        <v>1208</v>
      </c>
      <c r="C235" t="s">
        <v>1240</v>
      </c>
      <c r="D235" t="s">
        <v>1241</v>
      </c>
    </row>
    <row r="236" spans="1:4">
      <c r="A236" s="1062">
        <v>235</v>
      </c>
      <c r="B236" t="s">
        <v>1208</v>
      </c>
      <c r="C236" t="s">
        <v>999</v>
      </c>
      <c r="D236" t="s">
        <v>1242</v>
      </c>
    </row>
    <row r="237" spans="1:4">
      <c r="A237" s="1062">
        <v>236</v>
      </c>
      <c r="B237" t="s">
        <v>1243</v>
      </c>
      <c r="C237" t="s">
        <v>1243</v>
      </c>
      <c r="D237" t="s">
        <v>1244</v>
      </c>
    </row>
    <row r="238" spans="1:4">
      <c r="A238" s="1062">
        <v>237</v>
      </c>
      <c r="B238" t="s">
        <v>1243</v>
      </c>
      <c r="C238" t="s">
        <v>829</v>
      </c>
      <c r="D238" t="s">
        <v>1245</v>
      </c>
    </row>
    <row r="239" spans="1:4">
      <c r="A239" s="1062">
        <v>238</v>
      </c>
      <c r="B239" t="s">
        <v>1243</v>
      </c>
      <c r="C239" t="s">
        <v>1246</v>
      </c>
      <c r="D239" t="s">
        <v>1247</v>
      </c>
    </row>
    <row r="240" spans="1:4">
      <c r="A240" s="1062">
        <v>239</v>
      </c>
      <c r="B240" t="s">
        <v>1243</v>
      </c>
      <c r="C240" t="s">
        <v>1248</v>
      </c>
      <c r="D240" t="s">
        <v>1249</v>
      </c>
    </row>
    <row r="241" spans="1:4">
      <c r="A241" s="1062">
        <v>240</v>
      </c>
      <c r="B241" t="s">
        <v>1243</v>
      </c>
      <c r="C241" t="s">
        <v>795</v>
      </c>
      <c r="D241" t="s">
        <v>1250</v>
      </c>
    </row>
    <row r="242" spans="1:4">
      <c r="A242" s="1062">
        <v>241</v>
      </c>
      <c r="B242" t="s">
        <v>1243</v>
      </c>
      <c r="C242" t="s">
        <v>1251</v>
      </c>
      <c r="D242" t="s">
        <v>1252</v>
      </c>
    </row>
    <row r="243" spans="1:4">
      <c r="A243" s="1062">
        <v>242</v>
      </c>
      <c r="B243" t="s">
        <v>1243</v>
      </c>
      <c r="C243" t="s">
        <v>1253</v>
      </c>
      <c r="D243" t="s">
        <v>1254</v>
      </c>
    </row>
    <row r="244" spans="1:4">
      <c r="A244" s="1062">
        <v>243</v>
      </c>
      <c r="B244" t="s">
        <v>1243</v>
      </c>
      <c r="C244" t="s">
        <v>1255</v>
      </c>
      <c r="D244" t="s">
        <v>1256</v>
      </c>
    </row>
    <row r="245" spans="1:4">
      <c r="A245" s="1062">
        <v>244</v>
      </c>
      <c r="B245" t="s">
        <v>1243</v>
      </c>
      <c r="C245" t="s">
        <v>1257</v>
      </c>
      <c r="D245" t="s">
        <v>1258</v>
      </c>
    </row>
    <row r="246" spans="1:4">
      <c r="A246" s="1062">
        <v>245</v>
      </c>
      <c r="B246" t="s">
        <v>1243</v>
      </c>
      <c r="C246" t="s">
        <v>1259</v>
      </c>
      <c r="D246" t="s">
        <v>1260</v>
      </c>
    </row>
    <row r="247" spans="1:4">
      <c r="A247" s="1062">
        <v>246</v>
      </c>
      <c r="B247" t="s">
        <v>1243</v>
      </c>
      <c r="C247" t="s">
        <v>1261</v>
      </c>
      <c r="D247" t="s">
        <v>1262</v>
      </c>
    </row>
    <row r="248" spans="1:4">
      <c r="A248" s="1062">
        <v>247</v>
      </c>
      <c r="B248" t="s">
        <v>1243</v>
      </c>
      <c r="C248" t="s">
        <v>1263</v>
      </c>
      <c r="D248" t="s">
        <v>1264</v>
      </c>
    </row>
    <row r="249" spans="1:4">
      <c r="A249" s="1062">
        <v>248</v>
      </c>
      <c r="B249" t="s">
        <v>1243</v>
      </c>
      <c r="C249" t="s">
        <v>1265</v>
      </c>
      <c r="D249" t="s">
        <v>1266</v>
      </c>
    </row>
    <row r="250" spans="1:4">
      <c r="A250" s="1062">
        <v>249</v>
      </c>
      <c r="B250" t="s">
        <v>1243</v>
      </c>
      <c r="C250" t="s">
        <v>1267</v>
      </c>
      <c r="D250" t="s">
        <v>1268</v>
      </c>
    </row>
    <row r="251" spans="1:4">
      <c r="A251" s="1062">
        <v>250</v>
      </c>
      <c r="B251" t="s">
        <v>1243</v>
      </c>
      <c r="C251" t="s">
        <v>1269</v>
      </c>
      <c r="D251" t="s">
        <v>1270</v>
      </c>
    </row>
    <row r="252" spans="1:4">
      <c r="A252" s="1062">
        <v>251</v>
      </c>
      <c r="B252" t="s">
        <v>1243</v>
      </c>
      <c r="C252" t="s">
        <v>1271</v>
      </c>
      <c r="D252" t="s">
        <v>1272</v>
      </c>
    </row>
    <row r="253" spans="1:4">
      <c r="A253" s="1062">
        <v>252</v>
      </c>
      <c r="B253" t="s">
        <v>1243</v>
      </c>
      <c r="C253" t="s">
        <v>1273</v>
      </c>
      <c r="D253" t="s">
        <v>1274</v>
      </c>
    </row>
    <row r="254" spans="1:4">
      <c r="A254" s="1062">
        <v>253</v>
      </c>
      <c r="B254" t="s">
        <v>1243</v>
      </c>
      <c r="C254" t="s">
        <v>1275</v>
      </c>
      <c r="D254" t="s">
        <v>1276</v>
      </c>
    </row>
    <row r="255" spans="1:4">
      <c r="A255" s="1062">
        <v>254</v>
      </c>
      <c r="B255" t="s">
        <v>1243</v>
      </c>
      <c r="C255" t="s">
        <v>1277</v>
      </c>
      <c r="D255" t="s">
        <v>1278</v>
      </c>
    </row>
    <row r="256" spans="1:4">
      <c r="A256" s="1062">
        <v>255</v>
      </c>
      <c r="B256" t="s">
        <v>1243</v>
      </c>
      <c r="C256" t="s">
        <v>1279</v>
      </c>
      <c r="D256" t="s">
        <v>1280</v>
      </c>
    </row>
    <row r="257" spans="1:4">
      <c r="A257" s="1062">
        <v>256</v>
      </c>
      <c r="B257" t="s">
        <v>1243</v>
      </c>
      <c r="C257" t="s">
        <v>1281</v>
      </c>
      <c r="D257" t="s">
        <v>1282</v>
      </c>
    </row>
    <row r="258" spans="1:4">
      <c r="A258" s="1062">
        <v>257</v>
      </c>
      <c r="B258" t="s">
        <v>1243</v>
      </c>
      <c r="C258" t="s">
        <v>1283</v>
      </c>
      <c r="D258" t="s">
        <v>1284</v>
      </c>
    </row>
    <row r="259" spans="1:4">
      <c r="A259" s="1062">
        <v>258</v>
      </c>
      <c r="B259" t="s">
        <v>1243</v>
      </c>
      <c r="C259" t="s">
        <v>1285</v>
      </c>
      <c r="D259" t="s">
        <v>1286</v>
      </c>
    </row>
    <row r="260" spans="1:4">
      <c r="A260" s="1062">
        <v>259</v>
      </c>
      <c r="B260" t="s">
        <v>1243</v>
      </c>
      <c r="C260" t="s">
        <v>1287</v>
      </c>
      <c r="D260" t="s">
        <v>1288</v>
      </c>
    </row>
    <row r="261" spans="1:4">
      <c r="A261" s="1062">
        <v>260</v>
      </c>
      <c r="B261" t="s">
        <v>1243</v>
      </c>
      <c r="C261" t="s">
        <v>1289</v>
      </c>
      <c r="D261" t="s">
        <v>1290</v>
      </c>
    </row>
    <row r="262" spans="1:4">
      <c r="A262" s="1062">
        <v>261</v>
      </c>
      <c r="B262" t="s">
        <v>1291</v>
      </c>
      <c r="C262" t="s">
        <v>1291</v>
      </c>
      <c r="D262" t="s">
        <v>1292</v>
      </c>
    </row>
    <row r="263" spans="1:4">
      <c r="A263" s="1062">
        <v>262</v>
      </c>
      <c r="B263" t="s">
        <v>1291</v>
      </c>
      <c r="C263" t="s">
        <v>1293</v>
      </c>
      <c r="D263" t="s">
        <v>1294</v>
      </c>
    </row>
    <row r="264" spans="1:4">
      <c r="A264" s="1062">
        <v>263</v>
      </c>
      <c r="B264" t="s">
        <v>1291</v>
      </c>
      <c r="C264" t="s">
        <v>1295</v>
      </c>
      <c r="D264" t="s">
        <v>1296</v>
      </c>
    </row>
    <row r="265" spans="1:4">
      <c r="A265" s="1062">
        <v>264</v>
      </c>
      <c r="B265" t="s">
        <v>1291</v>
      </c>
      <c r="C265" t="s">
        <v>1297</v>
      </c>
      <c r="D265" t="s">
        <v>1298</v>
      </c>
    </row>
    <row r="266" spans="1:4">
      <c r="A266" s="1062">
        <v>265</v>
      </c>
      <c r="B266" t="s">
        <v>1291</v>
      </c>
      <c r="C266" t="s">
        <v>1299</v>
      </c>
      <c r="D266" t="s">
        <v>1300</v>
      </c>
    </row>
    <row r="267" spans="1:4">
      <c r="A267" s="1062">
        <v>266</v>
      </c>
      <c r="B267" t="s">
        <v>1291</v>
      </c>
      <c r="C267" t="s">
        <v>1301</v>
      </c>
      <c r="D267" t="s">
        <v>1302</v>
      </c>
    </row>
    <row r="268" spans="1:4">
      <c r="A268" s="1062">
        <v>267</v>
      </c>
      <c r="B268" t="s">
        <v>1291</v>
      </c>
      <c r="C268" t="s">
        <v>1303</v>
      </c>
      <c r="D268" t="s">
        <v>1304</v>
      </c>
    </row>
    <row r="269" spans="1:4">
      <c r="A269" s="1062">
        <v>268</v>
      </c>
      <c r="B269" t="s">
        <v>1291</v>
      </c>
      <c r="C269" t="s">
        <v>1305</v>
      </c>
      <c r="D269" t="s">
        <v>1306</v>
      </c>
    </row>
    <row r="270" spans="1:4">
      <c r="A270" s="1062">
        <v>269</v>
      </c>
      <c r="B270" t="s">
        <v>1291</v>
      </c>
      <c r="C270" t="s">
        <v>1307</v>
      </c>
      <c r="D270" t="s">
        <v>1308</v>
      </c>
    </row>
    <row r="271" spans="1:4">
      <c r="A271" s="1062">
        <v>270</v>
      </c>
      <c r="B271" t="s">
        <v>1291</v>
      </c>
      <c r="C271" t="s">
        <v>1309</v>
      </c>
      <c r="D271" t="s">
        <v>1310</v>
      </c>
    </row>
    <row r="272" spans="1:4">
      <c r="A272" s="1062">
        <v>271</v>
      </c>
      <c r="B272" t="s">
        <v>1291</v>
      </c>
      <c r="C272" t="s">
        <v>1311</v>
      </c>
      <c r="D272" t="s">
        <v>1312</v>
      </c>
    </row>
    <row r="273" spans="1:4">
      <c r="A273" s="1062">
        <v>272</v>
      </c>
      <c r="B273" t="s">
        <v>1291</v>
      </c>
      <c r="C273" t="s">
        <v>1313</v>
      </c>
      <c r="D273" t="s">
        <v>1314</v>
      </c>
    </row>
    <row r="274" spans="1:4">
      <c r="A274" s="1062">
        <v>273</v>
      </c>
      <c r="B274" t="s">
        <v>1291</v>
      </c>
      <c r="C274" t="s">
        <v>1315</v>
      </c>
      <c r="D274" t="s">
        <v>1316</v>
      </c>
    </row>
    <row r="275" spans="1:4">
      <c r="A275" s="1062">
        <v>274</v>
      </c>
      <c r="B275" t="s">
        <v>1291</v>
      </c>
      <c r="C275" t="s">
        <v>1317</v>
      </c>
      <c r="D275" t="s">
        <v>1318</v>
      </c>
    </row>
    <row r="276" spans="1:4">
      <c r="A276" s="1062">
        <v>275</v>
      </c>
      <c r="B276" t="s">
        <v>1291</v>
      </c>
      <c r="C276" t="s">
        <v>1319</v>
      </c>
      <c r="D276" t="s">
        <v>1320</v>
      </c>
    </row>
    <row r="277" spans="1:4">
      <c r="A277" s="1062">
        <v>276</v>
      </c>
      <c r="B277" t="s">
        <v>1291</v>
      </c>
      <c r="C277" t="s">
        <v>1321</v>
      </c>
      <c r="D277" t="s">
        <v>1322</v>
      </c>
    </row>
    <row r="278" spans="1:4">
      <c r="A278" s="1062">
        <v>277</v>
      </c>
      <c r="B278" t="s">
        <v>1323</v>
      </c>
      <c r="C278" t="s">
        <v>1323</v>
      </c>
      <c r="D278" t="s">
        <v>1324</v>
      </c>
    </row>
    <row r="279" spans="1:4">
      <c r="A279" s="1062">
        <v>278</v>
      </c>
      <c r="B279" t="s">
        <v>1323</v>
      </c>
      <c r="C279" t="s">
        <v>1325</v>
      </c>
      <c r="D279" t="s">
        <v>1326</v>
      </c>
    </row>
    <row r="280" spans="1:4">
      <c r="A280" s="1062">
        <v>279</v>
      </c>
      <c r="B280" t="s">
        <v>1323</v>
      </c>
      <c r="C280" t="s">
        <v>1327</v>
      </c>
      <c r="D280" t="s">
        <v>1328</v>
      </c>
    </row>
    <row r="281" spans="1:4">
      <c r="A281" s="1062">
        <v>280</v>
      </c>
      <c r="B281" t="s">
        <v>1323</v>
      </c>
      <c r="C281" t="s">
        <v>1232</v>
      </c>
      <c r="D281" t="s">
        <v>1329</v>
      </c>
    </row>
    <row r="282" spans="1:4">
      <c r="A282" s="1062">
        <v>281</v>
      </c>
      <c r="B282" t="s">
        <v>1323</v>
      </c>
      <c r="C282" t="s">
        <v>1330</v>
      </c>
      <c r="D282" t="s">
        <v>1331</v>
      </c>
    </row>
    <row r="283" spans="1:4">
      <c r="A283" s="1062">
        <v>282</v>
      </c>
      <c r="B283" t="s">
        <v>1323</v>
      </c>
      <c r="C283" t="s">
        <v>1332</v>
      </c>
      <c r="D283" t="s">
        <v>1333</v>
      </c>
    </row>
    <row r="284" spans="1:4">
      <c r="A284" s="1062">
        <v>283</v>
      </c>
      <c r="B284" t="s">
        <v>1323</v>
      </c>
      <c r="C284" t="s">
        <v>1334</v>
      </c>
      <c r="D284" t="s">
        <v>1335</v>
      </c>
    </row>
    <row r="285" spans="1:4">
      <c r="A285" s="1062">
        <v>284</v>
      </c>
      <c r="B285" t="s">
        <v>1323</v>
      </c>
      <c r="C285" t="s">
        <v>1336</v>
      </c>
      <c r="D285" t="s">
        <v>1337</v>
      </c>
    </row>
    <row r="286" spans="1:4">
      <c r="A286" s="1062">
        <v>285</v>
      </c>
      <c r="B286" t="s">
        <v>1323</v>
      </c>
      <c r="C286" t="s">
        <v>1338</v>
      </c>
      <c r="D286" t="s">
        <v>1339</v>
      </c>
    </row>
    <row r="287" spans="1:4">
      <c r="A287" s="1062">
        <v>286</v>
      </c>
      <c r="B287" t="s">
        <v>1323</v>
      </c>
      <c r="C287" t="s">
        <v>1340</v>
      </c>
      <c r="D287" t="s">
        <v>1341</v>
      </c>
    </row>
    <row r="288" spans="1:4">
      <c r="A288" s="1062">
        <v>287</v>
      </c>
      <c r="B288" t="s">
        <v>1323</v>
      </c>
      <c r="C288" t="s">
        <v>1342</v>
      </c>
      <c r="D288" t="s">
        <v>1343</v>
      </c>
    </row>
    <row r="289" spans="1:4">
      <c r="A289" s="1062">
        <v>288</v>
      </c>
      <c r="B289" t="s">
        <v>1323</v>
      </c>
      <c r="C289" t="s">
        <v>1344</v>
      </c>
      <c r="D289" t="s">
        <v>1345</v>
      </c>
    </row>
    <row r="290" spans="1:4">
      <c r="A290" s="1062">
        <v>289</v>
      </c>
      <c r="B290" t="s">
        <v>1346</v>
      </c>
      <c r="C290" t="s">
        <v>1346</v>
      </c>
      <c r="D290" t="s">
        <v>1347</v>
      </c>
    </row>
    <row r="291" spans="1:4">
      <c r="A291" s="1062">
        <v>290</v>
      </c>
      <c r="B291" t="s">
        <v>1346</v>
      </c>
      <c r="C291" t="s">
        <v>1348</v>
      </c>
      <c r="D291" t="s">
        <v>1349</v>
      </c>
    </row>
    <row r="292" spans="1:4">
      <c r="A292" s="1062">
        <v>291</v>
      </c>
      <c r="B292" t="s">
        <v>1346</v>
      </c>
      <c r="C292" t="s">
        <v>1350</v>
      </c>
      <c r="D292" t="s">
        <v>1351</v>
      </c>
    </row>
    <row r="293" spans="1:4">
      <c r="A293" s="1062">
        <v>292</v>
      </c>
      <c r="B293" t="s">
        <v>1346</v>
      </c>
      <c r="C293" t="s">
        <v>1352</v>
      </c>
      <c r="D293" t="s">
        <v>1353</v>
      </c>
    </row>
    <row r="294" spans="1:4">
      <c r="A294" s="1062">
        <v>293</v>
      </c>
      <c r="B294" t="s">
        <v>1346</v>
      </c>
      <c r="C294" t="s">
        <v>1354</v>
      </c>
      <c r="D294" t="s">
        <v>1355</v>
      </c>
    </row>
    <row r="295" spans="1:4">
      <c r="A295" s="1062">
        <v>294</v>
      </c>
      <c r="B295" t="s">
        <v>1346</v>
      </c>
      <c r="C295" t="s">
        <v>1356</v>
      </c>
      <c r="D295" t="s">
        <v>1357</v>
      </c>
    </row>
    <row r="296" spans="1:4">
      <c r="A296" s="1062">
        <v>295</v>
      </c>
      <c r="B296" t="s">
        <v>1346</v>
      </c>
      <c r="C296" t="s">
        <v>1358</v>
      </c>
      <c r="D296" t="s">
        <v>1359</v>
      </c>
    </row>
    <row r="297" spans="1:4">
      <c r="A297" s="1062">
        <v>296</v>
      </c>
      <c r="B297" t="s">
        <v>1346</v>
      </c>
      <c r="C297" t="s">
        <v>1360</v>
      </c>
      <c r="D297" t="s">
        <v>1361</v>
      </c>
    </row>
    <row r="298" spans="1:4">
      <c r="A298" s="1062">
        <v>297</v>
      </c>
      <c r="B298" t="s">
        <v>1346</v>
      </c>
      <c r="C298" t="s">
        <v>1362</v>
      </c>
      <c r="D298" t="s">
        <v>1363</v>
      </c>
    </row>
    <row r="299" spans="1:4">
      <c r="A299" s="1062">
        <v>298</v>
      </c>
      <c r="B299" t="s">
        <v>1346</v>
      </c>
      <c r="C299" t="s">
        <v>1364</v>
      </c>
      <c r="D299" t="s">
        <v>1365</v>
      </c>
    </row>
    <row r="300" spans="1:4">
      <c r="A300" s="1062">
        <v>299</v>
      </c>
      <c r="B300" t="s">
        <v>1346</v>
      </c>
      <c r="C300" t="s">
        <v>1366</v>
      </c>
      <c r="D300" t="s">
        <v>1367</v>
      </c>
    </row>
    <row r="301" spans="1:4">
      <c r="A301" s="1062">
        <v>300</v>
      </c>
      <c r="B301" t="s">
        <v>1346</v>
      </c>
      <c r="C301" t="s">
        <v>1368</v>
      </c>
      <c r="D301" t="s">
        <v>1369</v>
      </c>
    </row>
    <row r="302" spans="1:4">
      <c r="A302" s="1062">
        <v>301</v>
      </c>
      <c r="B302" t="s">
        <v>1370</v>
      </c>
      <c r="C302" t="s">
        <v>1370</v>
      </c>
      <c r="D302" t="s">
        <v>1371</v>
      </c>
    </row>
    <row r="303" spans="1:4">
      <c r="A303" s="1062">
        <v>302</v>
      </c>
      <c r="B303" t="s">
        <v>1370</v>
      </c>
      <c r="C303" t="s">
        <v>1372</v>
      </c>
      <c r="D303" t="s">
        <v>1373</v>
      </c>
    </row>
    <row r="304" spans="1:4">
      <c r="A304" s="1062">
        <v>303</v>
      </c>
      <c r="B304" t="s">
        <v>1370</v>
      </c>
      <c r="C304" t="s">
        <v>795</v>
      </c>
      <c r="D304" t="s">
        <v>1374</v>
      </c>
    </row>
    <row r="305" spans="1:4">
      <c r="A305" s="1062">
        <v>304</v>
      </c>
      <c r="B305" t="s">
        <v>1370</v>
      </c>
      <c r="C305" t="s">
        <v>1375</v>
      </c>
      <c r="D305" t="s">
        <v>1376</v>
      </c>
    </row>
    <row r="306" spans="1:4">
      <c r="A306" s="1062">
        <v>305</v>
      </c>
      <c r="B306" t="s">
        <v>1370</v>
      </c>
      <c r="C306" t="s">
        <v>1377</v>
      </c>
      <c r="D306" t="s">
        <v>1378</v>
      </c>
    </row>
    <row r="307" spans="1:4">
      <c r="A307" s="1062">
        <v>306</v>
      </c>
      <c r="B307" t="s">
        <v>1370</v>
      </c>
      <c r="C307" t="s">
        <v>1379</v>
      </c>
      <c r="D307" t="s">
        <v>1380</v>
      </c>
    </row>
    <row r="308" spans="1:4">
      <c r="A308" s="1062">
        <v>307</v>
      </c>
      <c r="B308" t="s">
        <v>1370</v>
      </c>
      <c r="C308" t="s">
        <v>1381</v>
      </c>
      <c r="D308" t="s">
        <v>1382</v>
      </c>
    </row>
    <row r="309" spans="1:4">
      <c r="A309" s="1062">
        <v>308</v>
      </c>
      <c r="B309" t="s">
        <v>1370</v>
      </c>
      <c r="C309" t="s">
        <v>1383</v>
      </c>
      <c r="D309" t="s">
        <v>1384</v>
      </c>
    </row>
    <row r="310" spans="1:4">
      <c r="A310" s="1062">
        <v>309</v>
      </c>
      <c r="B310" t="s">
        <v>1370</v>
      </c>
      <c r="C310" t="s">
        <v>1385</v>
      </c>
      <c r="D310" t="s">
        <v>1386</v>
      </c>
    </row>
    <row r="311" spans="1:4">
      <c r="A311" s="1062">
        <v>310</v>
      </c>
      <c r="B311" t="s">
        <v>1370</v>
      </c>
      <c r="C311" t="s">
        <v>1387</v>
      </c>
      <c r="D311" t="s">
        <v>1388</v>
      </c>
    </row>
    <row r="312" spans="1:4">
      <c r="A312" s="1062">
        <v>311</v>
      </c>
      <c r="B312" t="s">
        <v>1370</v>
      </c>
      <c r="C312" t="s">
        <v>1389</v>
      </c>
      <c r="D312" t="s">
        <v>1390</v>
      </c>
    </row>
    <row r="313" spans="1:4">
      <c r="A313" s="1062">
        <v>312</v>
      </c>
      <c r="B313" t="s">
        <v>1391</v>
      </c>
      <c r="C313" t="s">
        <v>1391</v>
      </c>
      <c r="D313" t="s">
        <v>1392</v>
      </c>
    </row>
    <row r="314" spans="1:4">
      <c r="A314" s="1062">
        <v>313</v>
      </c>
      <c r="B314" t="s">
        <v>1391</v>
      </c>
      <c r="C314" t="s">
        <v>1393</v>
      </c>
      <c r="D314" t="s">
        <v>1394</v>
      </c>
    </row>
    <row r="315" spans="1:4">
      <c r="A315" s="1062">
        <v>314</v>
      </c>
      <c r="B315" t="s">
        <v>1391</v>
      </c>
      <c r="C315" t="s">
        <v>1395</v>
      </c>
      <c r="D315" t="s">
        <v>1396</v>
      </c>
    </row>
    <row r="316" spans="1:4">
      <c r="A316" s="1062">
        <v>315</v>
      </c>
      <c r="B316" t="s">
        <v>1391</v>
      </c>
      <c r="C316" t="s">
        <v>1397</v>
      </c>
      <c r="D316" t="s">
        <v>1398</v>
      </c>
    </row>
    <row r="317" spans="1:4">
      <c r="A317" s="1062">
        <v>316</v>
      </c>
      <c r="B317" t="s">
        <v>1391</v>
      </c>
      <c r="C317" t="s">
        <v>1399</v>
      </c>
      <c r="D317" t="s">
        <v>1400</v>
      </c>
    </row>
    <row r="318" spans="1:4">
      <c r="A318" s="1062">
        <v>317</v>
      </c>
      <c r="B318" t="s">
        <v>1391</v>
      </c>
      <c r="C318" t="s">
        <v>1401</v>
      </c>
      <c r="D318" t="s">
        <v>1402</v>
      </c>
    </row>
    <row r="319" spans="1:4">
      <c r="A319" s="1062">
        <v>318</v>
      </c>
      <c r="B319" t="s">
        <v>1391</v>
      </c>
      <c r="C319" t="s">
        <v>1403</v>
      </c>
      <c r="D319" t="s">
        <v>1404</v>
      </c>
    </row>
    <row r="320" spans="1:4">
      <c r="A320" s="1062">
        <v>319</v>
      </c>
      <c r="B320" t="s">
        <v>1391</v>
      </c>
      <c r="C320" t="s">
        <v>1405</v>
      </c>
      <c r="D320" t="s">
        <v>1406</v>
      </c>
    </row>
    <row r="321" spans="1:4">
      <c r="A321" s="1062">
        <v>320</v>
      </c>
      <c r="B321" t="s">
        <v>1391</v>
      </c>
      <c r="C321" t="s">
        <v>1407</v>
      </c>
      <c r="D321" t="s">
        <v>1408</v>
      </c>
    </row>
    <row r="322" spans="1:4">
      <c r="A322" s="1062">
        <v>321</v>
      </c>
      <c r="B322" t="s">
        <v>1391</v>
      </c>
      <c r="C322" t="s">
        <v>1409</v>
      </c>
      <c r="D322" t="s">
        <v>1410</v>
      </c>
    </row>
    <row r="323" spans="1:4">
      <c r="A323" s="1062">
        <v>322</v>
      </c>
      <c r="B323" t="s">
        <v>1391</v>
      </c>
      <c r="C323" t="s">
        <v>1411</v>
      </c>
      <c r="D323" t="s">
        <v>1412</v>
      </c>
    </row>
    <row r="324" spans="1:4">
      <c r="A324" s="1062">
        <v>323</v>
      </c>
      <c r="B324" t="s">
        <v>1391</v>
      </c>
      <c r="C324" t="s">
        <v>1413</v>
      </c>
      <c r="D324" t="s">
        <v>1414</v>
      </c>
    </row>
    <row r="325" spans="1:4">
      <c r="A325" s="1062">
        <v>324</v>
      </c>
      <c r="B325" t="s">
        <v>1391</v>
      </c>
      <c r="C325" t="s">
        <v>1415</v>
      </c>
      <c r="D325" t="s">
        <v>1416</v>
      </c>
    </row>
    <row r="326" spans="1:4">
      <c r="A326" s="1062">
        <v>325</v>
      </c>
      <c r="B326" t="s">
        <v>1417</v>
      </c>
      <c r="C326" t="s">
        <v>1417</v>
      </c>
      <c r="D326" t="s">
        <v>1418</v>
      </c>
    </row>
    <row r="327" spans="1:4">
      <c r="A327" s="1062">
        <v>326</v>
      </c>
      <c r="B327" t="s">
        <v>1419</v>
      </c>
      <c r="C327" t="s">
        <v>1419</v>
      </c>
      <c r="D327" t="s">
        <v>1420</v>
      </c>
    </row>
    <row r="328" spans="1:4">
      <c r="A328" s="1062">
        <v>327</v>
      </c>
      <c r="B328" t="s">
        <v>1421</v>
      </c>
      <c r="C328" t="s">
        <v>1421</v>
      </c>
      <c r="D328" t="s">
        <v>1422</v>
      </c>
    </row>
    <row r="329" spans="1:4">
      <c r="A329" s="1062">
        <v>328</v>
      </c>
      <c r="B329" t="s">
        <v>1423</v>
      </c>
      <c r="C329" t="s">
        <v>1423</v>
      </c>
      <c r="D329" t="s">
        <v>1424</v>
      </c>
    </row>
    <row r="330" spans="1:4">
      <c r="A330" s="1062">
        <v>329</v>
      </c>
      <c r="B330" t="s">
        <v>1425</v>
      </c>
      <c r="C330" t="s">
        <v>1425</v>
      </c>
      <c r="D330" t="s">
        <v>1426</v>
      </c>
    </row>
    <row r="331" spans="1:4">
      <c r="A331" s="1062">
        <v>330</v>
      </c>
      <c r="B331" t="s">
        <v>1427</v>
      </c>
      <c r="C331" t="s">
        <v>1427</v>
      </c>
      <c r="D331" t="s">
        <v>1428</v>
      </c>
    </row>
    <row r="332" spans="1:4">
      <c r="A332" s="1062">
        <v>331</v>
      </c>
      <c r="B332" t="s">
        <v>1429</v>
      </c>
      <c r="C332" t="s">
        <v>1431</v>
      </c>
      <c r="D332" t="s">
        <v>1432</v>
      </c>
    </row>
    <row r="333" spans="1:4">
      <c r="A333" s="1062">
        <v>332</v>
      </c>
      <c r="B333" t="s">
        <v>1429</v>
      </c>
      <c r="C333" t="s">
        <v>1433</v>
      </c>
      <c r="D333" t="s">
        <v>1434</v>
      </c>
    </row>
    <row r="334" spans="1:4">
      <c r="A334" s="1062">
        <v>333</v>
      </c>
      <c r="B334" t="s">
        <v>1429</v>
      </c>
      <c r="C334" t="s">
        <v>1435</v>
      </c>
      <c r="D334" t="s">
        <v>1436</v>
      </c>
    </row>
    <row r="335" spans="1:4">
      <c r="A335" s="1062">
        <v>334</v>
      </c>
      <c r="B335" t="s">
        <v>1429</v>
      </c>
      <c r="C335" t="s">
        <v>1437</v>
      </c>
      <c r="D335" t="s">
        <v>1438</v>
      </c>
    </row>
    <row r="336" spans="1:4">
      <c r="A336" s="1062">
        <v>335</v>
      </c>
      <c r="B336" t="s">
        <v>1429</v>
      </c>
      <c r="C336" t="s">
        <v>1439</v>
      </c>
      <c r="D336" t="s">
        <v>1440</v>
      </c>
    </row>
    <row r="337" spans="1:4">
      <c r="A337" s="1062">
        <v>336</v>
      </c>
      <c r="B337" t="s">
        <v>1429</v>
      </c>
      <c r="C337" t="s">
        <v>1441</v>
      </c>
      <c r="D337" t="s">
        <v>1442</v>
      </c>
    </row>
    <row r="338" spans="1:4">
      <c r="A338" s="1062">
        <v>337</v>
      </c>
      <c r="B338" t="s">
        <v>1429</v>
      </c>
      <c r="C338" t="s">
        <v>1443</v>
      </c>
      <c r="D338" t="s">
        <v>1444</v>
      </c>
    </row>
    <row r="339" spans="1:4">
      <c r="A339" s="1062">
        <v>338</v>
      </c>
      <c r="B339" t="s">
        <v>1429</v>
      </c>
      <c r="C339" t="s">
        <v>1445</v>
      </c>
      <c r="D339" t="s">
        <v>1446</v>
      </c>
    </row>
    <row r="340" spans="1:4">
      <c r="A340" s="1062">
        <v>339</v>
      </c>
      <c r="B340" t="s">
        <v>1429</v>
      </c>
      <c r="C340" t="s">
        <v>1447</v>
      </c>
      <c r="D340" t="s">
        <v>1448</v>
      </c>
    </row>
    <row r="341" spans="1:4">
      <c r="A341" s="1062">
        <v>340</v>
      </c>
      <c r="B341" t="s">
        <v>1429</v>
      </c>
      <c r="C341" t="s">
        <v>1429</v>
      </c>
      <c r="D341" t="s">
        <v>1430</v>
      </c>
    </row>
    <row r="342" spans="1:4">
      <c r="A342" s="1062">
        <v>341</v>
      </c>
      <c r="B342" t="s">
        <v>1449</v>
      </c>
      <c r="C342" t="s">
        <v>1449</v>
      </c>
      <c r="D342" t="s">
        <v>1450</v>
      </c>
    </row>
    <row r="343" spans="1:4">
      <c r="A343" s="1062">
        <v>342</v>
      </c>
      <c r="B343" t="s">
        <v>1451</v>
      </c>
      <c r="C343" t="s">
        <v>1451</v>
      </c>
      <c r="D343" t="s">
        <v>1452</v>
      </c>
    </row>
    <row r="344" spans="1:4">
      <c r="A344" s="1062">
        <v>343</v>
      </c>
      <c r="B344" t="s">
        <v>1453</v>
      </c>
      <c r="C344" t="s">
        <v>1453</v>
      </c>
      <c r="D344" t="s">
        <v>1454</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02">
    <tabColor rgb="FFCCCCFF"/>
  </sheetPr>
  <dimension ref="A1:X48"/>
  <sheetViews>
    <sheetView showGridLines="0" topLeftCell="D4" zoomScaleNormal="100" workbookViewId="0">
      <selection activeCell="R31" sqref="R31"/>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2" t="s">
        <v>712</v>
      </c>
      <c r="E5" s="1163"/>
      <c r="F5" s="1163"/>
      <c r="G5" s="1163"/>
      <c r="H5" s="1163"/>
      <c r="I5" s="1163"/>
      <c r="J5" s="1164"/>
      <c r="K5" s="437"/>
      <c r="L5" s="176"/>
      <c r="M5" s="176"/>
      <c r="N5" s="176"/>
      <c r="O5" s="176"/>
      <c r="P5" s="176"/>
      <c r="Q5" s="176"/>
      <c r="R5" s="176"/>
      <c r="S5" s="569"/>
      <c r="T5" s="569"/>
      <c r="U5" s="569"/>
      <c r="V5" s="569"/>
      <c r="W5" s="176"/>
    </row>
    <row r="6" spans="1:24" s="470" customFormat="1" ht="3" customHeight="1">
      <c r="A6" s="312"/>
      <c r="B6" s="312"/>
      <c r="D6" s="1196"/>
      <c r="E6" s="1197"/>
      <c r="F6" s="1197"/>
      <c r="G6" s="1197"/>
      <c r="H6" s="1197"/>
      <c r="I6" s="1197"/>
      <c r="J6" s="1198"/>
      <c r="S6" s="647"/>
      <c r="T6" s="647"/>
      <c r="U6" s="647"/>
      <c r="V6" s="647"/>
    </row>
    <row r="7" spans="1:24" s="470" customFormat="1" ht="5.25" hidden="1" customHeight="1">
      <c r="A7" s="312"/>
      <c r="B7" s="312"/>
      <c r="E7" s="1199"/>
      <c r="F7" s="1199"/>
      <c r="G7" s="1188"/>
      <c r="H7" s="1188"/>
      <c r="I7" s="1188"/>
      <c r="J7" s="1188"/>
      <c r="S7" s="647"/>
      <c r="T7" s="647"/>
      <c r="U7" s="647"/>
      <c r="V7" s="647"/>
    </row>
    <row r="8" spans="1:24" s="470" customFormat="1" ht="5.25" hidden="1" customHeight="1">
      <c r="A8" s="312"/>
      <c r="B8" s="312"/>
      <c r="E8" s="1199"/>
      <c r="F8" s="1199"/>
      <c r="G8" s="1188"/>
      <c r="H8" s="1188"/>
      <c r="I8" s="1188"/>
      <c r="J8" s="1188"/>
      <c r="S8" s="647"/>
      <c r="T8" s="647"/>
      <c r="U8" s="647"/>
      <c r="V8" s="647"/>
    </row>
    <row r="9" spans="1:24" s="470" customFormat="1" ht="5.25" hidden="1" customHeight="1">
      <c r="A9" s="312"/>
      <c r="B9" s="312"/>
      <c r="E9" s="1199"/>
      <c r="F9" s="1199"/>
      <c r="G9" s="1188"/>
      <c r="H9" s="1188"/>
      <c r="I9" s="1188"/>
      <c r="J9" s="1188"/>
      <c r="S9" s="647"/>
      <c r="T9" s="647"/>
      <c r="U9" s="647"/>
      <c r="V9" s="647"/>
    </row>
    <row r="10" spans="1:24" s="647" customFormat="1" ht="5.25" hidden="1">
      <c r="A10" s="312"/>
      <c r="B10" s="312"/>
      <c r="E10" s="1200"/>
      <c r="F10" s="1200"/>
      <c r="G10" s="842"/>
      <c r="H10" s="466"/>
      <c r="I10" s="795"/>
      <c r="J10" s="795"/>
    </row>
    <row r="11" spans="1:24" s="159" customFormat="1" ht="18.75" hidden="1" customHeight="1">
      <c r="A11" s="312"/>
      <c r="B11" s="312"/>
      <c r="D11" s="152"/>
      <c r="E11" s="1201" t="s">
        <v>719</v>
      </c>
      <c r="F11" s="1201"/>
      <c r="G11" s="1124" t="s">
        <v>85</v>
      </c>
      <c r="H11" s="468"/>
      <c r="I11" s="166"/>
      <c r="J11" s="152"/>
      <c r="K11" s="153"/>
      <c r="L11" s="152"/>
      <c r="M11" s="152"/>
      <c r="N11" s="153"/>
      <c r="O11" s="153"/>
      <c r="P11" s="152"/>
      <c r="Q11" s="152"/>
      <c r="R11" s="153"/>
      <c r="S11" s="555"/>
      <c r="T11" s="554"/>
      <c r="U11" s="554"/>
      <c r="V11" s="555"/>
    </row>
    <row r="12" spans="1:24" s="470" customFormat="1" ht="18.75" hidden="1">
      <c r="A12" s="312"/>
      <c r="B12" s="312"/>
      <c r="E12" s="1201" t="s">
        <v>720</v>
      </c>
      <c r="F12" s="1201"/>
      <c r="G12" s="1124"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95"/>
      <c r="F13" s="1195"/>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89" t="s">
        <v>92</v>
      </c>
      <c r="E17" s="1189" t="s">
        <v>297</v>
      </c>
      <c r="F17" s="1189" t="s">
        <v>80</v>
      </c>
      <c r="G17" s="1189" t="s">
        <v>439</v>
      </c>
      <c r="H17" s="1189" t="s">
        <v>92</v>
      </c>
      <c r="I17" s="1189"/>
      <c r="J17" s="1189" t="s">
        <v>20</v>
      </c>
      <c r="K17" s="1191" t="s">
        <v>479</v>
      </c>
      <c r="L17" s="1191"/>
      <c r="M17" s="1191"/>
      <c r="N17" s="1191"/>
      <c r="O17" s="1191" t="s">
        <v>710</v>
      </c>
      <c r="P17" s="1191"/>
      <c r="Q17" s="1191"/>
      <c r="R17" s="1191"/>
      <c r="S17" s="1191" t="s">
        <v>711</v>
      </c>
      <c r="T17" s="1191"/>
      <c r="U17" s="1191"/>
      <c r="V17" s="1191"/>
      <c r="W17" s="1189" t="s">
        <v>244</v>
      </c>
    </row>
    <row r="18" spans="1:24" ht="30.75" customHeight="1">
      <c r="D18" s="1189"/>
      <c r="E18" s="1189"/>
      <c r="F18" s="1189"/>
      <c r="G18" s="1189"/>
      <c r="H18" s="1189"/>
      <c r="I18" s="1189"/>
      <c r="J18" s="1189"/>
      <c r="K18" s="115" t="s">
        <v>300</v>
      </c>
      <c r="L18" s="1189" t="s">
        <v>92</v>
      </c>
      <c r="M18" s="1189"/>
      <c r="N18" s="115" t="s">
        <v>230</v>
      </c>
      <c r="O18" s="115" t="s">
        <v>300</v>
      </c>
      <c r="P18" s="1189" t="s">
        <v>92</v>
      </c>
      <c r="Q18" s="1189"/>
      <c r="R18" s="115" t="s">
        <v>230</v>
      </c>
      <c r="S18" s="542" t="s">
        <v>300</v>
      </c>
      <c r="T18" s="1189" t="s">
        <v>92</v>
      </c>
      <c r="U18" s="1189"/>
      <c r="V18" s="542" t="s">
        <v>400</v>
      </c>
      <c r="W18" s="1189"/>
    </row>
    <row r="19" spans="1:24" s="406" customFormat="1" ht="12" customHeight="1">
      <c r="A19" s="405"/>
      <c r="B19" s="405"/>
      <c r="D19" s="42" t="s">
        <v>93</v>
      </c>
      <c r="E19" s="42" t="s">
        <v>49</v>
      </c>
      <c r="F19" s="42" t="s">
        <v>50</v>
      </c>
      <c r="G19" s="42" t="s">
        <v>51</v>
      </c>
      <c r="H19" s="1190" t="s">
        <v>68</v>
      </c>
      <c r="I19" s="1190"/>
      <c r="J19" s="42" t="s">
        <v>69</v>
      </c>
      <c r="K19" s="42" t="s">
        <v>183</v>
      </c>
      <c r="L19" s="1190" t="s">
        <v>184</v>
      </c>
      <c r="M19" s="1190"/>
      <c r="N19" s="42" t="s">
        <v>208</v>
      </c>
      <c r="O19" s="42" t="s">
        <v>209</v>
      </c>
      <c r="P19" s="1190" t="s">
        <v>210</v>
      </c>
      <c r="Q19" s="1190"/>
      <c r="R19" s="42" t="s">
        <v>211</v>
      </c>
      <c r="S19" s="527" t="s">
        <v>210</v>
      </c>
      <c r="T19" s="1190" t="s">
        <v>211</v>
      </c>
      <c r="U19" s="1190"/>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3" customFormat="1" ht="54.95" customHeight="1">
      <c r="A21" s="750">
        <v>13</v>
      </c>
      <c r="C21" s="310"/>
      <c r="D21" s="1178">
        <v>1</v>
      </c>
      <c r="E21" s="1179" t="s">
        <v>771</v>
      </c>
      <c r="F21" s="1181" t="s">
        <v>2135</v>
      </c>
      <c r="G21" s="1184" t="s">
        <v>85</v>
      </c>
      <c r="H21" s="1178"/>
      <c r="I21" s="1178">
        <v>1</v>
      </c>
      <c r="J21" s="1192" t="s">
        <v>2136</v>
      </c>
      <c r="K21" s="1173" t="s">
        <v>85</v>
      </c>
      <c r="L21" s="1170"/>
      <c r="M21" s="1170" t="s">
        <v>93</v>
      </c>
      <c r="N21" s="1176"/>
      <c r="O21" s="1173" t="s">
        <v>84</v>
      </c>
      <c r="P21" s="1170"/>
      <c r="Q21" s="1170" t="s">
        <v>93</v>
      </c>
      <c r="R21" s="1171" t="s">
        <v>2137</v>
      </c>
      <c r="S21" s="1173" t="s">
        <v>85</v>
      </c>
      <c r="T21" s="1089"/>
      <c r="U21" s="1089" t="s">
        <v>93</v>
      </c>
      <c r="V21" s="1125"/>
      <c r="W21" s="308"/>
    </row>
    <row r="22" spans="1:24" s="1103" customFormat="1" ht="15" customHeight="1">
      <c r="A22" s="750"/>
      <c r="C22" s="749"/>
      <c r="D22" s="1178"/>
      <c r="E22" s="1179"/>
      <c r="F22" s="1182"/>
      <c r="G22" s="1184"/>
      <c r="H22" s="1178"/>
      <c r="I22" s="1178"/>
      <c r="J22" s="1193"/>
      <c r="K22" s="1173"/>
      <c r="L22" s="1170"/>
      <c r="M22" s="1170"/>
      <c r="N22" s="1176"/>
      <c r="O22" s="1173"/>
      <c r="P22" s="1170"/>
      <c r="Q22" s="1170"/>
      <c r="R22" s="1172"/>
      <c r="S22" s="1173"/>
      <c r="T22" s="1091"/>
      <c r="U22" s="746"/>
      <c r="V22" s="747"/>
      <c r="W22" s="748"/>
    </row>
    <row r="23" spans="1:24" s="1103" customFormat="1" ht="17.100000000000001" customHeight="1">
      <c r="A23" s="750"/>
      <c r="C23" s="749"/>
      <c r="D23" s="1178"/>
      <c r="E23" s="1179"/>
      <c r="F23" s="1182"/>
      <c r="G23" s="1184"/>
      <c r="H23" s="1178"/>
      <c r="I23" s="1178"/>
      <c r="J23" s="1193"/>
      <c r="K23" s="1173"/>
      <c r="L23" s="1170"/>
      <c r="M23" s="1170"/>
      <c r="N23" s="1176"/>
      <c r="O23" s="1173"/>
      <c r="P23" s="1168"/>
      <c r="Q23" s="1170" t="s">
        <v>49</v>
      </c>
      <c r="R23" s="1171" t="s">
        <v>570</v>
      </c>
      <c r="S23" s="1173" t="s">
        <v>85</v>
      </c>
      <c r="T23" s="1089"/>
      <c r="U23" s="1089" t="s">
        <v>93</v>
      </c>
      <c r="V23" s="1125"/>
      <c r="W23" s="308"/>
    </row>
    <row r="24" spans="1:24" s="1103" customFormat="1" ht="15" customHeight="1">
      <c r="A24" s="750"/>
      <c r="C24" s="749"/>
      <c r="D24" s="1178"/>
      <c r="E24" s="1179"/>
      <c r="F24" s="1182"/>
      <c r="G24" s="1184"/>
      <c r="H24" s="1178"/>
      <c r="I24" s="1178"/>
      <c r="J24" s="1193"/>
      <c r="K24" s="1173"/>
      <c r="L24" s="1170"/>
      <c r="M24" s="1170"/>
      <c r="N24" s="1176"/>
      <c r="O24" s="1173"/>
      <c r="P24" s="1169"/>
      <c r="Q24" s="1170"/>
      <c r="R24" s="1172"/>
      <c r="S24" s="1173"/>
      <c r="T24" s="1091"/>
      <c r="U24" s="746"/>
      <c r="V24" s="747"/>
      <c r="W24" s="748"/>
    </row>
    <row r="25" spans="1:24" s="1103" customFormat="1" ht="17.100000000000001" customHeight="1">
      <c r="A25" s="750"/>
      <c r="C25" s="749"/>
      <c r="D25" s="1178"/>
      <c r="E25" s="1179"/>
      <c r="F25" s="1182"/>
      <c r="G25" s="1184"/>
      <c r="H25" s="1178"/>
      <c r="I25" s="1178"/>
      <c r="J25" s="1193"/>
      <c r="K25" s="1173"/>
      <c r="L25" s="1170"/>
      <c r="M25" s="1170"/>
      <c r="N25" s="1176"/>
      <c r="O25" s="1173"/>
      <c r="P25" s="1168"/>
      <c r="Q25" s="1170" t="s">
        <v>50</v>
      </c>
      <c r="R25" s="1171" t="s">
        <v>571</v>
      </c>
      <c r="S25" s="1173" t="s">
        <v>85</v>
      </c>
      <c r="T25" s="1089"/>
      <c r="U25" s="1089" t="s">
        <v>93</v>
      </c>
      <c r="V25" s="1125"/>
      <c r="W25" s="308"/>
    </row>
    <row r="26" spans="1:24" s="1103" customFormat="1" ht="15" customHeight="1">
      <c r="A26" s="750"/>
      <c r="C26" s="749"/>
      <c r="D26" s="1178"/>
      <c r="E26" s="1179"/>
      <c r="F26" s="1182"/>
      <c r="G26" s="1184"/>
      <c r="H26" s="1178"/>
      <c r="I26" s="1178"/>
      <c r="J26" s="1193"/>
      <c r="K26" s="1173"/>
      <c r="L26" s="1170"/>
      <c r="M26" s="1170"/>
      <c r="N26" s="1176"/>
      <c r="O26" s="1173"/>
      <c r="P26" s="1169"/>
      <c r="Q26" s="1170"/>
      <c r="R26" s="1172"/>
      <c r="S26" s="1173"/>
      <c r="T26" s="1091"/>
      <c r="U26" s="746"/>
      <c r="V26" s="747"/>
      <c r="W26" s="748"/>
    </row>
    <row r="27" spans="1:24" s="1103" customFormat="1" ht="17.100000000000001" customHeight="1">
      <c r="A27" s="750"/>
      <c r="C27" s="749"/>
      <c r="D27" s="1178"/>
      <c r="E27" s="1179"/>
      <c r="F27" s="1182"/>
      <c r="G27" s="1184"/>
      <c r="H27" s="1178"/>
      <c r="I27" s="1178"/>
      <c r="J27" s="1193"/>
      <c r="K27" s="1173"/>
      <c r="L27" s="1170"/>
      <c r="M27" s="1170"/>
      <c r="N27" s="1176"/>
      <c r="O27" s="1173"/>
      <c r="P27" s="1168"/>
      <c r="Q27" s="1170" t="s">
        <v>51</v>
      </c>
      <c r="R27" s="1171" t="s">
        <v>572</v>
      </c>
      <c r="S27" s="1173" t="s">
        <v>85</v>
      </c>
      <c r="T27" s="1089"/>
      <c r="U27" s="1089" t="s">
        <v>93</v>
      </c>
      <c r="V27" s="1125"/>
      <c r="W27" s="308"/>
    </row>
    <row r="28" spans="1:24" s="1103" customFormat="1" ht="15" customHeight="1">
      <c r="A28" s="750"/>
      <c r="C28" s="749"/>
      <c r="D28" s="1178"/>
      <c r="E28" s="1179"/>
      <c r="F28" s="1182"/>
      <c r="G28" s="1184"/>
      <c r="H28" s="1178"/>
      <c r="I28" s="1178"/>
      <c r="J28" s="1193"/>
      <c r="K28" s="1173"/>
      <c r="L28" s="1170"/>
      <c r="M28" s="1170"/>
      <c r="N28" s="1176"/>
      <c r="O28" s="1173"/>
      <c r="P28" s="1169"/>
      <c r="Q28" s="1170"/>
      <c r="R28" s="1172"/>
      <c r="S28" s="1173"/>
      <c r="T28" s="1091"/>
      <c r="U28" s="746"/>
      <c r="V28" s="747"/>
      <c r="W28" s="748"/>
    </row>
    <row r="29" spans="1:24" s="1103" customFormat="1" ht="17.100000000000001" customHeight="1">
      <c r="A29" s="750"/>
      <c r="C29" s="749"/>
      <c r="D29" s="1178"/>
      <c r="E29" s="1179"/>
      <c r="F29" s="1182"/>
      <c r="G29" s="1184"/>
      <c r="H29" s="1178"/>
      <c r="I29" s="1178"/>
      <c r="J29" s="1193"/>
      <c r="K29" s="1173"/>
      <c r="L29" s="1170"/>
      <c r="M29" s="1170"/>
      <c r="N29" s="1176"/>
      <c r="O29" s="1173"/>
      <c r="P29" s="1168"/>
      <c r="Q29" s="1170" t="s">
        <v>68</v>
      </c>
      <c r="R29" s="1171" t="s">
        <v>575</v>
      </c>
      <c r="S29" s="1173" t="s">
        <v>85</v>
      </c>
      <c r="T29" s="1089"/>
      <c r="U29" s="1089" t="s">
        <v>93</v>
      </c>
      <c r="V29" s="1125"/>
      <c r="W29" s="308"/>
    </row>
    <row r="30" spans="1:24" s="1103" customFormat="1" ht="15" customHeight="1">
      <c r="A30" s="750"/>
      <c r="C30" s="749"/>
      <c r="D30" s="1178"/>
      <c r="E30" s="1179"/>
      <c r="F30" s="1182"/>
      <c r="G30" s="1184"/>
      <c r="H30" s="1178"/>
      <c r="I30" s="1178"/>
      <c r="J30" s="1193"/>
      <c r="K30" s="1173"/>
      <c r="L30" s="1170"/>
      <c r="M30" s="1170"/>
      <c r="N30" s="1176"/>
      <c r="O30" s="1173"/>
      <c r="P30" s="1169"/>
      <c r="Q30" s="1170"/>
      <c r="R30" s="1172"/>
      <c r="S30" s="1173"/>
      <c r="T30" s="1091"/>
      <c r="U30" s="746"/>
      <c r="V30" s="747"/>
      <c r="W30" s="748"/>
    </row>
    <row r="31" spans="1:24" s="1103" customFormat="1" ht="17.100000000000001" customHeight="1">
      <c r="A31" s="750"/>
      <c r="C31" s="749"/>
      <c r="D31" s="1175"/>
      <c r="E31" s="1180"/>
      <c r="F31" s="1182"/>
      <c r="G31" s="1174"/>
      <c r="H31" s="1175"/>
      <c r="I31" s="1175"/>
      <c r="J31" s="1193"/>
      <c r="K31" s="1174"/>
      <c r="L31" s="1175"/>
      <c r="M31" s="1175"/>
      <c r="N31" s="1177"/>
      <c r="O31" s="1174"/>
      <c r="P31" s="1114"/>
      <c r="Q31" s="746"/>
      <c r="R31" s="747"/>
      <c r="S31" s="743"/>
      <c r="T31" s="743"/>
      <c r="U31" s="743"/>
      <c r="V31" s="743"/>
      <c r="W31" s="748"/>
    </row>
    <row r="32" spans="1:24" s="1103" customFormat="1" ht="15" customHeight="1">
      <c r="A32" s="750"/>
      <c r="C32" s="749"/>
      <c r="D32" s="1175"/>
      <c r="E32" s="1180"/>
      <c r="F32" s="1182"/>
      <c r="G32" s="1174"/>
      <c r="H32" s="1175"/>
      <c r="I32" s="1175"/>
      <c r="J32" s="1194"/>
      <c r="K32" s="1174"/>
      <c r="L32" s="746"/>
      <c r="M32" s="747"/>
      <c r="N32" s="747"/>
      <c r="O32" s="747"/>
      <c r="P32" s="747"/>
      <c r="Q32" s="747"/>
      <c r="R32" s="747"/>
      <c r="S32" s="743"/>
      <c r="T32" s="743"/>
      <c r="U32" s="743"/>
      <c r="V32" s="743"/>
      <c r="W32" s="748"/>
    </row>
    <row r="33" spans="1:23" s="1103" customFormat="1" ht="15" customHeight="1">
      <c r="A33" s="750"/>
      <c r="C33" s="749"/>
      <c r="D33" s="1175"/>
      <c r="E33" s="1180"/>
      <c r="F33" s="1183"/>
      <c r="G33" s="1174"/>
      <c r="H33" s="746"/>
      <c r="I33" s="747"/>
      <c r="J33" s="747"/>
      <c r="K33" s="747"/>
      <c r="L33" s="747"/>
      <c r="M33" s="747"/>
      <c r="N33" s="747"/>
      <c r="O33" s="747"/>
      <c r="P33" s="747"/>
      <c r="Q33" s="747"/>
      <c r="R33" s="747"/>
      <c r="S33" s="743"/>
      <c r="T33" s="743"/>
      <c r="U33" s="743"/>
      <c r="V33" s="743"/>
      <c r="W33" s="748"/>
    </row>
    <row r="34" spans="1:23" ht="17.100000000000001" customHeight="1">
      <c r="D34" s="117"/>
      <c r="E34" s="118"/>
      <c r="F34" s="118"/>
      <c r="G34" s="118"/>
      <c r="H34" s="118"/>
      <c r="I34" s="118"/>
      <c r="J34" s="118"/>
      <c r="K34" s="118"/>
      <c r="L34" s="118"/>
      <c r="M34" s="118"/>
      <c r="N34" s="118"/>
      <c r="O34" s="118"/>
      <c r="P34" s="118"/>
      <c r="Q34" s="118"/>
      <c r="R34" s="118"/>
      <c r="S34" s="543"/>
      <c r="T34" s="543"/>
      <c r="U34" s="543"/>
      <c r="V34" s="543"/>
      <c r="W34" s="119"/>
    </row>
    <row r="35" spans="1:23" ht="3" customHeight="1"/>
    <row r="36" spans="1:23" ht="11.25" hidden="1" customHeight="1"/>
    <row r="37" spans="1:23" ht="0.95" customHeight="1"/>
    <row r="38" spans="1:23" ht="23.25" customHeight="1"/>
    <row r="39" spans="1:23" ht="3" customHeight="1"/>
    <row r="40" spans="1:23" ht="17.100000000000001" customHeight="1">
      <c r="E40" s="1185" t="s">
        <v>736</v>
      </c>
      <c r="F40" s="1185"/>
      <c r="G40" s="1185"/>
      <c r="H40" s="1185"/>
      <c r="I40" s="1185"/>
      <c r="J40" s="1185"/>
      <c r="K40" s="1185"/>
      <c r="L40" s="1185"/>
      <c r="M40" s="1185"/>
      <c r="N40" s="1185"/>
      <c r="O40" s="1185"/>
      <c r="P40" s="1185"/>
      <c r="Q40" s="1185"/>
      <c r="R40" s="1185"/>
      <c r="S40" s="1185"/>
      <c r="T40" s="1185"/>
      <c r="U40" s="1185"/>
      <c r="V40" s="1185"/>
      <c r="W40" s="1185"/>
    </row>
    <row r="41" spans="1:23" ht="36.950000000000003" customHeight="1">
      <c r="E41" s="1186" t="s">
        <v>738</v>
      </c>
      <c r="F41" s="1187"/>
      <c r="G41" s="1187"/>
      <c r="H41" s="1187"/>
      <c r="I41" s="1187"/>
      <c r="J41" s="1187"/>
      <c r="K41" s="1187"/>
      <c r="L41" s="1187"/>
      <c r="M41" s="1187"/>
      <c r="N41" s="1187"/>
      <c r="O41" s="1187"/>
      <c r="P41" s="1187"/>
      <c r="Q41" s="1187"/>
      <c r="R41" s="1187"/>
      <c r="S41" s="1187"/>
      <c r="T41" s="1187"/>
      <c r="U41" s="1187"/>
      <c r="V41" s="1187"/>
      <c r="W41" s="1187"/>
    </row>
    <row r="42" spans="1:23" ht="17.100000000000001" customHeight="1">
      <c r="E42" s="1186" t="s">
        <v>739</v>
      </c>
      <c r="F42" s="1187"/>
      <c r="G42" s="1187"/>
      <c r="H42" s="1187"/>
      <c r="I42" s="1187"/>
      <c r="J42" s="1187"/>
      <c r="K42" s="1187"/>
      <c r="L42" s="1187"/>
      <c r="M42" s="1187"/>
      <c r="N42" s="1187"/>
      <c r="O42" s="1187"/>
      <c r="P42" s="1187"/>
      <c r="Q42" s="1187"/>
      <c r="R42" s="1187"/>
      <c r="S42" s="1187"/>
      <c r="T42" s="1187"/>
      <c r="U42" s="1187"/>
      <c r="V42" s="1187"/>
      <c r="W42" s="1187"/>
    </row>
    <row r="43" spans="1:23" ht="27" customHeight="1">
      <c r="E43" s="1186" t="s">
        <v>740</v>
      </c>
      <c r="F43" s="1187"/>
      <c r="G43" s="1187"/>
      <c r="H43" s="1187"/>
      <c r="I43" s="1187"/>
      <c r="J43" s="1187"/>
      <c r="K43" s="1187"/>
      <c r="L43" s="1187"/>
      <c r="M43" s="1187"/>
      <c r="N43" s="1187"/>
      <c r="O43" s="1187"/>
      <c r="P43" s="1187"/>
      <c r="Q43" s="1187"/>
      <c r="R43" s="1187"/>
      <c r="S43" s="1187"/>
      <c r="T43" s="1187"/>
      <c r="U43" s="1187"/>
      <c r="V43" s="1187"/>
      <c r="W43" s="1187"/>
    </row>
    <row r="44" spans="1:23" ht="17.100000000000001" customHeight="1">
      <c r="E44" s="1186" t="s">
        <v>741</v>
      </c>
      <c r="F44" s="1187"/>
      <c r="G44" s="1187"/>
      <c r="H44" s="1187"/>
      <c r="I44" s="1187"/>
      <c r="J44" s="1187"/>
      <c r="K44" s="1187"/>
      <c r="L44" s="1187"/>
      <c r="M44" s="1187"/>
      <c r="N44" s="1187"/>
      <c r="O44" s="1187"/>
      <c r="P44" s="1187"/>
      <c r="Q44" s="1187"/>
      <c r="R44" s="1187"/>
      <c r="S44" s="1187"/>
      <c r="T44" s="1187"/>
      <c r="U44" s="1187"/>
      <c r="V44" s="1187"/>
      <c r="W44" s="1187"/>
    </row>
    <row r="45" spans="1:23" ht="15" customHeight="1">
      <c r="E45" s="794"/>
      <c r="F45" s="218"/>
      <c r="G45" s="218"/>
      <c r="H45" s="218"/>
      <c r="I45" s="218"/>
      <c r="J45" s="218"/>
      <c r="K45" s="218"/>
      <c r="L45" s="218"/>
      <c r="M45" s="218"/>
      <c r="N45" s="218"/>
      <c r="O45" s="218"/>
      <c r="P45" s="218"/>
      <c r="Q45" s="218"/>
      <c r="R45" s="218"/>
      <c r="S45" s="218"/>
      <c r="T45" s="218"/>
      <c r="U45" s="218"/>
      <c r="V45" s="218"/>
      <c r="W45" s="218"/>
    </row>
    <row r="46" spans="1:23" ht="15" customHeight="1">
      <c r="E46" s="1185" t="s">
        <v>737</v>
      </c>
      <c r="F46" s="1185"/>
      <c r="G46" s="1185"/>
      <c r="H46" s="1185"/>
      <c r="I46" s="1185"/>
      <c r="J46" s="1185"/>
      <c r="K46" s="1185"/>
      <c r="L46" s="1185"/>
      <c r="M46" s="1185"/>
      <c r="N46" s="1185"/>
      <c r="O46" s="1185"/>
      <c r="P46" s="1185"/>
      <c r="Q46" s="1185"/>
      <c r="R46" s="1185"/>
      <c r="S46" s="1185"/>
      <c r="T46" s="1185"/>
      <c r="U46" s="1185"/>
      <c r="V46" s="1185"/>
      <c r="W46" s="1185"/>
    </row>
    <row r="47" spans="1:23" ht="17.100000000000001" customHeight="1">
      <c r="E47" s="1186" t="s">
        <v>742</v>
      </c>
      <c r="F47" s="1187"/>
      <c r="G47" s="1187"/>
      <c r="H47" s="1187"/>
      <c r="I47" s="1187"/>
      <c r="J47" s="1187"/>
      <c r="K47" s="1187"/>
      <c r="L47" s="1187"/>
      <c r="M47" s="1187"/>
      <c r="N47" s="1187"/>
      <c r="O47" s="1187"/>
      <c r="P47" s="1187"/>
      <c r="Q47" s="1187"/>
      <c r="R47" s="1187"/>
      <c r="S47" s="1187"/>
      <c r="T47" s="1187"/>
      <c r="U47" s="1187"/>
      <c r="V47" s="1187"/>
      <c r="W47" s="1187"/>
    </row>
    <row r="48" spans="1:23" ht="17.100000000000001" customHeight="1">
      <c r="E48" s="1186" t="s">
        <v>743</v>
      </c>
      <c r="F48" s="1187"/>
      <c r="G48" s="1187"/>
      <c r="H48" s="1187"/>
      <c r="I48" s="1187"/>
      <c r="J48" s="1187"/>
      <c r="K48" s="1187"/>
      <c r="L48" s="1187"/>
      <c r="M48" s="1187"/>
      <c r="N48" s="1187"/>
      <c r="O48" s="1187"/>
      <c r="P48" s="1187"/>
      <c r="Q48" s="1187"/>
      <c r="R48" s="1187"/>
      <c r="S48" s="1187"/>
      <c r="T48" s="1187"/>
      <c r="U48" s="1187"/>
      <c r="V48" s="1187"/>
      <c r="W48" s="1187"/>
    </row>
  </sheetData>
  <sheetProtection algorithmName="SHA-512" hashValue="7xjgHRjrbzR+xHTJ1G3ECT2P47s/rExOjrIhiluaNDmq52iowsKQtaCtk971gY4AOr3W7I78QmzP7V74c79DCA==" saltValue="16ApIGsUG2Gu3FSoKNu83A==" spinCount="100000" sheet="1" objects="1" scenarios="1" formatColumns="0" formatRows="0"/>
  <dataConsolidate/>
  <mergeCells count="69">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44:W44"/>
    <mergeCell ref="P19:Q19"/>
    <mergeCell ref="W17:W18"/>
    <mergeCell ref="O17:R17"/>
    <mergeCell ref="K17:N17"/>
    <mergeCell ref="T19:U19"/>
    <mergeCell ref="S17:V17"/>
    <mergeCell ref="T18:U18"/>
    <mergeCell ref="L18:M18"/>
    <mergeCell ref="P18:Q18"/>
    <mergeCell ref="I21:I32"/>
    <mergeCell ref="J21:J32"/>
    <mergeCell ref="E46:W46"/>
    <mergeCell ref="E47:W47"/>
    <mergeCell ref="E48:W48"/>
    <mergeCell ref="E40:W40"/>
    <mergeCell ref="E41:W41"/>
    <mergeCell ref="E42:W42"/>
    <mergeCell ref="E43:W43"/>
    <mergeCell ref="D21:D33"/>
    <mergeCell ref="E21:E33"/>
    <mergeCell ref="F21:F33"/>
    <mergeCell ref="G21:G33"/>
    <mergeCell ref="H21:H32"/>
    <mergeCell ref="K21:K32"/>
    <mergeCell ref="L21:L31"/>
    <mergeCell ref="M21:M31"/>
    <mergeCell ref="N21:N31"/>
    <mergeCell ref="O21:O31"/>
    <mergeCell ref="P21:P22"/>
    <mergeCell ref="Q21:Q22"/>
    <mergeCell ref="R21:R22"/>
    <mergeCell ref="S21:S22"/>
    <mergeCell ref="P23:P24"/>
    <mergeCell ref="Q23:Q24"/>
    <mergeCell ref="R23:R24"/>
    <mergeCell ref="S23:S24"/>
    <mergeCell ref="P29:P30"/>
    <mergeCell ref="Q29:Q30"/>
    <mergeCell ref="R29:R30"/>
    <mergeCell ref="S29:S30"/>
    <mergeCell ref="P25:P26"/>
    <mergeCell ref="Q25:Q26"/>
    <mergeCell ref="R25:R26"/>
    <mergeCell ref="S25:S26"/>
    <mergeCell ref="P27:P28"/>
    <mergeCell ref="Q27:Q28"/>
    <mergeCell ref="R27:R28"/>
    <mergeCell ref="S27:S28"/>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30 K21:K30 O21:O30 S21:S30" xr:uid="{00000000-0002-0000-0600-000000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31" xr:uid="{00000000-0002-0000-0600-000001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F21 F23:F30" xr:uid="{00000000-0002-0000-0600-000002000000}"/>
    <dataValidation type="textLength" operator="lessThanOrEqual" allowBlank="1" showInputMessage="1" showErrorMessage="1" errorTitle="Ошибка" error="Допускается ввод не более 900 символов!" sqref="V21:W21 J21 J23:J30 V23:W23 V25:W25 V27:W27 V29:W29 R21 R23 R25 R27 R29" xr:uid="{00000000-0002-0000-0600-000003000000}">
      <formula1>900</formula1>
    </dataValidation>
    <dataValidation type="list" allowBlank="1" showInputMessage="1" showErrorMessage="1" errorTitle="Ошибка" error="Выберите значение из списка" prompt="Выберите значение из списка" sqref="E23:E30" xr:uid="{00000000-0002-0000-0600-000004000000}">
      <formula1>kind_group_rates_load_filter</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203" t="s">
        <v>491</v>
      </c>
      <c r="G2" s="1204"/>
      <c r="H2" s="1205"/>
      <c r="I2" s="642"/>
    </row>
    <row r="3" spans="1:14" ht="3" customHeight="1"/>
    <row r="4" spans="1:14" s="572" customFormat="1" ht="11.25">
      <c r="A4" s="592"/>
      <c r="B4" s="592"/>
      <c r="C4" s="592"/>
      <c r="D4" s="592"/>
      <c r="F4" s="1153" t="s">
        <v>454</v>
      </c>
      <c r="G4" s="1153"/>
      <c r="H4" s="1153"/>
      <c r="I4" s="1206" t="s">
        <v>455</v>
      </c>
      <c r="J4" s="592"/>
      <c r="K4" s="592"/>
      <c r="L4" s="592"/>
      <c r="M4" s="592"/>
      <c r="N4" s="592"/>
    </row>
    <row r="5" spans="1:14" s="572" customFormat="1" ht="11.25" customHeight="1">
      <c r="A5" s="592"/>
      <c r="B5" s="592"/>
      <c r="C5" s="592"/>
      <c r="D5" s="592"/>
      <c r="F5" s="608" t="s">
        <v>92</v>
      </c>
      <c r="G5" s="620" t="s">
        <v>457</v>
      </c>
      <c r="H5" s="607" t="s">
        <v>442</v>
      </c>
      <c r="I5" s="1206"/>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492</v>
      </c>
      <c r="H7" s="606" t="str">
        <f>IF(dateCh="","",dateCh)</f>
        <v>27.11.2020</v>
      </c>
      <c r="I7" s="583" t="s">
        <v>493</v>
      </c>
      <c r="J7" s="617"/>
      <c r="K7" s="592"/>
      <c r="L7" s="592"/>
      <c r="M7" s="592"/>
      <c r="N7" s="592"/>
    </row>
    <row r="8" spans="1:14" s="572" customFormat="1" ht="45">
      <c r="A8" s="1207">
        <v>1</v>
      </c>
      <c r="B8" s="592"/>
      <c r="C8" s="592"/>
      <c r="D8" s="592"/>
      <c r="F8" s="618" t="str">
        <f>"2." &amp;mergeValue(A8)</f>
        <v>2.1</v>
      </c>
      <c r="G8" s="634" t="s">
        <v>494</v>
      </c>
      <c r="H8" s="606"/>
      <c r="I8" s="583" t="s">
        <v>590</v>
      </c>
      <c r="J8" s="617"/>
      <c r="K8" s="592"/>
      <c r="L8" s="592"/>
      <c r="M8" s="592"/>
      <c r="N8" s="592"/>
    </row>
    <row r="9" spans="1:14" s="572" customFormat="1" ht="22.5">
      <c r="A9" s="1207"/>
      <c r="B9" s="592"/>
      <c r="C9" s="592"/>
      <c r="D9" s="592"/>
      <c r="F9" s="618" t="str">
        <f>"3." &amp;mergeValue(A9)</f>
        <v>3.1</v>
      </c>
      <c r="G9" s="634" t="s">
        <v>495</v>
      </c>
      <c r="H9" s="606"/>
      <c r="I9" s="583" t="s">
        <v>588</v>
      </c>
      <c r="J9" s="617"/>
      <c r="K9" s="592"/>
      <c r="L9" s="592"/>
      <c r="M9" s="592"/>
      <c r="N9" s="592"/>
    </row>
    <row r="10" spans="1:14" s="572" customFormat="1" ht="22.5">
      <c r="A10" s="1207"/>
      <c r="B10" s="592"/>
      <c r="C10" s="592"/>
      <c r="D10" s="592"/>
      <c r="F10" s="618" t="str">
        <f>"4."&amp;mergeValue(A10)</f>
        <v>4.1</v>
      </c>
      <c r="G10" s="634" t="s">
        <v>496</v>
      </c>
      <c r="H10" s="607" t="s">
        <v>458</v>
      </c>
      <c r="I10" s="583"/>
      <c r="J10" s="617"/>
      <c r="K10" s="592"/>
      <c r="L10" s="592"/>
      <c r="M10" s="592"/>
      <c r="N10" s="592"/>
    </row>
    <row r="11" spans="1:14" s="572" customFormat="1" ht="18.75">
      <c r="A11" s="1207"/>
      <c r="B11" s="1207">
        <v>1</v>
      </c>
      <c r="C11" s="625"/>
      <c r="D11" s="625"/>
      <c r="F11" s="618" t="str">
        <f>"4."&amp;mergeValue(A11) &amp;"."&amp;mergeValue(B11)</f>
        <v>4.1.1</v>
      </c>
      <c r="G11" s="613" t="s">
        <v>592</v>
      </c>
      <c r="H11" s="606" t="str">
        <f>IF(region_name="","",region_name)</f>
        <v>Самарская область</v>
      </c>
      <c r="I11" s="583" t="s">
        <v>499</v>
      </c>
      <c r="J11" s="617"/>
      <c r="K11" s="592"/>
      <c r="L11" s="592"/>
      <c r="M11" s="592"/>
      <c r="N11" s="592"/>
    </row>
    <row r="12" spans="1:14" s="572" customFormat="1" ht="22.5">
      <c r="A12" s="1207"/>
      <c r="B12" s="1207"/>
      <c r="C12" s="1207">
        <v>1</v>
      </c>
      <c r="D12" s="625"/>
      <c r="F12" s="618" t="str">
        <f>"4."&amp;mergeValue(A12) &amp;"."&amp;mergeValue(B12)&amp;"."&amp;mergeValue(C12)</f>
        <v>4.1.1.1</v>
      </c>
      <c r="G12" s="624" t="s">
        <v>497</v>
      </c>
      <c r="H12" s="606"/>
      <c r="I12" s="583" t="s">
        <v>500</v>
      </c>
      <c r="J12" s="617"/>
      <c r="K12" s="592"/>
      <c r="L12" s="592"/>
      <c r="M12" s="592"/>
      <c r="N12" s="592"/>
    </row>
    <row r="13" spans="1:14" s="572" customFormat="1" ht="39" customHeight="1">
      <c r="A13" s="1207"/>
      <c r="B13" s="1207"/>
      <c r="C13" s="1207"/>
      <c r="D13" s="625">
        <v>1</v>
      </c>
      <c r="F13" s="618" t="str">
        <f>"4."&amp;mergeValue(A13) &amp;"."&amp;mergeValue(B13)&amp;"."&amp;mergeValue(C13)&amp;"."&amp;mergeValue(D13)</f>
        <v>4.1.1.1.1</v>
      </c>
      <c r="G13" s="635" t="s">
        <v>498</v>
      </c>
      <c r="H13" s="606"/>
      <c r="I13" s="1208" t="s">
        <v>591</v>
      </c>
      <c r="J13" s="617"/>
      <c r="K13" s="592"/>
      <c r="L13" s="592"/>
      <c r="M13" s="592"/>
      <c r="N13" s="592"/>
    </row>
    <row r="14" spans="1:14" s="572" customFormat="1" ht="18.75">
      <c r="A14" s="1207"/>
      <c r="B14" s="1207"/>
      <c r="C14" s="1207"/>
      <c r="D14" s="625"/>
      <c r="F14" s="621"/>
      <c r="G14" s="552" t="s">
        <v>4</v>
      </c>
      <c r="H14" s="626"/>
      <c r="I14" s="1208"/>
      <c r="J14" s="617"/>
      <c r="K14" s="592"/>
      <c r="L14" s="592"/>
      <c r="M14" s="592"/>
      <c r="N14" s="592"/>
    </row>
    <row r="15" spans="1:14" s="572" customFormat="1" ht="18.75">
      <c r="A15" s="1207"/>
      <c r="B15" s="1207"/>
      <c r="C15" s="625"/>
      <c r="D15" s="625"/>
      <c r="F15" s="636"/>
      <c r="G15" s="579" t="s">
        <v>403</v>
      </c>
      <c r="H15" s="637"/>
      <c r="I15" s="638"/>
      <c r="J15" s="617"/>
      <c r="K15" s="592"/>
      <c r="L15" s="592"/>
      <c r="M15" s="592"/>
      <c r="N15" s="592"/>
    </row>
    <row r="16" spans="1:14" s="572" customFormat="1" ht="18.75">
      <c r="A16" s="1207"/>
      <c r="B16" s="592"/>
      <c r="C16" s="592"/>
      <c r="D16" s="592"/>
      <c r="F16" s="621"/>
      <c r="G16" s="560" t="s">
        <v>506</v>
      </c>
      <c r="H16" s="622"/>
      <c r="I16" s="623"/>
      <c r="J16" s="617"/>
      <c r="K16" s="592"/>
      <c r="L16" s="592"/>
      <c r="M16" s="592"/>
      <c r="N16" s="592"/>
    </row>
    <row r="17" spans="1:14" s="572" customFormat="1" ht="18.75">
      <c r="A17" s="592"/>
      <c r="B17" s="592"/>
      <c r="C17" s="592"/>
      <c r="D17" s="592"/>
      <c r="F17" s="621"/>
      <c r="G17" s="567" t="s">
        <v>505</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202" t="s">
        <v>593</v>
      </c>
      <c r="H19" s="1202"/>
      <c r="I19" s="596"/>
      <c r="J19" s="616"/>
      <c r="K19" s="616"/>
      <c r="L19" s="616"/>
      <c r="M19" s="616"/>
      <c r="N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700-000000000000}">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35" t="s">
        <v>631</v>
      </c>
      <c r="M5" s="1235"/>
      <c r="N5" s="1235"/>
      <c r="O5" s="1235"/>
      <c r="P5" s="1235"/>
      <c r="Q5" s="1235"/>
      <c r="R5" s="1235"/>
      <c r="S5" s="1235"/>
      <c r="T5" s="1235"/>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502</v>
      </c>
      <c r="N7" s="668"/>
      <c r="O7" s="1212" t="str">
        <f>IF(NameOrPr_ch="",IF(NameOrPr="","",NameOrPr),NameOrPr_ch)</f>
        <v>Департамент ценового и тарифного регулирования</v>
      </c>
      <c r="P7" s="1212"/>
      <c r="Q7" s="1212"/>
      <c r="R7" s="1212"/>
      <c r="S7" s="1212"/>
      <c r="T7" s="1212"/>
      <c r="U7" s="584"/>
      <c r="V7" s="584"/>
      <c r="W7" s="521"/>
      <c r="X7" s="592"/>
      <c r="Y7" s="592"/>
      <c r="Z7" s="592"/>
      <c r="AA7" s="592"/>
      <c r="AB7" s="592"/>
    </row>
    <row r="8" spans="1:28" s="572" customFormat="1" ht="18.75">
      <c r="A8" s="592"/>
      <c r="B8" s="592"/>
      <c r="C8" s="592"/>
      <c r="D8" s="592"/>
      <c r="E8" s="592"/>
      <c r="F8" s="592"/>
      <c r="G8" s="592"/>
      <c r="H8" s="592"/>
      <c r="L8" s="501"/>
      <c r="M8" s="619" t="s">
        <v>596</v>
      </c>
      <c r="N8" s="668"/>
      <c r="O8" s="1212" t="str">
        <f>IF(datePr_ch="",IF(datePr="","",datePr),datePr_ch)</f>
        <v>12.11.2020</v>
      </c>
      <c r="P8" s="1212"/>
      <c r="Q8" s="1212"/>
      <c r="R8" s="1212"/>
      <c r="S8" s="1212"/>
      <c r="T8" s="1212"/>
      <c r="U8" s="584"/>
      <c r="V8" s="584"/>
      <c r="W8" s="521"/>
      <c r="X8" s="592"/>
      <c r="Y8" s="592"/>
      <c r="Z8" s="592"/>
      <c r="AA8" s="592"/>
      <c r="AB8" s="592"/>
    </row>
    <row r="9" spans="1:28" s="572" customFormat="1" ht="18.75">
      <c r="A9" s="592"/>
      <c r="B9" s="592"/>
      <c r="C9" s="592"/>
      <c r="D9" s="592"/>
      <c r="E9" s="592"/>
      <c r="F9" s="592"/>
      <c r="G9" s="592"/>
      <c r="H9" s="592"/>
      <c r="L9" s="554"/>
      <c r="M9" s="619" t="s">
        <v>595</v>
      </c>
      <c r="N9" s="668"/>
      <c r="O9" s="1212" t="str">
        <f>IF(numberPr_ch="",IF(numberPr="","",numberPr),numberPr_ch)</f>
        <v>429</v>
      </c>
      <c r="P9" s="1212"/>
      <c r="Q9" s="1212"/>
      <c r="R9" s="1212"/>
      <c r="S9" s="1212"/>
      <c r="T9" s="1212"/>
      <c r="U9" s="584"/>
      <c r="V9" s="584"/>
      <c r="W9" s="521"/>
      <c r="X9" s="592"/>
      <c r="Y9" s="592"/>
      <c r="Z9" s="592"/>
      <c r="AA9" s="592"/>
      <c r="AB9" s="592"/>
    </row>
    <row r="10" spans="1:28" s="572" customFormat="1" ht="18.75">
      <c r="A10" s="592"/>
      <c r="B10" s="592"/>
      <c r="C10" s="592"/>
      <c r="D10" s="592"/>
      <c r="E10" s="592"/>
      <c r="F10" s="592"/>
      <c r="G10" s="592"/>
      <c r="H10" s="592"/>
      <c r="L10" s="554"/>
      <c r="M10" s="619" t="s">
        <v>501</v>
      </c>
      <c r="N10" s="668"/>
      <c r="O10" s="1212" t="str">
        <f>IF(IstPub_ch="",IF(IstPub="","",IstPub),IstPub_ch)</f>
        <v>Сайт Правительства Самарской области</v>
      </c>
      <c r="P10" s="1212"/>
      <c r="Q10" s="1212"/>
      <c r="R10" s="1212"/>
      <c r="S10" s="1212"/>
      <c r="T10" s="1212"/>
      <c r="U10" s="584"/>
      <c r="V10" s="584"/>
      <c r="W10" s="521"/>
      <c r="X10" s="592"/>
      <c r="Y10" s="592"/>
      <c r="Z10" s="592"/>
      <c r="AA10" s="592"/>
      <c r="AB10" s="592"/>
    </row>
    <row r="11" spans="1:28" s="572" customFormat="1" ht="11.25" hidden="1">
      <c r="A11" s="592"/>
      <c r="B11" s="592"/>
      <c r="C11" s="592"/>
      <c r="D11" s="592"/>
      <c r="E11" s="592"/>
      <c r="F11" s="592"/>
      <c r="G11" s="592"/>
      <c r="H11" s="592"/>
      <c r="L11" s="1236"/>
      <c r="M11" s="1236"/>
      <c r="N11" s="568"/>
      <c r="O11" s="584"/>
      <c r="P11" s="584"/>
      <c r="Q11" s="584"/>
      <c r="R11" s="584"/>
      <c r="S11" s="584"/>
      <c r="T11" s="584"/>
      <c r="U11" s="590" t="s">
        <v>373</v>
      </c>
      <c r="X11" s="592"/>
      <c r="Y11" s="592"/>
      <c r="Z11" s="592"/>
      <c r="AA11" s="592"/>
      <c r="AB11" s="592"/>
    </row>
    <row r="12" spans="1:28">
      <c r="J12" s="531"/>
      <c r="K12" s="531"/>
      <c r="L12" s="526"/>
      <c r="M12" s="526"/>
      <c r="N12" s="504"/>
      <c r="O12" s="1213"/>
      <c r="P12" s="1213"/>
      <c r="Q12" s="1213"/>
      <c r="R12" s="1213"/>
      <c r="S12" s="1213"/>
      <c r="T12" s="1213"/>
      <c r="U12" s="1213"/>
    </row>
    <row r="13" spans="1:28">
      <c r="J13" s="531"/>
      <c r="K13" s="531"/>
      <c r="L13" s="1153" t="s">
        <v>454</v>
      </c>
      <c r="M13" s="1153"/>
      <c r="N13" s="1153"/>
      <c r="O13" s="1153"/>
      <c r="P13" s="1153"/>
      <c r="Q13" s="1153"/>
      <c r="R13" s="1153"/>
      <c r="S13" s="1153"/>
      <c r="T13" s="1153"/>
      <c r="U13" s="1153"/>
      <c r="V13" s="1153"/>
      <c r="W13" s="1153" t="s">
        <v>455</v>
      </c>
    </row>
    <row r="14" spans="1:28" ht="14.25" customHeight="1">
      <c r="J14" s="531"/>
      <c r="K14" s="531"/>
      <c r="L14" s="1219" t="s">
        <v>92</v>
      </c>
      <c r="M14" s="1219" t="s">
        <v>639</v>
      </c>
      <c r="N14" s="663"/>
      <c r="O14" s="1220" t="s">
        <v>641</v>
      </c>
      <c r="P14" s="1221"/>
      <c r="Q14" s="1221"/>
      <c r="R14" s="1221"/>
      <c r="S14" s="1221"/>
      <c r="T14" s="1222"/>
      <c r="U14" s="1230" t="s">
        <v>341</v>
      </c>
      <c r="V14" s="1216" t="s">
        <v>275</v>
      </c>
      <c r="W14" s="1153"/>
    </row>
    <row r="15" spans="1:28" ht="14.25" customHeight="1">
      <c r="J15" s="531"/>
      <c r="K15" s="531"/>
      <c r="L15" s="1219"/>
      <c r="M15" s="1219"/>
      <c r="N15" s="664"/>
      <c r="O15" s="1225" t="s">
        <v>605</v>
      </c>
      <c r="P15" s="1223" t="s">
        <v>271</v>
      </c>
      <c r="Q15" s="1224"/>
      <c r="R15" s="1227" t="s">
        <v>654</v>
      </c>
      <c r="S15" s="1228"/>
      <c r="T15" s="1229"/>
      <c r="U15" s="1231"/>
      <c r="V15" s="1217"/>
      <c r="W15" s="1153"/>
    </row>
    <row r="16" spans="1:28" ht="33.75" customHeight="1">
      <c r="J16" s="531"/>
      <c r="K16" s="531"/>
      <c r="L16" s="1219"/>
      <c r="M16" s="1219"/>
      <c r="N16" s="665"/>
      <c r="O16" s="1226"/>
      <c r="P16" s="537" t="s">
        <v>606</v>
      </c>
      <c r="Q16" s="537" t="s">
        <v>6</v>
      </c>
      <c r="R16" s="538" t="s">
        <v>274</v>
      </c>
      <c r="S16" s="1214" t="s">
        <v>273</v>
      </c>
      <c r="T16" s="1215"/>
      <c r="U16" s="1232"/>
      <c r="V16" s="1218"/>
      <c r="W16" s="1153"/>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37">
        <f ca="1">OFFSET(S17,0,-1)+1</f>
        <v>7</v>
      </c>
      <c r="T17" s="1237"/>
      <c r="U17" s="650">
        <f ca="1">OFFSET(U17,0,-2)+1</f>
        <v>8</v>
      </c>
      <c r="V17" s="651">
        <f ca="1">OFFSET(V17,0,-1)</f>
        <v>8</v>
      </c>
      <c r="W17" s="650">
        <f ca="1">OFFSET(W17,0,-1)+1</f>
        <v>9</v>
      </c>
    </row>
    <row r="18" spans="1:28" ht="22.5">
      <c r="A18" s="1238">
        <v>1</v>
      </c>
      <c r="B18" s="849"/>
      <c r="C18" s="849"/>
      <c r="D18" s="849"/>
      <c r="E18" s="850"/>
      <c r="F18" s="851"/>
      <c r="G18" s="851"/>
      <c r="H18" s="851"/>
      <c r="I18" s="852"/>
      <c r="J18" s="847"/>
      <c r="K18" s="854"/>
      <c r="L18" s="595">
        <f>mergeValue(A18)</f>
        <v>1</v>
      </c>
      <c r="M18" s="643" t="s">
        <v>20</v>
      </c>
      <c r="N18" s="648"/>
      <c r="O18" s="1239"/>
      <c r="P18" s="1239"/>
      <c r="Q18" s="1239"/>
      <c r="R18" s="1239"/>
      <c r="S18" s="1239"/>
      <c r="T18" s="1239"/>
      <c r="U18" s="1239"/>
      <c r="V18" s="1239"/>
      <c r="W18" s="632" t="s">
        <v>476</v>
      </c>
      <c r="Y18" s="591"/>
      <c r="Z18" s="591" t="str">
        <f t="shared" ref="Z18:Z31" si="0">IF(M18="","",M18 )</f>
        <v>Наименование тарифа</v>
      </c>
      <c r="AA18" s="591"/>
      <c r="AB18" s="591"/>
    </row>
    <row r="19" spans="1:28" ht="22.5">
      <c r="A19" s="1238"/>
      <c r="B19" s="1238">
        <v>1</v>
      </c>
      <c r="C19" s="849"/>
      <c r="D19" s="849"/>
      <c r="E19" s="851"/>
      <c r="F19" s="851"/>
      <c r="G19" s="851"/>
      <c r="H19" s="851"/>
      <c r="I19" s="846"/>
      <c r="J19" s="845"/>
      <c r="K19" s="848"/>
      <c r="L19" s="595" t="str">
        <f>mergeValue(A19) &amp;"."&amp; mergeValue(B19)</f>
        <v>1.1</v>
      </c>
      <c r="M19" s="548" t="s">
        <v>16</v>
      </c>
      <c r="N19" s="648"/>
      <c r="O19" s="1239"/>
      <c r="P19" s="1239"/>
      <c r="Q19" s="1239"/>
      <c r="R19" s="1239"/>
      <c r="S19" s="1239"/>
      <c r="T19" s="1239"/>
      <c r="U19" s="1239"/>
      <c r="V19" s="1239"/>
      <c r="W19" s="632" t="s">
        <v>477</v>
      </c>
      <c r="Y19" s="591"/>
      <c r="Z19" s="591" t="str">
        <f t="shared" si="0"/>
        <v>Территория действия тарифа</v>
      </c>
      <c r="AA19" s="591"/>
      <c r="AB19" s="591"/>
    </row>
    <row r="20" spans="1:28" ht="22.5">
      <c r="A20" s="1238"/>
      <c r="B20" s="1238"/>
      <c r="C20" s="1238">
        <v>1</v>
      </c>
      <c r="D20" s="849"/>
      <c r="E20" s="851"/>
      <c r="F20" s="851"/>
      <c r="G20" s="851"/>
      <c r="H20" s="851"/>
      <c r="I20" s="853"/>
      <c r="J20" s="845"/>
      <c r="K20" s="848"/>
      <c r="L20" s="595" t="str">
        <f>mergeValue(A20) &amp;"."&amp; mergeValue(B20)&amp;"."&amp; mergeValue(C20)</f>
        <v>1.1.1</v>
      </c>
      <c r="M20" s="549" t="s">
        <v>7</v>
      </c>
      <c r="N20" s="648"/>
      <c r="O20" s="1239"/>
      <c r="P20" s="1239"/>
      <c r="Q20" s="1239"/>
      <c r="R20" s="1239"/>
      <c r="S20" s="1239"/>
      <c r="T20" s="1239"/>
      <c r="U20" s="1239"/>
      <c r="V20" s="1239"/>
      <c r="W20" s="632" t="s">
        <v>633</v>
      </c>
      <c r="Y20" s="591"/>
      <c r="Z20" s="591" t="str">
        <f t="shared" si="0"/>
        <v xml:space="preserve">Наименование системы теплоснабжения </v>
      </c>
      <c r="AA20" s="591"/>
      <c r="AB20" s="591"/>
    </row>
    <row r="21" spans="1:28" ht="22.5">
      <c r="A21" s="1238"/>
      <c r="B21" s="1238"/>
      <c r="C21" s="1238"/>
      <c r="D21" s="1238">
        <v>1</v>
      </c>
      <c r="E21" s="851"/>
      <c r="F21" s="851"/>
      <c r="G21" s="851"/>
      <c r="H21" s="851"/>
      <c r="I21" s="853"/>
      <c r="J21" s="845"/>
      <c r="K21" s="848"/>
      <c r="L21" s="595" t="str">
        <f>mergeValue(A21) &amp;"."&amp; mergeValue(B21)&amp;"."&amp; mergeValue(C21)&amp;"."&amp; mergeValue(D21)</f>
        <v>1.1.1.1</v>
      </c>
      <c r="M21" s="550" t="s">
        <v>22</v>
      </c>
      <c r="N21" s="648"/>
      <c r="O21" s="1239"/>
      <c r="P21" s="1239"/>
      <c r="Q21" s="1239"/>
      <c r="R21" s="1239"/>
      <c r="S21" s="1239"/>
      <c r="T21" s="1239"/>
      <c r="U21" s="1239"/>
      <c r="V21" s="1239"/>
      <c r="W21" s="632" t="s">
        <v>634</v>
      </c>
      <c r="Y21" s="591"/>
      <c r="Z21" s="591" t="str">
        <f t="shared" si="0"/>
        <v xml:space="preserve">Источник тепловой энергии  </v>
      </c>
      <c r="AA21" s="591"/>
      <c r="AB21" s="591"/>
    </row>
    <row r="22" spans="1:28" ht="101.25">
      <c r="A22" s="1238"/>
      <c r="B22" s="1238"/>
      <c r="C22" s="1238"/>
      <c r="D22" s="1238"/>
      <c r="E22" s="1238">
        <v>1</v>
      </c>
      <c r="F22" s="851"/>
      <c r="G22" s="851"/>
      <c r="H22" s="849">
        <v>1</v>
      </c>
      <c r="I22" s="1238">
        <v>1</v>
      </c>
      <c r="J22" s="851"/>
      <c r="K22" s="856"/>
      <c r="L22" s="595" t="str">
        <f>mergeValue(A22) &amp;"."&amp; mergeValue(B22)&amp;"."&amp; mergeValue(C22)&amp;"."&amp; mergeValue(D22)&amp;"."&amp; mergeValue(E22)</f>
        <v>1.1.1.1.1</v>
      </c>
      <c r="M22" s="556" t="s">
        <v>9</v>
      </c>
      <c r="N22" s="648"/>
      <c r="O22" s="1240"/>
      <c r="P22" s="1240"/>
      <c r="Q22" s="1240"/>
      <c r="R22" s="1240"/>
      <c r="S22" s="1240"/>
      <c r="T22" s="1240"/>
      <c r="U22" s="1240"/>
      <c r="V22" s="1240"/>
      <c r="W22" s="632" t="s">
        <v>638</v>
      </c>
      <c r="Y22" s="591"/>
      <c r="Z22" s="591" t="str">
        <f t="shared" si="0"/>
        <v>Схема подключения теплопотребляющей установки к коллектору источника тепловой энергии</v>
      </c>
      <c r="AA22" s="591"/>
      <c r="AB22" s="591"/>
    </row>
    <row r="23" spans="1:28" ht="90">
      <c r="A23" s="1238"/>
      <c r="B23" s="1238"/>
      <c r="C23" s="1238"/>
      <c r="D23" s="1238"/>
      <c r="E23" s="1238"/>
      <c r="F23" s="1238">
        <v>1</v>
      </c>
      <c r="G23" s="849"/>
      <c r="H23" s="849"/>
      <c r="I23" s="1238"/>
      <c r="J23" s="1238">
        <v>1</v>
      </c>
      <c r="K23" s="857"/>
      <c r="L23" s="595" t="str">
        <f>mergeValue(A23) &amp;"."&amp; mergeValue(B23)&amp;"."&amp; mergeValue(C23)&amp;"."&amp; mergeValue(D23)&amp;"."&amp; mergeValue(E23)&amp;"."&amp; mergeValue(F23)</f>
        <v>1.1.1.1.1.1</v>
      </c>
      <c r="M23" s="557" t="s">
        <v>10</v>
      </c>
      <c r="N23" s="648"/>
      <c r="O23" s="1241"/>
      <c r="P23" s="1242"/>
      <c r="Q23" s="1242"/>
      <c r="R23" s="1242"/>
      <c r="S23" s="1242"/>
      <c r="T23" s="1242"/>
      <c r="U23" s="1242"/>
      <c r="V23" s="1243"/>
      <c r="W23" s="632" t="s">
        <v>636</v>
      </c>
      <c r="Y23" s="591"/>
      <c r="Z23" s="591" t="str">
        <f t="shared" si="0"/>
        <v>Группа потребителей</v>
      </c>
      <c r="AA23" s="591"/>
      <c r="AB23" s="591"/>
    </row>
    <row r="24" spans="1:28" ht="189" customHeight="1">
      <c r="A24" s="1238"/>
      <c r="B24" s="1238"/>
      <c r="C24" s="1238"/>
      <c r="D24" s="1238"/>
      <c r="E24" s="1238"/>
      <c r="F24" s="1238"/>
      <c r="G24" s="849">
        <v>1</v>
      </c>
      <c r="H24" s="849"/>
      <c r="I24" s="1238"/>
      <c r="J24" s="1238"/>
      <c r="K24" s="857">
        <v>1</v>
      </c>
      <c r="L24" s="595" t="str">
        <f>mergeValue(A24) &amp;"."&amp; mergeValue(B24)&amp;"."&amp; mergeValue(C24)&amp;"."&amp; mergeValue(D24)&amp;"."&amp; mergeValue(E24)&amp;"."&amp; mergeValue(F24)&amp;"."&amp; mergeValue(G24)</f>
        <v>1.1.1.1.1.1.1</v>
      </c>
      <c r="M24" s="1071"/>
      <c r="N24" s="648"/>
      <c r="O24" s="564"/>
      <c r="P24" s="564"/>
      <c r="Q24" s="1096"/>
      <c r="R24" s="1233"/>
      <c r="S24" s="1234" t="s">
        <v>84</v>
      </c>
      <c r="T24" s="1233"/>
      <c r="U24" s="1234" t="s">
        <v>85</v>
      </c>
      <c r="V24" s="564"/>
      <c r="W24" s="1209" t="s">
        <v>655</v>
      </c>
      <c r="X24" s="587" t="str">
        <f>strCheckDate(O25:V25)</f>
        <v/>
      </c>
      <c r="Y24" s="591"/>
      <c r="Z24" s="591" t="str">
        <f t="shared" si="0"/>
        <v/>
      </c>
      <c r="AA24" s="591"/>
      <c r="AB24" s="591"/>
    </row>
    <row r="25" spans="1:28" ht="11.25" hidden="1" customHeight="1">
      <c r="A25" s="1238"/>
      <c r="B25" s="1238"/>
      <c r="C25" s="1238"/>
      <c r="D25" s="1238"/>
      <c r="E25" s="1238"/>
      <c r="F25" s="1238"/>
      <c r="G25" s="849"/>
      <c r="H25" s="849"/>
      <c r="I25" s="1238"/>
      <c r="J25" s="1238"/>
      <c r="K25" s="857"/>
      <c r="L25" s="602"/>
      <c r="M25" s="648"/>
      <c r="N25" s="648"/>
      <c r="O25" s="564"/>
      <c r="P25" s="564"/>
      <c r="Q25" s="586" t="str">
        <f>R24 &amp; "-" &amp; T24</f>
        <v>-</v>
      </c>
      <c r="R25" s="1233"/>
      <c r="S25" s="1234"/>
      <c r="T25" s="1233"/>
      <c r="U25" s="1234"/>
      <c r="V25" s="564"/>
      <c r="W25" s="1210"/>
      <c r="Y25" s="591"/>
      <c r="Z25" s="591" t="str">
        <f t="shared" si="0"/>
        <v/>
      </c>
      <c r="AA25" s="591"/>
      <c r="AB25" s="591"/>
    </row>
    <row r="26" spans="1:28" ht="15" customHeight="1">
      <c r="A26" s="1238"/>
      <c r="B26" s="1238"/>
      <c r="C26" s="1238"/>
      <c r="D26" s="1238"/>
      <c r="E26" s="1238"/>
      <c r="F26" s="1238"/>
      <c r="G26" s="851"/>
      <c r="H26" s="849"/>
      <c r="I26" s="1238"/>
      <c r="J26" s="1238"/>
      <c r="K26" s="856"/>
      <c r="L26" s="540"/>
      <c r="M26" s="559" t="s">
        <v>25</v>
      </c>
      <c r="N26" s="566"/>
      <c r="O26" s="566"/>
      <c r="P26" s="566"/>
      <c r="Q26" s="566"/>
      <c r="R26" s="566"/>
      <c r="S26" s="566"/>
      <c r="T26" s="566"/>
      <c r="U26" s="566"/>
      <c r="V26" s="562"/>
      <c r="W26" s="1211"/>
      <c r="Y26" s="591"/>
      <c r="Z26" s="591" t="str">
        <f t="shared" si="0"/>
        <v>Добавить вид теплоносителя (параметры теплоносителя)</v>
      </c>
      <c r="AA26" s="591"/>
      <c r="AB26" s="591"/>
    </row>
    <row r="27" spans="1:28" ht="15" customHeight="1">
      <c r="A27" s="1238"/>
      <c r="B27" s="1238"/>
      <c r="C27" s="1238"/>
      <c r="D27" s="1238"/>
      <c r="E27" s="1238"/>
      <c r="F27" s="851"/>
      <c r="G27" s="851"/>
      <c r="H27" s="849"/>
      <c r="I27" s="1238"/>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38"/>
      <c r="B28" s="1238"/>
      <c r="C28" s="1238"/>
      <c r="D28" s="1238"/>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38"/>
      <c r="B29" s="1238"/>
      <c r="C29" s="1238"/>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38"/>
      <c r="B30" s="1238"/>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38"/>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202" t="s">
        <v>632</v>
      </c>
      <c r="N34" s="1202"/>
      <c r="O34" s="1202"/>
      <c r="P34" s="1202"/>
      <c r="Q34" s="1202"/>
      <c r="R34" s="1202"/>
      <c r="S34" s="1202"/>
      <c r="T34" s="1202"/>
      <c r="U34" s="1202"/>
      <c r="V34" s="1202"/>
      <c r="W34" s="1202"/>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xr:uid="{00000000-0002-0000-0800-000000000000}"/>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xr:uid="{00000000-0002-0000-0800-000001000000}">
      <formula1>kind_of_cons</formula1>
    </dataValidation>
    <dataValidation allowBlank="1" promptTitle="checkPeriodRange" sqref="Q25 Q65561 Q131097 Q196633 Q262169 Q327705 Q393241 Q458777 Q524313 Q589849 Q655385 Q720921 Q786457 Q851993 Q917529 Q983065" xr:uid="{00000000-0002-0000-0800-000002000000}"/>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xr:uid="{00000000-0002-0000-0800-000003000000}">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xr:uid="{00000000-0002-0000-0800-000004000000}">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xr:uid="{00000000-0002-0000-08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xr:uid="{00000000-0002-0000-0800-000006000000}"/>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xr:uid="{00000000-0002-0000-0800-000007000000}"/>
    <dataValidation type="list" allowBlank="1" showInputMessage="1" showErrorMessage="1" errorTitle="Ошибка" error="Выберите значение из списка" prompt="Выберите значение из списка" sqref="O23:V23" xr:uid="{00000000-0002-0000-08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admin</cp:lastModifiedBy>
  <cp:lastPrinted>2013-08-29T08:11:20Z</cp:lastPrinted>
  <dcterms:created xsi:type="dcterms:W3CDTF">2004-05-21T07:18:45Z</dcterms:created>
  <dcterms:modified xsi:type="dcterms:W3CDTF">2021-02-26T06:59:36Z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