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E2B234EA-FE2C-45DB-AE47-5C1ECF8EE4DE}" xr6:coauthVersionLast="47" xr6:coauthVersionMax="47" xr10:uidLastSave="{00000000-0000-0000-0000-000000000000}"/>
  <bookViews>
    <workbookView xWindow="-120" yWindow="-120" windowWidth="29040" windowHeight="16440" tabRatio="887" firstSheet="4"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тарифов'!$F$20:$F$74</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тарифов'!$E$20:$W$74</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потр'!$M$18:$AD$244</definedName>
    <definedName name="checkCell_List06_13_double_date">'Форма 4.2.1 | Т-ТЭ | потр'!$AE$18:$AE$244</definedName>
    <definedName name="checkCell_List06_13_unique_t">'Форма 4.2.1 | Т-ТЭ | потр'!$M$18:$M$244</definedName>
    <definedName name="checkCell_List06_13_unique_t1">'Форма 4.2.1 | Т-ТЭ | потр'!$AF$18:$AF$244</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4.7'!$F$7:$I$157</definedName>
    <definedName name="checkCells_List05_13">'Форма 1.0.1 | Т-ТЭ | потр'!$F$7:$I$157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тарифов'!$K$20:$K$74</definedName>
    <definedName name="flagSource">'Перечень тарифов'!$S$20:$S$74</definedName>
    <definedName name="flagST">'Перечень тарифов'!$O$20:$O$74</definedName>
    <definedName name="flagTN">'Форма 4.2.4 | Т-подкл'!$N$18:$N$31</definedName>
    <definedName name="flagTS">'Форма 4.2.4 | Т-подкл'!$R$18:$R$31</definedName>
    <definedName name="flagTwoTariff">'Перечень тарифов'!$G$20:$G$74</definedName>
    <definedName name="flagUsedTer_List01">Территории!$P$11:$P$15</definedName>
    <definedName name="group_rates">'Перечень тарифов'!$E$20:$E$74</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тарифов'!$A$20:$A$74</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потр'!$O$18:$O$244</definedName>
    <definedName name="List06_13_MC2">'Форма 4.2.1 | Т-ТЭ | потр'!$AC$18:$AC$244</definedName>
    <definedName name="List06_13_note">'Форма 4.2.1 | Т-ТЭ | потр'!$AD$18:$AD$244</definedName>
    <definedName name="List06_13_Period">'Форма 4.2.1 | Т-ТЭ | потр'!$O$18:$U$244</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тарифов'!$N$20:$N$74</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тарифов'!$J$20:$J$74</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тарифов'!$C$20:$C$74</definedName>
    <definedName name="pDel_List02_1">'Перечень тарифов'!$H$20:$H$74</definedName>
    <definedName name="pDel_List02_2">'Перечень тарифов'!$L$20:$L$74</definedName>
    <definedName name="pDel_List02_3">'Перечень тарифов'!$P$20:$P$74</definedName>
    <definedName name="pDel_List02_4">'Перечень тарифов'!$T$20:$T$74</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потр'!$K$18:$K$244</definedName>
    <definedName name="pDel_List06_13_2">'Форма 4.2.1 | Т-ТЭ | потр'!$J$18:$J$244</definedName>
    <definedName name="pDel_List06_13_3">'Форма 4.2.1 | Т-ТЭ | потр'!$I$18:$I$244</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тарифов'!$E$74</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потр'!$AC$13:$AC$244</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тарифов'!$R$20:$R$74</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тарифов'!$W$20:$W$74</definedName>
    <definedName name="warmSource">'Перечень тарифов'!$V$20:$V$74</definedName>
    <definedName name="year_list">TEHSHEET!$C$2:$C$6</definedName>
    <definedName name="year_list1">TEHSHEET!$B$2:$B$27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490" i="612" l="1"/>
  <c r="A491" i="612"/>
  <c r="A488" i="612"/>
  <c r="A489" i="612"/>
  <c r="A486" i="612"/>
  <c r="A487" i="612"/>
  <c r="A484" i="612"/>
  <c r="A485" i="612"/>
  <c r="O7" i="642"/>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AG19" i="642"/>
  <c r="O20" i="642"/>
  <c r="AG20" i="642"/>
  <c r="AG21" i="642"/>
  <c r="AG22" i="642"/>
  <c r="AG23" i="642"/>
  <c r="Q25" i="642"/>
  <c r="X25" i="642"/>
  <c r="AG24" i="642"/>
  <c r="AG25" i="642"/>
  <c r="AG26" i="642"/>
  <c r="AG27" i="642"/>
  <c r="AG28" i="642"/>
  <c r="O29" i="642"/>
  <c r="AG29" i="642"/>
  <c r="AG30" i="642"/>
  <c r="AG31" i="642"/>
  <c r="AG32" i="642"/>
  <c r="Q34" i="642"/>
  <c r="X34" i="642"/>
  <c r="AG33" i="642"/>
  <c r="AG34" i="642"/>
  <c r="AG35" i="642"/>
  <c r="AG36" i="642"/>
  <c r="AG37" i="642"/>
  <c r="O38" i="642"/>
  <c r="AG38" i="642"/>
  <c r="AG39" i="642"/>
  <c r="AG40" i="642"/>
  <c r="AG41" i="642"/>
  <c r="Q43" i="642"/>
  <c r="X43" i="642"/>
  <c r="AG42" i="642"/>
  <c r="AG43" i="642"/>
  <c r="AG44" i="642"/>
  <c r="AG45" i="642"/>
  <c r="AG46" i="642"/>
  <c r="O47" i="642"/>
  <c r="AG47" i="642"/>
  <c r="AG48" i="642"/>
  <c r="AG49" i="642"/>
  <c r="AG50" i="642"/>
  <c r="Q52" i="642"/>
  <c r="X52" i="642"/>
  <c r="AG51" i="642"/>
  <c r="AG52" i="642"/>
  <c r="AG53" i="642"/>
  <c r="AG54" i="642"/>
  <c r="AG55" i="642"/>
  <c r="O56" i="642"/>
  <c r="AG56" i="642"/>
  <c r="AG57" i="642"/>
  <c r="AG58" i="642"/>
  <c r="AG59" i="642"/>
  <c r="Q61" i="642"/>
  <c r="X61" i="642"/>
  <c r="AG60" i="642"/>
  <c r="AG61" i="642"/>
  <c r="AG62" i="642"/>
  <c r="AG63" i="642"/>
  <c r="AG64" i="642"/>
  <c r="O65" i="642"/>
  <c r="AG65" i="642"/>
  <c r="AG66" i="642"/>
  <c r="AG67" i="642"/>
  <c r="AG68" i="642"/>
  <c r="Q70" i="642"/>
  <c r="X70" i="642"/>
  <c r="AG69" i="642"/>
  <c r="AG70" i="642"/>
  <c r="AG71" i="642"/>
  <c r="AG72" i="642"/>
  <c r="AG73" i="642"/>
  <c r="O74" i="642"/>
  <c r="AG74" i="642"/>
  <c r="AG75" i="642"/>
  <c r="AG76" i="642"/>
  <c r="AG77" i="642"/>
  <c r="Q79" i="642"/>
  <c r="X79" i="642"/>
  <c r="AG78" i="642"/>
  <c r="AG79" i="642"/>
  <c r="AG80" i="642"/>
  <c r="AG81" i="642"/>
  <c r="AG82" i="642"/>
  <c r="O83" i="642"/>
  <c r="AG83" i="642"/>
  <c r="AG84" i="642"/>
  <c r="AG85" i="642"/>
  <c r="AG86" i="642"/>
  <c r="Q88" i="642"/>
  <c r="X88" i="642"/>
  <c r="AG87" i="642"/>
  <c r="AG88" i="642"/>
  <c r="AG89" i="642"/>
  <c r="AG90" i="642"/>
  <c r="AG91" i="642"/>
  <c r="O92" i="642"/>
  <c r="AG92" i="642"/>
  <c r="AG93" i="642"/>
  <c r="AG94" i="642"/>
  <c r="AG95" i="642"/>
  <c r="Q97" i="642"/>
  <c r="X97" i="642"/>
  <c r="AG96" i="642"/>
  <c r="AG97" i="642"/>
  <c r="AG98" i="642"/>
  <c r="AG99" i="642"/>
  <c r="AG100" i="642"/>
  <c r="O101" i="642"/>
  <c r="AG101" i="642"/>
  <c r="AG102" i="642"/>
  <c r="AG103" i="642"/>
  <c r="AG104" i="642"/>
  <c r="Q106" i="642"/>
  <c r="X106" i="642"/>
  <c r="AG105" i="642"/>
  <c r="AG106" i="642"/>
  <c r="AG107" i="642"/>
  <c r="AG108" i="642"/>
  <c r="AG109" i="642"/>
  <c r="O110" i="642"/>
  <c r="AG110" i="642"/>
  <c r="AG111" i="642"/>
  <c r="AG112" i="642"/>
  <c r="AG113" i="642"/>
  <c r="Q115" i="642"/>
  <c r="X115" i="642"/>
  <c r="AG114" i="642"/>
  <c r="AG115" i="642"/>
  <c r="AG116" i="642"/>
  <c r="AG117" i="642"/>
  <c r="AG118" i="642"/>
  <c r="O119" i="642"/>
  <c r="AG119" i="642"/>
  <c r="AG120" i="642"/>
  <c r="AG121" i="642"/>
  <c r="AG122" i="642"/>
  <c r="Q124" i="642"/>
  <c r="X124" i="642"/>
  <c r="AG123" i="642"/>
  <c r="AG124" i="642"/>
  <c r="AG125" i="642"/>
  <c r="AG126" i="642"/>
  <c r="AG127" i="642"/>
  <c r="O128" i="642"/>
  <c r="AG128" i="642"/>
  <c r="AG129" i="642"/>
  <c r="AG130" i="642"/>
  <c r="AG131" i="642"/>
  <c r="Q133" i="642"/>
  <c r="X133" i="642"/>
  <c r="AG132" i="642"/>
  <c r="AG133" i="642"/>
  <c r="AG134" i="642"/>
  <c r="AG135" i="642"/>
  <c r="AG136" i="642"/>
  <c r="O137" i="642"/>
  <c r="AG137" i="642"/>
  <c r="AG138" i="642"/>
  <c r="AG139" i="642"/>
  <c r="AG140" i="642"/>
  <c r="Q142" i="642"/>
  <c r="X142" i="642"/>
  <c r="AG141" i="642"/>
  <c r="AG142" i="642"/>
  <c r="AG143" i="642"/>
  <c r="AG144" i="642"/>
  <c r="AG145" i="642"/>
  <c r="O146" i="642"/>
  <c r="AG146" i="642"/>
  <c r="AG147" i="642"/>
  <c r="AG148" i="642"/>
  <c r="AG149" i="642"/>
  <c r="Q151" i="642"/>
  <c r="X151" i="642"/>
  <c r="AG150" i="642"/>
  <c r="AG151" i="642"/>
  <c r="AG152" i="642"/>
  <c r="AG153" i="642"/>
  <c r="AG154" i="642"/>
  <c r="O155" i="642"/>
  <c r="AG155" i="642"/>
  <c r="AG156" i="642"/>
  <c r="AG157" i="642"/>
  <c r="AG158" i="642"/>
  <c r="Q160" i="642"/>
  <c r="X160" i="642"/>
  <c r="AG159" i="642"/>
  <c r="AG160" i="642"/>
  <c r="AG161" i="642"/>
  <c r="AG162" i="642"/>
  <c r="AG163" i="642"/>
  <c r="O164" i="642"/>
  <c r="AG164" i="642"/>
  <c r="AG165" i="642"/>
  <c r="AG166" i="642"/>
  <c r="AG167" i="642"/>
  <c r="Q169" i="642"/>
  <c r="X169" i="642"/>
  <c r="AG168" i="642"/>
  <c r="AG169" i="642"/>
  <c r="AG170" i="642"/>
  <c r="AG171" i="642"/>
  <c r="AG172" i="642"/>
  <c r="O173" i="642"/>
  <c r="AG173" i="642"/>
  <c r="AG174" i="642"/>
  <c r="AG175" i="642"/>
  <c r="AG176" i="642"/>
  <c r="Q178" i="642"/>
  <c r="X178" i="642"/>
  <c r="AG177" i="642"/>
  <c r="AG178" i="642"/>
  <c r="AG179" i="642"/>
  <c r="AG180" i="642"/>
  <c r="AG181" i="642"/>
  <c r="O182" i="642"/>
  <c r="AG182" i="642"/>
  <c r="AG183" i="642"/>
  <c r="AG184" i="642"/>
  <c r="AG185" i="642"/>
  <c r="Q187" i="642"/>
  <c r="X187" i="642"/>
  <c r="AG186" i="642"/>
  <c r="AG187" i="642"/>
  <c r="AG188" i="642"/>
  <c r="AG189" i="642"/>
  <c r="AG190" i="642"/>
  <c r="O191" i="642"/>
  <c r="AG191" i="642"/>
  <c r="AG192" i="642"/>
  <c r="AG193" i="642"/>
  <c r="AG194" i="642"/>
  <c r="Q196" i="642"/>
  <c r="X196" i="642"/>
  <c r="AG195" i="642"/>
  <c r="AG196" i="642"/>
  <c r="AG197" i="642"/>
  <c r="AG198" i="642"/>
  <c r="AG199" i="642"/>
  <c r="O200" i="642"/>
  <c r="AG200" i="642"/>
  <c r="AG201" i="642"/>
  <c r="AG202" i="642"/>
  <c r="AG203" i="642"/>
  <c r="Q205" i="642"/>
  <c r="X205" i="642"/>
  <c r="AG204" i="642"/>
  <c r="AG205" i="642"/>
  <c r="AG206" i="642"/>
  <c r="AG207" i="642"/>
  <c r="AG208" i="642"/>
  <c r="O209" i="642"/>
  <c r="AG209" i="642"/>
  <c r="AG210" i="642"/>
  <c r="AG211" i="642"/>
  <c r="AG212" i="642"/>
  <c r="Q214" i="642"/>
  <c r="X214" i="642"/>
  <c r="AG213" i="642"/>
  <c r="AG214" i="642"/>
  <c r="AG215" i="642"/>
  <c r="AG216" i="642"/>
  <c r="AG217" i="642"/>
  <c r="O218" i="642"/>
  <c r="AG218" i="642"/>
  <c r="AG219" i="642"/>
  <c r="AG220" i="642"/>
  <c r="AG221" i="642"/>
  <c r="Q223" i="642"/>
  <c r="X223" i="642"/>
  <c r="AG222" i="642"/>
  <c r="AG223" i="642"/>
  <c r="AG224" i="642"/>
  <c r="AG225" i="642"/>
  <c r="AG226" i="642"/>
  <c r="O227" i="642"/>
  <c r="AG227" i="642"/>
  <c r="AG228" i="642"/>
  <c r="AG229" i="642"/>
  <c r="AG230" i="642"/>
  <c r="Q232" i="642"/>
  <c r="X232" i="642"/>
  <c r="AG231" i="642"/>
  <c r="AG232" i="642"/>
  <c r="AG233" i="642"/>
  <c r="AG234" i="642"/>
  <c r="AG235" i="642"/>
  <c r="O236" i="642"/>
  <c r="AG236" i="642"/>
  <c r="AG237" i="642"/>
  <c r="AG238" i="642"/>
  <c r="AG239" i="642"/>
  <c r="Q241" i="642"/>
  <c r="X241" i="642"/>
  <c r="AG240" i="642"/>
  <c r="AG241" i="642"/>
  <c r="AG242" i="642"/>
  <c r="AG243" i="642"/>
  <c r="AG244"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A329" i="612"/>
  <c r="A330" i="612"/>
  <c r="A331" i="612"/>
  <c r="A332" i="612"/>
  <c r="A333" i="612"/>
  <c r="A334" i="612"/>
  <c r="A335" i="612"/>
  <c r="A336" i="612"/>
  <c r="A337" i="612"/>
  <c r="A338" i="612"/>
  <c r="A339" i="612"/>
  <c r="A340" i="612"/>
  <c r="A341" i="612"/>
  <c r="A342" i="612"/>
  <c r="A343" i="612"/>
  <c r="A344" i="612"/>
  <c r="A345" i="612"/>
  <c r="A346" i="612"/>
  <c r="A347" i="612"/>
  <c r="A348" i="612"/>
  <c r="A349" i="612"/>
  <c r="A350" i="612"/>
  <c r="A351" i="612"/>
  <c r="A352" i="612"/>
  <c r="A353" i="612"/>
  <c r="A354" i="612"/>
  <c r="A355" i="612"/>
  <c r="A356" i="612"/>
  <c r="A357" i="612"/>
  <c r="A358" i="612"/>
  <c r="A359" i="612"/>
  <c r="A360" i="612"/>
  <c r="A361" i="612"/>
  <c r="A362" i="612"/>
  <c r="A363" i="612"/>
  <c r="A364" i="612"/>
  <c r="A365" i="612"/>
  <c r="A366" i="612"/>
  <c r="A367" i="612"/>
  <c r="A368" i="612"/>
  <c r="A369" i="612"/>
  <c r="A370" i="612"/>
  <c r="A371" i="612"/>
  <c r="A372" i="612"/>
  <c r="A373" i="612"/>
  <c r="A374" i="612"/>
  <c r="A375" i="612"/>
  <c r="A376" i="612"/>
  <c r="A377" i="612"/>
  <c r="A378" i="612"/>
  <c r="A379" i="612"/>
  <c r="A380" i="612"/>
  <c r="A381" i="612"/>
  <c r="A382" i="612"/>
  <c r="A383" i="612"/>
  <c r="A384" i="612"/>
  <c r="A385" i="612"/>
  <c r="A386" i="612"/>
  <c r="A387" i="612"/>
  <c r="A388" i="612"/>
  <c r="A389" i="612"/>
  <c r="A390" i="612"/>
  <c r="A391" i="612"/>
  <c r="A392" i="612"/>
  <c r="A393" i="612"/>
  <c r="A394" i="612"/>
  <c r="A395" i="612"/>
  <c r="A396" i="612"/>
  <c r="A397" i="612"/>
  <c r="A398" i="612"/>
  <c r="A399" i="612"/>
  <c r="A400" i="612"/>
  <c r="A401" i="612"/>
  <c r="A402" i="612"/>
  <c r="A403" i="612"/>
  <c r="A404" i="612"/>
  <c r="A405" i="612"/>
  <c r="A406" i="612"/>
  <c r="A407" i="612"/>
  <c r="A408" i="612"/>
  <c r="A409" i="612"/>
  <c r="A410" i="612"/>
  <c r="A411" i="612"/>
  <c r="A412" i="612"/>
  <c r="A413" i="612"/>
  <c r="A414" i="612"/>
  <c r="A415" i="612"/>
  <c r="A416" i="612"/>
  <c r="A417" i="612"/>
  <c r="A418" i="612"/>
  <c r="A419" i="612"/>
  <c r="A420" i="612"/>
  <c r="A421" i="612"/>
  <c r="A422" i="612"/>
  <c r="A423" i="612"/>
  <c r="A424" i="612"/>
  <c r="A425" i="612"/>
  <c r="A426" i="612"/>
  <c r="A427" i="612"/>
  <c r="A428" i="612"/>
  <c r="A429" i="612"/>
  <c r="A430" i="612"/>
  <c r="A431" i="612"/>
  <c r="A432" i="612"/>
  <c r="A433" i="612"/>
  <c r="A434" i="612"/>
  <c r="A435" i="612"/>
  <c r="A436" i="612"/>
  <c r="A437" i="612"/>
  <c r="A438" i="612"/>
  <c r="A439" i="612"/>
  <c r="A440" i="612"/>
  <c r="A441" i="612"/>
  <c r="A442" i="612"/>
  <c r="A443" i="612"/>
  <c r="A444" i="612"/>
  <c r="A445" i="612"/>
  <c r="A446" i="612"/>
  <c r="A447" i="612"/>
  <c r="A448" i="612"/>
  <c r="A449" i="612"/>
  <c r="A450" i="612"/>
  <c r="A451" i="612"/>
  <c r="A452" i="612"/>
  <c r="A453" i="612"/>
  <c r="A454" i="612"/>
  <c r="A455" i="612"/>
  <c r="A456" i="612"/>
  <c r="A457" i="612"/>
  <c r="A458" i="612"/>
  <c r="A459" i="612"/>
  <c r="A460" i="612"/>
  <c r="A461" i="612"/>
  <c r="A462" i="612"/>
  <c r="A463" i="612"/>
  <c r="A464" i="612"/>
  <c r="A465" i="612"/>
  <c r="A466" i="612"/>
  <c r="A467" i="612"/>
  <c r="A468" i="612"/>
  <c r="A469" i="612"/>
  <c r="A470" i="612"/>
  <c r="A471" i="612"/>
  <c r="A472" i="612"/>
  <c r="A473" i="612"/>
  <c r="A474" i="612"/>
  <c r="A475" i="612"/>
  <c r="A476" i="612"/>
  <c r="A477" i="612"/>
  <c r="A478" i="612"/>
  <c r="A479" i="612"/>
  <c r="A480" i="612"/>
  <c r="A481" i="612"/>
  <c r="A482" i="612"/>
  <c r="A483" i="612"/>
  <c r="X245" i="471"/>
  <c r="H156" i="646"/>
  <c r="H155" i="646"/>
  <c r="H153" i="646"/>
  <c r="H152" i="646"/>
  <c r="H150" i="646"/>
  <c r="H149" i="646"/>
  <c r="H147" i="646"/>
  <c r="H146" i="646"/>
  <c r="H144" i="646"/>
  <c r="H143" i="646"/>
  <c r="H141" i="646"/>
  <c r="H140" i="646"/>
  <c r="H138" i="646"/>
  <c r="H137" i="646"/>
  <c r="H135" i="646"/>
  <c r="H134" i="646"/>
  <c r="H132" i="646"/>
  <c r="H131" i="646"/>
  <c r="H129" i="646"/>
  <c r="H128" i="646"/>
  <c r="H126" i="646"/>
  <c r="H125" i="646"/>
  <c r="H123" i="646"/>
  <c r="H122" i="646"/>
  <c r="H120" i="646"/>
  <c r="H119" i="646"/>
  <c r="H117" i="646"/>
  <c r="H116" i="646"/>
  <c r="H114" i="646"/>
  <c r="H113" i="646"/>
  <c r="H111" i="646"/>
  <c r="H110" i="646"/>
  <c r="H108" i="646"/>
  <c r="H107" i="646"/>
  <c r="H105" i="646"/>
  <c r="H104" i="646"/>
  <c r="H102" i="646"/>
  <c r="H101" i="646"/>
  <c r="H99" i="646"/>
  <c r="H98" i="646"/>
  <c r="H96" i="646"/>
  <c r="H95" i="646"/>
  <c r="H93" i="646"/>
  <c r="H92" i="646"/>
  <c r="H90" i="646"/>
  <c r="H89" i="646"/>
  <c r="H87" i="646"/>
  <c r="H86" i="646"/>
  <c r="H84" i="646"/>
  <c r="H83" i="646"/>
  <c r="H81" i="646"/>
  <c r="H80" i="646"/>
  <c r="H78" i="646"/>
  <c r="H77" i="646"/>
  <c r="H75" i="646"/>
  <c r="H74" i="646"/>
  <c r="H72" i="646"/>
  <c r="H71" i="646"/>
  <c r="H69" i="646"/>
  <c r="H68" i="646"/>
  <c r="H66" i="646"/>
  <c r="H65" i="646"/>
  <c r="H63" i="646"/>
  <c r="H62" i="646"/>
  <c r="H60" i="646"/>
  <c r="H59" i="646"/>
  <c r="H57" i="646"/>
  <c r="H56" i="646"/>
  <c r="H54" i="646"/>
  <c r="H53" i="646"/>
  <c r="H51" i="646"/>
  <c r="H50" i="646"/>
  <c r="H48" i="646"/>
  <c r="H47" i="646"/>
  <c r="H45" i="646"/>
  <c r="H44" i="646"/>
  <c r="H42" i="646"/>
  <c r="H41" i="646"/>
  <c r="H39" i="646"/>
  <c r="H38" i="646"/>
  <c r="H36" i="646"/>
  <c r="H35" i="646"/>
  <c r="H33" i="646"/>
  <c r="H32" i="646"/>
  <c r="H30" i="646"/>
  <c r="H29" i="646"/>
  <c r="H27" i="646"/>
  <c r="H26" i="646"/>
  <c r="H24" i="646"/>
  <c r="H23" i="646"/>
  <c r="H21" i="646"/>
  <c r="H20" i="646"/>
  <c r="H18" i="646"/>
  <c r="H17" i="646"/>
  <c r="H15" i="646"/>
  <c r="H14" i="646"/>
  <c r="H12" i="646"/>
  <c r="H11" i="646"/>
  <c r="H9" i="646"/>
  <c r="H8" i="646"/>
  <c r="H7" i="646"/>
  <c r="H156" i="622"/>
  <c r="H153" i="622"/>
  <c r="H152" i="622"/>
  <c r="H155" i="622"/>
  <c r="H150" i="622"/>
  <c r="H147" i="622"/>
  <c r="H146" i="622"/>
  <c r="H149" i="622"/>
  <c r="H144" i="622"/>
  <c r="H141" i="622"/>
  <c r="H140" i="622"/>
  <c r="H143" i="622"/>
  <c r="H139" i="622"/>
  <c r="H138" i="622"/>
  <c r="H135" i="622"/>
  <c r="H134" i="622"/>
  <c r="H137" i="622"/>
  <c r="H132" i="622"/>
  <c r="H129" i="622"/>
  <c r="H128" i="622"/>
  <c r="H131" i="622"/>
  <c r="H126" i="622"/>
  <c r="H123" i="622"/>
  <c r="H122" i="622"/>
  <c r="H125" i="622"/>
  <c r="H120" i="622"/>
  <c r="H117" i="622"/>
  <c r="H116" i="622"/>
  <c r="H119" i="622"/>
  <c r="H115" i="622"/>
  <c r="H114" i="622"/>
  <c r="H111" i="622"/>
  <c r="H110" i="622"/>
  <c r="H113" i="622"/>
  <c r="H108" i="622"/>
  <c r="H105" i="622"/>
  <c r="H104" i="622"/>
  <c r="H107" i="622"/>
  <c r="H102" i="622"/>
  <c r="H99" i="622"/>
  <c r="H98" i="622"/>
  <c r="H101" i="622"/>
  <c r="H96" i="622"/>
  <c r="H93" i="622"/>
  <c r="H92" i="622"/>
  <c r="H95" i="622"/>
  <c r="H90" i="622"/>
  <c r="H87" i="622"/>
  <c r="H86" i="622"/>
  <c r="H89" i="622"/>
  <c r="H84" i="622"/>
  <c r="H81" i="622"/>
  <c r="H80" i="622"/>
  <c r="H83" i="622"/>
  <c r="H78" i="622"/>
  <c r="H75" i="622"/>
  <c r="H74" i="622"/>
  <c r="H77" i="622"/>
  <c r="H72" i="622"/>
  <c r="H69" i="622"/>
  <c r="H68" i="622"/>
  <c r="H71" i="622"/>
  <c r="H67" i="622"/>
  <c r="H66" i="622"/>
  <c r="H63" i="622"/>
  <c r="H62" i="622"/>
  <c r="H65" i="622"/>
  <c r="H60" i="622"/>
  <c r="H57" i="622"/>
  <c r="H56" i="622"/>
  <c r="H59" i="622"/>
  <c r="H54" i="622"/>
  <c r="H51" i="622"/>
  <c r="H50" i="622"/>
  <c r="H53" i="622"/>
  <c r="H48" i="622"/>
  <c r="H45" i="622"/>
  <c r="H44" i="622"/>
  <c r="H47" i="622"/>
  <c r="H43" i="622"/>
  <c r="H42" i="622"/>
  <c r="H39" i="622"/>
  <c r="H38" i="622"/>
  <c r="H41" i="622"/>
  <c r="H36" i="622"/>
  <c r="H33" i="622"/>
  <c r="H32" i="622"/>
  <c r="H35" i="622"/>
  <c r="H30" i="622"/>
  <c r="H27" i="622"/>
  <c r="H26" i="622"/>
  <c r="H29" i="622"/>
  <c r="H24" i="622"/>
  <c r="H21" i="622"/>
  <c r="H20" i="622"/>
  <c r="H23" i="622"/>
  <c r="H19" i="622"/>
  <c r="H18" i="622"/>
  <c r="H15" i="622"/>
  <c r="H14" i="622"/>
  <c r="H17" i="622"/>
  <c r="H12" i="622"/>
  <c r="H9" i="622"/>
  <c r="H8" i="622"/>
  <c r="H156" i="643"/>
  <c r="H153" i="643"/>
  <c r="H152" i="643"/>
  <c r="H155" i="643"/>
  <c r="H150" i="643"/>
  <c r="H147" i="643"/>
  <c r="H146" i="643"/>
  <c r="H149" i="643"/>
  <c r="H144" i="643"/>
  <c r="H141" i="643"/>
  <c r="H140" i="643"/>
  <c r="H143" i="643"/>
  <c r="H139" i="643"/>
  <c r="H138" i="643"/>
  <c r="H135" i="643"/>
  <c r="H134" i="643"/>
  <c r="H137" i="643"/>
  <c r="H132" i="643"/>
  <c r="H129" i="643"/>
  <c r="H128" i="643"/>
  <c r="H131" i="643"/>
  <c r="H126" i="643"/>
  <c r="H123" i="643"/>
  <c r="H122" i="643"/>
  <c r="H125" i="643"/>
  <c r="H120" i="643"/>
  <c r="H117" i="643"/>
  <c r="H116" i="643"/>
  <c r="H119" i="643"/>
  <c r="H114" i="643"/>
  <c r="H111" i="643"/>
  <c r="H110" i="643"/>
  <c r="H113" i="643"/>
  <c r="H108" i="643"/>
  <c r="H105" i="643"/>
  <c r="H104" i="643"/>
  <c r="H107" i="643"/>
  <c r="H102" i="643"/>
  <c r="H99" i="643"/>
  <c r="H98" i="643"/>
  <c r="H101" i="643"/>
  <c r="H96" i="643"/>
  <c r="H93" i="643"/>
  <c r="H92" i="643"/>
  <c r="H95" i="643"/>
  <c r="H91" i="643"/>
  <c r="H90" i="643"/>
  <c r="H87" i="643"/>
  <c r="H86" i="643"/>
  <c r="H89" i="643"/>
  <c r="H84" i="643"/>
  <c r="H81" i="643"/>
  <c r="H80" i="643"/>
  <c r="H83" i="643"/>
  <c r="H78" i="643"/>
  <c r="H75" i="643"/>
  <c r="H74" i="643"/>
  <c r="H77" i="643"/>
  <c r="H72" i="643"/>
  <c r="H69" i="643"/>
  <c r="H68" i="643"/>
  <c r="H71" i="643"/>
  <c r="H67" i="643"/>
  <c r="H66" i="643"/>
  <c r="H63" i="643"/>
  <c r="H62" i="643"/>
  <c r="H65" i="643"/>
  <c r="H60" i="643"/>
  <c r="H57" i="643"/>
  <c r="H56" i="643"/>
  <c r="H59" i="643"/>
  <c r="H54" i="643"/>
  <c r="H51" i="643"/>
  <c r="H50" i="643"/>
  <c r="H53" i="643"/>
  <c r="H48" i="643"/>
  <c r="H45" i="643"/>
  <c r="H44" i="643"/>
  <c r="H47" i="643"/>
  <c r="H43" i="643"/>
  <c r="H42" i="643"/>
  <c r="H39" i="643"/>
  <c r="H38" i="643"/>
  <c r="H41" i="643"/>
  <c r="H36" i="643"/>
  <c r="H33" i="643"/>
  <c r="H32" i="643"/>
  <c r="H35" i="643"/>
  <c r="H30" i="643"/>
  <c r="H27" i="643"/>
  <c r="H26" i="643"/>
  <c r="H29" i="643"/>
  <c r="H24" i="643"/>
  <c r="H21" i="643"/>
  <c r="H20" i="643"/>
  <c r="H23" i="643"/>
  <c r="H18" i="643"/>
  <c r="H15" i="643"/>
  <c r="H14" i="643"/>
  <c r="H17" i="643"/>
  <c r="H12" i="643"/>
  <c r="H9" i="643"/>
  <c r="H8" i="643"/>
  <c r="R14" i="601"/>
  <c r="H157" i="646" s="1"/>
  <c r="R13" i="601"/>
  <c r="R12" i="601"/>
  <c r="P12" i="601"/>
  <c r="L19" i="642"/>
  <c r="L29" i="642"/>
  <c r="AE33" i="642"/>
  <c r="L47" i="642"/>
  <c r="AE51" i="642"/>
  <c r="L65" i="642"/>
  <c r="AE69" i="642"/>
  <c r="L83" i="642"/>
  <c r="AE87" i="642"/>
  <c r="L101" i="642"/>
  <c r="AE105" i="642"/>
  <c r="L119" i="642"/>
  <c r="AE123" i="642"/>
  <c r="L137" i="642"/>
  <c r="AE141" i="642"/>
  <c r="L155" i="642"/>
  <c r="AE159" i="642"/>
  <c r="L173" i="642"/>
  <c r="AE177" i="642"/>
  <c r="L191" i="642"/>
  <c r="AE195" i="642"/>
  <c r="L209" i="642"/>
  <c r="AE213" i="642"/>
  <c r="L227" i="642"/>
  <c r="AE231" i="642"/>
  <c r="F153" i="646"/>
  <c r="F140" i="646"/>
  <c r="F125" i="646"/>
  <c r="F105" i="646"/>
  <c r="F92" i="646"/>
  <c r="F77" i="646"/>
  <c r="F57" i="646"/>
  <c r="F44" i="646"/>
  <c r="F29" i="646"/>
  <c r="F9" i="646"/>
  <c r="F146" i="646"/>
  <c r="F131" i="646"/>
  <c r="F111" i="646"/>
  <c r="F98" i="646"/>
  <c r="F83" i="646"/>
  <c r="F63" i="646"/>
  <c r="F50" i="646"/>
  <c r="F35" i="646"/>
  <c r="F15" i="646"/>
  <c r="F152" i="646"/>
  <c r="F137" i="646"/>
  <c r="F117" i="646"/>
  <c r="F104" i="646"/>
  <c r="F89" i="646"/>
  <c r="F69" i="646"/>
  <c r="F56" i="646"/>
  <c r="F41" i="646"/>
  <c r="F21" i="646"/>
  <c r="F8" i="646"/>
  <c r="F145" i="646"/>
  <c r="F132" i="646"/>
  <c r="F112" i="646"/>
  <c r="F97" i="646"/>
  <c r="F84" i="646"/>
  <c r="F64" i="646"/>
  <c r="F49" i="646"/>
  <c r="F36" i="646"/>
  <c r="F16" i="646"/>
  <c r="F156" i="622"/>
  <c r="F146" i="622"/>
  <c r="F148" i="622"/>
  <c r="F144" i="622"/>
  <c r="F134" i="622"/>
  <c r="F136" i="622"/>
  <c r="F132" i="622"/>
  <c r="F122" i="622"/>
  <c r="F127" i="622"/>
  <c r="F117" i="622"/>
  <c r="F110" i="622"/>
  <c r="F112" i="622"/>
  <c r="F108" i="622"/>
  <c r="F98" i="622"/>
  <c r="F100" i="622"/>
  <c r="F93" i="622"/>
  <c r="F86" i="622"/>
  <c r="F91" i="622"/>
  <c r="F81" i="622"/>
  <c r="F74" i="622"/>
  <c r="F76" i="622"/>
  <c r="F72" i="622"/>
  <c r="F62" i="622"/>
  <c r="F67" i="622"/>
  <c r="F60" i="622"/>
  <c r="F50" i="622"/>
  <c r="F55" i="622"/>
  <c r="F48" i="622"/>
  <c r="F38" i="622"/>
  <c r="F43" i="622"/>
  <c r="F36" i="622"/>
  <c r="F26" i="622"/>
  <c r="F31" i="622"/>
  <c r="F24" i="622"/>
  <c r="F14" i="622"/>
  <c r="F19" i="622"/>
  <c r="F153" i="643"/>
  <c r="F146" i="643"/>
  <c r="F148" i="643"/>
  <c r="L18" i="642"/>
  <c r="L21" i="642"/>
  <c r="L23" i="642"/>
  <c r="L31" i="642"/>
  <c r="L33" i="642"/>
  <c r="L39" i="642"/>
  <c r="L41" i="642"/>
  <c r="L49" i="642"/>
  <c r="L51" i="642"/>
  <c r="L57" i="642"/>
  <c r="L59" i="642"/>
  <c r="L67" i="642"/>
  <c r="L69" i="642"/>
  <c r="L75" i="642"/>
  <c r="L77" i="642"/>
  <c r="L85" i="642"/>
  <c r="L87" i="642"/>
  <c r="L93" i="642"/>
  <c r="L95" i="642"/>
  <c r="L103" i="642"/>
  <c r="L105" i="642"/>
  <c r="L111" i="642"/>
  <c r="L113" i="642"/>
  <c r="L121" i="642"/>
  <c r="L123" i="642"/>
  <c r="L129" i="642"/>
  <c r="L131" i="642"/>
  <c r="L139" i="642"/>
  <c r="L141" i="642"/>
  <c r="L147" i="642"/>
  <c r="L149" i="642"/>
  <c r="L157" i="642"/>
  <c r="L159" i="642"/>
  <c r="L165" i="642"/>
  <c r="L167" i="642"/>
  <c r="L175" i="642"/>
  <c r="L177" i="642"/>
  <c r="L183" i="642"/>
  <c r="L185" i="642"/>
  <c r="L193" i="642"/>
  <c r="L195" i="642"/>
  <c r="L201" i="642"/>
  <c r="L203" i="642"/>
  <c r="L211" i="642"/>
  <c r="L213" i="642"/>
  <c r="L219" i="642"/>
  <c r="L221" i="642"/>
  <c r="L229" i="642"/>
  <c r="L231" i="642"/>
  <c r="L237" i="642"/>
  <c r="L239" i="642"/>
  <c r="F151" i="646"/>
  <c r="F138" i="646"/>
  <c r="F118" i="646"/>
  <c r="F103" i="646"/>
  <c r="F90" i="646"/>
  <c r="F70" i="646"/>
  <c r="F55" i="646"/>
  <c r="F42" i="646"/>
  <c r="F22" i="646"/>
  <c r="F157" i="646"/>
  <c r="F144" i="646"/>
  <c r="F124" i="646"/>
  <c r="F109" i="646"/>
  <c r="F96" i="646"/>
  <c r="F76" i="646"/>
  <c r="F61" i="646"/>
  <c r="F48" i="646"/>
  <c r="F28" i="646"/>
  <c r="F13" i="646"/>
  <c r="F150" i="646"/>
  <c r="F130" i="646"/>
  <c r="F115" i="646"/>
  <c r="F102" i="646"/>
  <c r="F82" i="646"/>
  <c r="F67" i="646"/>
  <c r="F54" i="646"/>
  <c r="F34" i="646"/>
  <c r="F19" i="646"/>
  <c r="F14" i="646"/>
  <c r="F143" i="646"/>
  <c r="F123" i="646"/>
  <c r="F110" i="646"/>
  <c r="F95" i="646"/>
  <c r="F75" i="646"/>
  <c r="F62" i="646"/>
  <c r="F47" i="646"/>
  <c r="F27" i="646"/>
  <c r="F12" i="646"/>
  <c r="F154" i="622"/>
  <c r="F149" i="622"/>
  <c r="F151" i="622"/>
  <c r="F142" i="622"/>
  <c r="F135" i="622"/>
  <c r="F139" i="622"/>
  <c r="F130" i="622"/>
  <c r="F123" i="622"/>
  <c r="F125" i="622"/>
  <c r="F120" i="622"/>
  <c r="F111" i="622"/>
  <c r="F115" i="622"/>
  <c r="F106" i="622"/>
  <c r="F99" i="622"/>
  <c r="F103" i="622"/>
  <c r="F96" i="622"/>
  <c r="F87" i="622"/>
  <c r="F89" i="622"/>
  <c r="F84" i="622"/>
  <c r="F75" i="622"/>
  <c r="F79" i="622"/>
  <c r="F71" i="622"/>
  <c r="F63" i="622"/>
  <c r="F65" i="622"/>
  <c r="F59" i="622"/>
  <c r="F51" i="622"/>
  <c r="F53" i="622"/>
  <c r="F46" i="622"/>
  <c r="F39" i="622"/>
  <c r="F41" i="622"/>
  <c r="F34" i="622"/>
  <c r="F27" i="622"/>
  <c r="F29" i="622"/>
  <c r="F22" i="622"/>
  <c r="F15" i="622"/>
  <c r="F17" i="622"/>
  <c r="F156" i="643"/>
  <c r="F149" i="643"/>
  <c r="L20" i="642"/>
  <c r="AE24" i="642"/>
  <c r="L38" i="642"/>
  <c r="AE42" i="642"/>
  <c r="L56" i="642"/>
  <c r="AE60" i="642"/>
  <c r="L74" i="642"/>
  <c r="AE78" i="642"/>
  <c r="L92" i="642"/>
  <c r="AE96" i="642"/>
  <c r="L110" i="642"/>
  <c r="AE114" i="642"/>
  <c r="L128" i="642"/>
  <c r="AE132" i="642"/>
  <c r="L146" i="642"/>
  <c r="AE150" i="642"/>
  <c r="L164" i="642"/>
  <c r="AE168" i="642"/>
  <c r="L182" i="642"/>
  <c r="AE186" i="642"/>
  <c r="L200" i="642"/>
  <c r="AE204" i="642"/>
  <c r="L218" i="642"/>
  <c r="AE222" i="642"/>
  <c r="L236" i="642"/>
  <c r="AE240" i="642"/>
  <c r="F149" i="646"/>
  <c r="F129" i="646"/>
  <c r="F116" i="646"/>
  <c r="F101" i="646"/>
  <c r="F81" i="646"/>
  <c r="F68" i="646"/>
  <c r="F53" i="646"/>
  <c r="F33" i="646"/>
  <c r="F20" i="646"/>
  <c r="F155" i="646"/>
  <c r="F135" i="646"/>
  <c r="F122" i="646"/>
  <c r="F107" i="646"/>
  <c r="F87" i="646"/>
  <c r="F74" i="646"/>
  <c r="F59" i="646"/>
  <c r="F39" i="646"/>
  <c r="F26" i="646"/>
  <c r="F11" i="646"/>
  <c r="F141" i="646"/>
  <c r="F128" i="646"/>
  <c r="F113" i="646"/>
  <c r="F93" i="646"/>
  <c r="F80" i="646"/>
  <c r="F65" i="646"/>
  <c r="F45" i="646"/>
  <c r="F32" i="646"/>
  <c r="F17" i="646"/>
  <c r="F156" i="646"/>
  <c r="F136" i="646"/>
  <c r="F121" i="646"/>
  <c r="F108" i="646"/>
  <c r="F88" i="646"/>
  <c r="F73" i="646"/>
  <c r="F60" i="646"/>
  <c r="F40" i="646"/>
  <c r="F25" i="646"/>
  <c r="F152" i="622"/>
  <c r="F157" i="622"/>
  <c r="F147" i="622"/>
  <c r="F140" i="622"/>
  <c r="F145" i="622"/>
  <c r="F138" i="622"/>
  <c r="F128" i="622"/>
  <c r="F133" i="622"/>
  <c r="F126" i="622"/>
  <c r="F116" i="622"/>
  <c r="F118" i="622"/>
  <c r="F114" i="622"/>
  <c r="F104" i="622"/>
  <c r="F109" i="622"/>
  <c r="F102" i="622"/>
  <c r="F92" i="622"/>
  <c r="F94" i="622"/>
  <c r="F90" i="622"/>
  <c r="F80" i="622"/>
  <c r="F82" i="622"/>
  <c r="F78" i="622"/>
  <c r="F68" i="622"/>
  <c r="F70" i="622"/>
  <c r="F66" i="622"/>
  <c r="F56" i="622"/>
  <c r="F58" i="622"/>
  <c r="F54" i="622"/>
  <c r="F44" i="622"/>
  <c r="F49" i="622"/>
  <c r="F42" i="622"/>
  <c r="F32" i="622"/>
  <c r="F37" i="622"/>
  <c r="F30" i="622"/>
  <c r="F20" i="622"/>
  <c r="F25" i="622"/>
  <c r="F18" i="622"/>
  <c r="F152" i="643"/>
  <c r="F154" i="643"/>
  <c r="F147" i="643"/>
  <c r="F140" i="643"/>
  <c r="L22" i="642"/>
  <c r="L32" i="642"/>
  <c r="L40" i="642"/>
  <c r="L50" i="642"/>
  <c r="L58" i="642"/>
  <c r="L68" i="642"/>
  <c r="L76" i="642"/>
  <c r="L86" i="642"/>
  <c r="L94" i="642"/>
  <c r="L104" i="642"/>
  <c r="L112" i="642"/>
  <c r="L122" i="642"/>
  <c r="L130" i="642"/>
  <c r="L140" i="642"/>
  <c r="L148" i="642"/>
  <c r="L158" i="642"/>
  <c r="L166" i="642"/>
  <c r="L176" i="642"/>
  <c r="L184" i="642"/>
  <c r="L194" i="642"/>
  <c r="L202" i="642"/>
  <c r="L212" i="642"/>
  <c r="L220" i="642"/>
  <c r="L230" i="642"/>
  <c r="L238" i="642"/>
  <c r="F127" i="646"/>
  <c r="F66" i="646"/>
  <c r="F148" i="646"/>
  <c r="F85" i="646"/>
  <c r="F24" i="646"/>
  <c r="F106" i="646"/>
  <c r="F43" i="646"/>
  <c r="F134" i="646"/>
  <c r="F71" i="646"/>
  <c r="F153" i="622"/>
  <c r="F143" i="622"/>
  <c r="F124" i="622"/>
  <c r="F105" i="622"/>
  <c r="F97" i="622"/>
  <c r="F77" i="622"/>
  <c r="F57" i="622"/>
  <c r="F47" i="622"/>
  <c r="F28" i="622"/>
  <c r="F155" i="643"/>
  <c r="F141" i="643"/>
  <c r="F143" i="643"/>
  <c r="F136" i="643"/>
  <c r="F129" i="643"/>
  <c r="F131" i="643"/>
  <c r="F124" i="643"/>
  <c r="F119" i="643"/>
  <c r="F121" i="643"/>
  <c r="F112" i="643"/>
  <c r="F105" i="643"/>
  <c r="F109" i="643"/>
  <c r="F100" i="643"/>
  <c r="F93" i="643"/>
  <c r="F95" i="643"/>
  <c r="F89" i="643"/>
  <c r="F81" i="643"/>
  <c r="F83" i="643"/>
  <c r="F76" i="643"/>
  <c r="F69" i="643"/>
  <c r="F71" i="643"/>
  <c r="F65" i="643"/>
  <c r="F57" i="643"/>
  <c r="F59" i="643"/>
  <c r="F52" i="643"/>
  <c r="F45" i="643"/>
  <c r="F47" i="643"/>
  <c r="F40" i="643"/>
  <c r="F33" i="643"/>
  <c r="F37" i="643"/>
  <c r="F28" i="643"/>
  <c r="F21" i="643"/>
  <c r="F23" i="643"/>
  <c r="F16" i="643"/>
  <c r="M13" i="601"/>
  <c r="L24" i="642"/>
  <c r="L60" i="642"/>
  <c r="L96" i="642"/>
  <c r="L132" i="642"/>
  <c r="L168" i="642"/>
  <c r="L204" i="642"/>
  <c r="L240" i="642"/>
  <c r="F142" i="646"/>
  <c r="F18" i="646"/>
  <c r="F126" i="646"/>
  <c r="F147" i="646"/>
  <c r="F23" i="646"/>
  <c r="F131" i="622"/>
  <c r="F83" i="622"/>
  <c r="F35" i="622"/>
  <c r="F151" i="643"/>
  <c r="F128" i="643"/>
  <c r="F126" i="643"/>
  <c r="F104" i="643"/>
  <c r="F92" i="643"/>
  <c r="F90" i="643"/>
  <c r="F68" i="643"/>
  <c r="F56" i="643"/>
  <c r="F61" i="643"/>
  <c r="F42" i="643"/>
  <c r="F30" i="643"/>
  <c r="M14" i="601"/>
  <c r="L30" i="642"/>
  <c r="L48" i="642"/>
  <c r="L66" i="642"/>
  <c r="L84" i="642"/>
  <c r="L102" i="642"/>
  <c r="L120" i="642"/>
  <c r="L138" i="642"/>
  <c r="L156" i="642"/>
  <c r="L174" i="642"/>
  <c r="L192" i="642"/>
  <c r="L210" i="642"/>
  <c r="L228" i="642"/>
  <c r="F114" i="646"/>
  <c r="F46" i="646"/>
  <c r="F133" i="646"/>
  <c r="F72" i="646"/>
  <c r="F154" i="646"/>
  <c r="F91" i="646"/>
  <c r="F30" i="646"/>
  <c r="F119" i="646"/>
  <c r="F51" i="646"/>
  <c r="F155" i="622"/>
  <c r="F137" i="622"/>
  <c r="F119" i="622"/>
  <c r="F107" i="622"/>
  <c r="F88" i="622"/>
  <c r="F69" i="622"/>
  <c r="F61" i="622"/>
  <c r="F40" i="622"/>
  <c r="F21" i="622"/>
  <c r="F157" i="643"/>
  <c r="F144" i="643"/>
  <c r="F134" i="643"/>
  <c r="F139" i="643"/>
  <c r="F132" i="643"/>
  <c r="F122" i="643"/>
  <c r="F127" i="643"/>
  <c r="F117" i="643"/>
  <c r="F110" i="643"/>
  <c r="F115" i="643"/>
  <c r="F108" i="643"/>
  <c r="F98" i="643"/>
  <c r="F103" i="643"/>
  <c r="F96" i="643"/>
  <c r="F86" i="643"/>
  <c r="F88" i="643"/>
  <c r="F84" i="643"/>
  <c r="F74" i="643"/>
  <c r="F79" i="643"/>
  <c r="F72" i="643"/>
  <c r="F62" i="643"/>
  <c r="F64" i="643"/>
  <c r="F60" i="643"/>
  <c r="F50" i="643"/>
  <c r="F55" i="643"/>
  <c r="F48" i="643"/>
  <c r="F38" i="643"/>
  <c r="F43" i="643"/>
  <c r="F36" i="643"/>
  <c r="F26" i="643"/>
  <c r="F31" i="643"/>
  <c r="F24" i="643"/>
  <c r="F14" i="643"/>
  <c r="F19" i="643"/>
  <c r="M12" i="601"/>
  <c r="L42" i="642"/>
  <c r="L78" i="642"/>
  <c r="L114" i="642"/>
  <c r="L150" i="642"/>
  <c r="L186" i="642"/>
  <c r="L222" i="642"/>
  <c r="F79" i="646"/>
  <c r="F100" i="646"/>
  <c r="F58" i="646"/>
  <c r="F86" i="646"/>
  <c r="F141" i="622"/>
  <c r="F113" i="622"/>
  <c r="F64" i="622"/>
  <c r="F45" i="622"/>
  <c r="F16" i="622"/>
  <c r="F138" i="643"/>
  <c r="F116" i="643"/>
  <c r="F114" i="643"/>
  <c r="F102" i="643"/>
  <c r="F80" i="643"/>
  <c r="F78" i="643"/>
  <c r="F73" i="643"/>
  <c r="F54" i="643"/>
  <c r="F49" i="643"/>
  <c r="F32" i="643"/>
  <c r="F20" i="643"/>
  <c r="F18" i="643"/>
  <c r="F94" i="646"/>
  <c r="F31" i="646"/>
  <c r="F120" i="646"/>
  <c r="F52" i="646"/>
  <c r="F139" i="646"/>
  <c r="F78" i="646"/>
  <c r="F10" i="646"/>
  <c r="F99" i="646"/>
  <c r="F38" i="646"/>
  <c r="F150" i="622"/>
  <c r="F129" i="622"/>
  <c r="F121" i="622"/>
  <c r="F101" i="622"/>
  <c r="F85" i="622"/>
  <c r="F73" i="622"/>
  <c r="F52" i="622"/>
  <c r="F33" i="622"/>
  <c r="F23" i="622"/>
  <c r="F150" i="643"/>
  <c r="F142" i="643"/>
  <c r="F135" i="643"/>
  <c r="F137" i="643"/>
  <c r="F130" i="643"/>
  <c r="F123" i="643"/>
  <c r="F125" i="643"/>
  <c r="F120" i="643"/>
  <c r="F111" i="643"/>
  <c r="F113" i="643"/>
  <c r="F107" i="643"/>
  <c r="F99" i="643"/>
  <c r="F101" i="643"/>
  <c r="F94" i="643"/>
  <c r="F87" i="643"/>
  <c r="F91" i="643"/>
  <c r="F82" i="643"/>
  <c r="F75" i="643"/>
  <c r="F77" i="643"/>
  <c r="F70" i="643"/>
  <c r="F63" i="643"/>
  <c r="F67" i="643"/>
  <c r="F58" i="643"/>
  <c r="F51" i="643"/>
  <c r="F53" i="643"/>
  <c r="F46" i="643"/>
  <c r="F39" i="643"/>
  <c r="F41" i="643"/>
  <c r="F35" i="643"/>
  <c r="F27" i="643"/>
  <c r="F29" i="643"/>
  <c r="F22" i="643"/>
  <c r="F15" i="643"/>
  <c r="F17" i="643"/>
  <c r="F37" i="646"/>
  <c r="F95" i="622"/>
  <c r="F145" i="643"/>
  <c r="F133" i="643"/>
  <c r="F118" i="643"/>
  <c r="F106" i="643"/>
  <c r="F97" i="643"/>
  <c r="F85" i="643"/>
  <c r="F66" i="643"/>
  <c r="F44" i="643"/>
  <c r="F34" i="643"/>
  <c r="F25" i="643"/>
  <c r="H19" i="643" l="1"/>
  <c r="H115" i="643"/>
  <c r="H91" i="622"/>
  <c r="H31" i="646"/>
  <c r="H55" i="646"/>
  <c r="H79" i="646"/>
  <c r="H103" i="646"/>
  <c r="H127" i="646"/>
  <c r="H151" i="646"/>
  <c r="H25" i="643"/>
  <c r="H49" i="643"/>
  <c r="H73" i="643"/>
  <c r="H97" i="643"/>
  <c r="H121" i="643"/>
  <c r="H145" i="643"/>
  <c r="H25" i="622"/>
  <c r="H49" i="622"/>
  <c r="H73" i="622"/>
  <c r="H97" i="622"/>
  <c r="H121" i="622"/>
  <c r="H145" i="622"/>
  <c r="H25" i="646"/>
  <c r="H49" i="646"/>
  <c r="H73" i="646"/>
  <c r="H97" i="646"/>
  <c r="H121" i="646"/>
  <c r="H145" i="646"/>
  <c r="H31" i="643"/>
  <c r="H55" i="643"/>
  <c r="H79" i="643"/>
  <c r="H103" i="643"/>
  <c r="H127" i="643"/>
  <c r="H151" i="643"/>
  <c r="H31" i="622"/>
  <c r="H55" i="622"/>
  <c r="H79" i="622"/>
  <c r="H103" i="622"/>
  <c r="H127" i="622"/>
  <c r="H151" i="622"/>
  <c r="H19" i="646"/>
  <c r="H43" i="646"/>
  <c r="H67" i="646"/>
  <c r="H91" i="646"/>
  <c r="H115" i="646"/>
  <c r="H139" i="646"/>
  <c r="H13" i="643"/>
  <c r="H37" i="643"/>
  <c r="H61" i="643"/>
  <c r="H85" i="643"/>
  <c r="H109" i="643"/>
  <c r="H133" i="643"/>
  <c r="H157" i="643"/>
  <c r="H13" i="622"/>
  <c r="H37" i="622"/>
  <c r="H61" i="622"/>
  <c r="H85" i="622"/>
  <c r="H109" i="622"/>
  <c r="H133" i="622"/>
  <c r="H157" i="622"/>
  <c r="H13" i="646"/>
  <c r="H37" i="646"/>
  <c r="H61" i="646"/>
  <c r="H85" i="646"/>
  <c r="H109" i="646"/>
  <c r="H133" i="646"/>
  <c r="O7" i="627" l="1"/>
  <c r="O8" i="627"/>
  <c r="O9" i="627"/>
  <c r="O10" i="627"/>
  <c r="O17" i="627"/>
  <c r="P17" i="627" s="1"/>
  <c r="Q17" i="627" s="1"/>
  <c r="R17" i="627" s="1"/>
  <c r="S17" i="627" s="1"/>
  <c r="U17" i="627" s="1"/>
  <c r="V17" i="627" s="1"/>
  <c r="W17" i="627" s="1"/>
  <c r="Z24" i="627"/>
  <c r="Q25" i="627"/>
  <c r="B2" i="525"/>
  <c r="B3" i="525"/>
  <c r="E3" i="437"/>
  <c r="L18" i="627"/>
  <c r="L21" i="627"/>
  <c r="X24" i="627"/>
  <c r="L24" i="627"/>
  <c r="Y23" i="627"/>
  <c r="L20" i="627"/>
  <c r="L23" i="627"/>
  <c r="L19" i="627"/>
  <c r="O7" i="632" l="1"/>
  <c r="O8" i="632"/>
  <c r="O9" i="632"/>
  <c r="O10" i="632"/>
  <c r="O18" i="632"/>
  <c r="P18" i="632" s="1"/>
  <c r="Q18" i="632" s="1"/>
  <c r="R18" i="632" s="1"/>
  <c r="S18" i="632" s="1"/>
  <c r="T18" i="632" s="1"/>
  <c r="V18" i="632" s="1"/>
  <c r="X18" i="632" s="1"/>
  <c r="R24" i="632"/>
  <c r="L21" i="632"/>
  <c r="Y23" i="632"/>
  <c r="L23" i="632"/>
  <c r="L22" i="632"/>
  <c r="L20" i="632"/>
  <c r="L19" i="632"/>
  <c r="M12" i="550" l="1"/>
  <c r="AG251" i="471" l="1"/>
  <c r="AG250" i="471"/>
  <c r="AG249" i="471"/>
  <c r="AG248" i="471"/>
  <c r="AG247" i="471"/>
  <c r="AG246" i="471"/>
  <c r="AG245" i="471"/>
  <c r="Q245" i="471"/>
  <c r="AG244" i="471"/>
  <c r="AG243" i="471"/>
  <c r="AG242" i="471"/>
  <c r="AG241" i="471"/>
  <c r="AG240" i="471"/>
  <c r="AG239" i="471"/>
  <c r="AG238" i="471"/>
  <c r="H11" i="643"/>
  <c r="H7" i="643"/>
  <c r="L241" i="471"/>
  <c r="AE244" i="471"/>
  <c r="L240" i="471"/>
  <c r="F13" i="643"/>
  <c r="F9" i="643"/>
  <c r="F11" i="643"/>
  <c r="F12" i="643"/>
  <c r="L238" i="471"/>
  <c r="F10" i="643"/>
  <c r="L239" i="471"/>
  <c r="F8" i="643"/>
  <c r="L242" i="471"/>
  <c r="L243" i="471"/>
  <c r="L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L220" i="471"/>
  <c r="F12" i="641"/>
  <c r="L24" i="640"/>
  <c r="F13" i="641"/>
  <c r="X226" i="471"/>
  <c r="F8" i="641"/>
  <c r="L23" i="640"/>
  <c r="L222" i="471"/>
  <c r="L223" i="471"/>
  <c r="F9" i="641"/>
  <c r="L224" i="471"/>
  <c r="L225" i="471"/>
  <c r="X26" i="640"/>
  <c r="L20" i="640"/>
  <c r="L221" i="471"/>
  <c r="L21" i="640"/>
  <c r="L25" i="640"/>
  <c r="L26" i="640"/>
  <c r="L22" i="640"/>
  <c r="L226" i="471"/>
  <c r="F10"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10" i="636"/>
  <c r="F12" i="637"/>
  <c r="Y166" i="471"/>
  <c r="L70" i="471"/>
  <c r="L165" i="471"/>
  <c r="X167" i="471"/>
  <c r="F8" i="639"/>
  <c r="L146" i="471"/>
  <c r="L36" i="471"/>
  <c r="F11" i="635"/>
  <c r="AD108" i="471"/>
  <c r="F10" i="639"/>
  <c r="F8" i="638"/>
  <c r="L67" i="471"/>
  <c r="Y90" i="471"/>
  <c r="L85" i="471"/>
  <c r="L130" i="471"/>
  <c r="L164" i="471"/>
  <c r="L32" i="471"/>
  <c r="F10" i="635"/>
  <c r="F12" i="638"/>
  <c r="L120" i="471"/>
  <c r="L91" i="471"/>
  <c r="F13" i="634"/>
  <c r="L128" i="471"/>
  <c r="X131" i="471"/>
  <c r="F12" i="636"/>
  <c r="Y148" i="471"/>
  <c r="F12" i="635"/>
  <c r="AC120" i="471"/>
  <c r="X91" i="471"/>
  <c r="Y130" i="471"/>
  <c r="F10" i="638"/>
  <c r="L71" i="471"/>
  <c r="L31" i="471"/>
  <c r="L35" i="471"/>
  <c r="F9" i="635"/>
  <c r="L90" i="471"/>
  <c r="L167" i="471"/>
  <c r="L195" i="471"/>
  <c r="F13" i="637"/>
  <c r="F9" i="637"/>
  <c r="L182" i="471"/>
  <c r="F13" i="636"/>
  <c r="F13" i="639"/>
  <c r="L104" i="471"/>
  <c r="L148" i="471"/>
  <c r="L51" i="471"/>
  <c r="L196" i="471"/>
  <c r="L127" i="471"/>
  <c r="X37" i="471"/>
  <c r="L179" i="471"/>
  <c r="F8" i="636"/>
  <c r="L106" i="471"/>
  <c r="F9" i="634"/>
  <c r="L183" i="471"/>
  <c r="L161" i="471"/>
  <c r="F8" i="637"/>
  <c r="F9" i="636"/>
  <c r="L144" i="471"/>
  <c r="L86" i="471"/>
  <c r="L87" i="471"/>
  <c r="L143" i="471"/>
  <c r="F12" i="634"/>
  <c r="L110" i="471"/>
  <c r="F12" i="639"/>
  <c r="L34" i="471"/>
  <c r="L125" i="471"/>
  <c r="L193" i="471"/>
  <c r="X55" i="471"/>
  <c r="L105" i="471"/>
  <c r="L163" i="471"/>
  <c r="L131" i="471"/>
  <c r="L33" i="471"/>
  <c r="L54" i="471"/>
  <c r="L197" i="471"/>
  <c r="L162" i="471"/>
  <c r="L69" i="471"/>
  <c r="L37" i="471"/>
  <c r="L88" i="471"/>
  <c r="L72" i="471"/>
  <c r="L126" i="471"/>
  <c r="F10" i="634"/>
  <c r="F8" i="634"/>
  <c r="F8" i="635"/>
  <c r="F11" i="637"/>
  <c r="F10" i="637"/>
  <c r="AC110" i="471"/>
  <c r="L194" i="471"/>
  <c r="X149" i="471"/>
  <c r="X73" i="471"/>
  <c r="AH197" i="471"/>
  <c r="F11" i="636"/>
  <c r="AC109" i="471"/>
  <c r="L166" i="471"/>
  <c r="L109" i="471"/>
  <c r="L73" i="471"/>
  <c r="L50" i="471"/>
  <c r="L103" i="471"/>
  <c r="F11" i="639"/>
  <c r="L181" i="471"/>
  <c r="L52" i="471"/>
  <c r="L53" i="471"/>
  <c r="L55" i="471"/>
  <c r="L180" i="471"/>
  <c r="F11" i="638"/>
  <c r="L145" i="471"/>
  <c r="L108" i="471"/>
  <c r="L49" i="471"/>
  <c r="F13" i="638"/>
  <c r="L68" i="471"/>
  <c r="F11" i="634"/>
  <c r="F13" i="635"/>
  <c r="F9" i="639"/>
  <c r="L149" i="471"/>
  <c r="Y183"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8" i="625"/>
  <c r="L22" i="625"/>
  <c r="X24" i="624"/>
  <c r="L18" i="624"/>
  <c r="L20" i="626"/>
  <c r="L23" i="625"/>
  <c r="L21" i="625"/>
  <c r="L24" i="626"/>
  <c r="L21" i="626"/>
  <c r="L23" i="624"/>
  <c r="L24" i="625"/>
  <c r="L19" i="625"/>
  <c r="L23" i="626"/>
  <c r="L20" i="625"/>
  <c r="L25" i="626"/>
  <c r="L19" i="624"/>
  <c r="L22" i="626"/>
  <c r="L22" i="624"/>
  <c r="L20" i="624"/>
  <c r="X26" i="626"/>
  <c r="X24" i="625"/>
  <c r="L24" i="624"/>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19" i="630"/>
  <c r="L21" i="633"/>
  <c r="L23" i="630"/>
  <c r="L19" i="631"/>
  <c r="L18" i="630"/>
  <c r="L22" i="633"/>
  <c r="L19" i="633"/>
  <c r="L23" i="633"/>
  <c r="L20" i="633"/>
  <c r="Y23" i="630"/>
  <c r="L20" i="631"/>
  <c r="Y23" i="631"/>
  <c r="L21" i="630"/>
  <c r="L22" i="631"/>
  <c r="L24" i="630"/>
  <c r="L24" i="631"/>
  <c r="L21" i="631"/>
  <c r="X24" i="631"/>
  <c r="L18" i="631"/>
  <c r="AH23" i="633"/>
  <c r="L20" i="630"/>
  <c r="L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AD23" i="628"/>
  <c r="X24" i="629"/>
  <c r="L21" i="628"/>
  <c r="L19" i="628"/>
  <c r="L23" i="629"/>
  <c r="AC25" i="628"/>
  <c r="AC24" i="628"/>
  <c r="E2" i="437"/>
  <c r="Y23" i="629"/>
  <c r="L19" i="629"/>
  <c r="L20" i="628"/>
  <c r="L18" i="628"/>
  <c r="L24" i="629"/>
  <c r="L18" i="629"/>
  <c r="L24" i="628"/>
  <c r="L25" i="628"/>
  <c r="L23" i="628"/>
  <c r="L20"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22"/>
  <c r="F342" i="471"/>
  <c r="F13" i="616"/>
  <c r="M297" i="471"/>
  <c r="F11" i="618"/>
  <c r="F13" i="617"/>
  <c r="F9" i="618"/>
  <c r="M302" i="471"/>
  <c r="F9" i="617"/>
  <c r="F12" i="618"/>
  <c r="F9" i="614"/>
  <c r="F341" i="471"/>
  <c r="F11" i="622"/>
  <c r="F12" i="616"/>
  <c r="F8" i="617"/>
  <c r="F11" i="617"/>
  <c r="F338" i="471"/>
  <c r="M307" i="471"/>
  <c r="F13" i="614"/>
  <c r="F8" i="614"/>
  <c r="F8" i="618"/>
  <c r="F8" i="616"/>
  <c r="F337" i="471"/>
  <c r="F11" i="616"/>
  <c r="F12" i="622"/>
  <c r="F9" i="622"/>
  <c r="F340" i="471"/>
  <c r="F10" i="614"/>
  <c r="F339" i="471"/>
  <c r="F12" i="617"/>
  <c r="F13" i="618"/>
  <c r="F10" i="616"/>
  <c r="F11" i="614"/>
  <c r="F10" i="622"/>
  <c r="F10" i="617"/>
  <c r="F9" i="616"/>
  <c r="F10" i="618"/>
  <c r="F13" i="622"/>
  <c r="F12" i="614"/>
</calcChain>
</file>

<file path=xl/sharedStrings.xml><?xml version="1.0" encoding="utf-8"?>
<sst xmlns="http://schemas.openxmlformats.org/spreadsheetml/2006/main" count="6171" uniqueCount="2189">
  <si>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</si>
  <si>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</si>
  <si>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</si>
  <si>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</si>
  <si>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</si>
  <si>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</si>
  <si>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</si>
  <si>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</si>
  <si>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</si>
  <si>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</si>
  <si>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</si>
  <si>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</si>
  <si>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</si>
  <si>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</si>
  <si>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</si>
  <si>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</si>
  <si>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</si>
  <si>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</si>
  <si>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</si>
  <si>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</si>
  <si>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</si>
  <si>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</si>
  <si>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</si>
  <si>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</si>
  <si>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</si>
  <si>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</si>
  <si>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</si>
  <si>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</si>
  <si>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</si>
  <si>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</si>
  <si>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</si>
  <si>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</si>
  <si>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</si>
  <si>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</si>
  <si>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</si>
  <si>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</si>
  <si>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</si>
  <si>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</si>
  <si>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</si>
  <si>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</si>
  <si>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</si>
  <si>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</si>
  <si>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</si>
  <si>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</si>
  <si>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</si>
  <si>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</si>
  <si>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</si>
  <si>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</si>
  <si>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</si>
  <si>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</si>
  <si>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</si>
  <si>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</si>
  <si>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</si>
  <si>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</si>
  <si>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</si>
  <si>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</si>
  <si>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</si>
  <si>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</si>
  <si>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</si>
  <si>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</si>
  <si>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</si>
  <si>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</si>
  <si>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</si>
  <si>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</si>
  <si>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</si>
  <si>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</si>
  <si>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</si>
  <si>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</si>
  <si>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</si>
  <si>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</si>
  <si>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</si>
  <si>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</si>
  <si>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</si>
  <si>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</si>
  <si>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</si>
  <si>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</si>
  <si>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</si>
  <si>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</si>
  <si>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</si>
  <si>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</si>
  <si>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</si>
  <si>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</si>
  <si>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</si>
  <si>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</si>
  <si>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</si>
  <si>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</si>
  <si>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</si>
  <si>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</si>
  <si>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</si>
  <si>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</si>
  <si>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</si>
  <si>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</si>
  <si>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</si>
  <si>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</si>
  <si>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</si>
  <si>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</si>
  <si>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</si>
  <si>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</si>
  <si>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</si>
  <si>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</si>
  <si>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</si>
  <si>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</si>
  <si>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</si>
  <si>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</si>
  <si>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</si>
  <si>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</si>
  <si>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</si>
  <si>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</si>
  <si>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</si>
  <si>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</si>
  <si>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</si>
  <si>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</si>
  <si>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</si>
  <si>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</si>
  <si>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</si>
  <si>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</si>
  <si>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</si>
  <si>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</si>
  <si>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</si>
  <si>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</si>
  <si>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</si>
  <si>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</si>
  <si>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</si>
  <si>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</si>
  <si>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</si>
  <si>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</si>
  <si>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</si>
  <si>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</si>
  <si>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</si>
  <si>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</si>
  <si>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</si>
  <si>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</si>
  <si>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</si>
  <si>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</si>
  <si>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</si>
  <si>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</si>
  <si>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</si>
  <si>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</si>
  <si>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</si>
  <si>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</si>
  <si>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</si>
  <si>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</si>
  <si>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</si>
  <si>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</si>
  <si>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</si>
  <si>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</si>
  <si>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</si>
  <si>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</si>
  <si>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</si>
  <si>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</si>
  <si>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</si>
  <si>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</si>
  <si>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</si>
  <si>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</si>
  <si>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</si>
  <si>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</si>
  <si>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</si>
  <si>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</si>
  <si>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</si>
  <si>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</si>
  <si>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</si>
  <si>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</si>
  <si>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</si>
  <si>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</si>
  <si>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</si>
  <si>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</si>
  <si>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</si>
  <si>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</si>
  <si>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</si>
  <si>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</si>
  <si>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</si>
  <si>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</si>
  <si>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</si>
  <si>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</si>
  <si>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</si>
  <si>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</si>
  <si>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</si>
  <si>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</si>
  <si>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</si>
  <si>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</si>
  <si>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</si>
  <si>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</si>
  <si>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</si>
  <si>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</si>
  <si>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</si>
  <si>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</si>
  <si>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</si>
  <si>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</si>
  <si>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</si>
  <si>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</si>
  <si>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</si>
  <si>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</si>
  <si>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</si>
  <si>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</si>
  <si>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</si>
  <si>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</si>
  <si>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</si>
  <si>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</si>
  <si>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</si>
  <si>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</si>
  <si>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</si>
  <si>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</si>
  <si>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</si>
  <si>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</si>
  <si>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</si>
  <si>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</si>
  <si>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</si>
  <si>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</si>
  <si>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</si>
  <si>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</si>
  <si>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</si>
  <si>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</si>
  <si>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</si>
  <si>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</si>
  <si>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</si>
  <si>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</si>
  <si>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</si>
  <si>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</si>
  <si>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</si>
  <si>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</si>
  <si>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</si>
  <si>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</si>
  <si>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</si>
  <si>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</si>
  <si>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</si>
  <si>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</si>
  <si>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</si>
  <si>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</si>
  <si>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</si>
  <si>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</si>
  <si>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</si>
  <si>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</si>
  <si>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</si>
  <si>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</si>
  <si>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</si>
  <si>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</si>
  <si>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</si>
  <si>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</si>
  <si>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</si>
  <si>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</si>
  <si>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</si>
  <si>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</si>
  <si>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</si>
  <si>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</si>
  <si>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</si>
  <si>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</si>
  <si>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</si>
  <si>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</si>
  <si>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</si>
  <si>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</si>
  <si>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</si>
  <si>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</si>
  <si>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</si>
  <si>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</si>
  <si>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</si>
  <si>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</si>
  <si>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</si>
  <si>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</si>
  <si>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</si>
  <si>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</si>
  <si>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</si>
  <si>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</si>
  <si>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</si>
  <si>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</si>
  <si>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</si>
  <si>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</si>
  <si>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</si>
  <si>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</si>
  <si>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</si>
  <si>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</si>
  <si>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</si>
  <si>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</si>
  <si>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</si>
  <si>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</si>
  <si>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</si>
  <si>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</si>
  <si>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</si>
  <si>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</si>
  <si>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</si>
  <si>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</si>
  <si>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</si>
  <si>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</si>
  <si>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</si>
  <si>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</si>
  <si>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</si>
  <si>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</si>
  <si>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</si>
  <si>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</si>
  <si>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</si>
  <si>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</si>
  <si>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</si>
  <si>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</si>
  <si>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</si>
  <si>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</si>
  <si>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</si>
  <si>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</si>
  <si>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</si>
  <si>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</si>
  <si>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</si>
  <si>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</si>
  <si>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</si>
  <si>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</si>
  <si>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</si>
  <si>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</si>
  <si>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</si>
  <si>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</si>
  <si>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</si>
  <si>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</si>
  <si>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</si>
  <si>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</si>
  <si>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</si>
  <si>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</si>
  <si>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</si>
  <si>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</si>
  <si>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</si>
  <si>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</si>
  <si>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</si>
  <si>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</si>
  <si>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</si>
  <si>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</si>
  <si>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</si>
  <si>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</si>
  <si>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</si>
  <si>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</si>
  <si>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</si>
  <si>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</si>
  <si>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</si>
  <si>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</si>
  <si>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</si>
  <si>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</si>
  <si>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</si>
  <si>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</si>
  <si>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</si>
  <si>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</si>
  <si>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</si>
  <si>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</si>
  <si>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</si>
  <si>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</si>
  <si>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</si>
  <si>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</si>
  <si>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</si>
  <si>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</si>
  <si>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</si>
  <si>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</si>
  <si>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</si>
  <si>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</si>
  <si>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</si>
  <si>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</si>
  <si>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</si>
  <si>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</si>
  <si>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</si>
  <si>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</si>
  <si>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</si>
  <si>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</si>
  <si>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</si>
  <si>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</si>
  <si>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</si>
  <si>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</si>
  <si>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</si>
  <si>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</si>
  <si>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</si>
  <si>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</si>
  <si>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</si>
  <si>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</si>
  <si>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</si>
  <si>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</si>
  <si>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</si>
  <si>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</si>
  <si>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</si>
  <si>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</si>
  <si>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</si>
  <si>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</si>
  <si>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</si>
  <si>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</si>
  <si>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</si>
  <si>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</si>
  <si>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</si>
  <si>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</si>
  <si>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</si>
  <si>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</si>
  <si>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</si>
  <si>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</si>
  <si>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</si>
  <si>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</si>
  <si>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</si>
  <si>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</si>
  <si>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</si>
  <si>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</si>
  <si>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</si>
  <si>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</si>
  <si>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</si>
  <si>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</si>
  <si>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</si>
  <si>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</si>
  <si>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</si>
  <si>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</si>
  <si>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</si>
  <si>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</si>
  <si>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</si>
  <si>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</si>
  <si>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</si>
  <si>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</si>
  <si>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</si>
  <si>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</si>
  <si>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</si>
  <si>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</si>
  <si>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</si>
  <si>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</si>
  <si>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</si>
  <si>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</si>
  <si>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</si>
  <si>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</si>
  <si>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</si>
  <si>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</si>
  <si>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</si>
  <si>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</si>
  <si>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</si>
  <si>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</si>
  <si>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</si>
  <si>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</si>
  <si>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</si>
  <si>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</si>
  <si>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</si>
  <si>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</si>
  <si>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</si>
  <si>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</si>
  <si>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</si>
  <si>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</si>
  <si>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</si>
  <si>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</si>
  <si>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</si>
  <si>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</si>
  <si>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</si>
  <si>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</si>
  <si>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</si>
  <si>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</si>
  <si>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</si>
  <si>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</si>
  <si>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</si>
  <si>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</si>
  <si>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</si>
  <si>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</si>
  <si>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</si>
  <si>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</si>
  <si>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</si>
  <si>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</si>
  <si>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</si>
  <si>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</si>
  <si>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</si>
  <si>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</si>
  <si>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</si>
  <si>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</si>
  <si>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</si>
  <si>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</si>
  <si>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</si>
  <si>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</si>
  <si>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</si>
  <si>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</si>
  <si>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</si>
  <si>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</si>
  <si>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</si>
  <si>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</si>
  <si>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</si>
  <si>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</si>
  <si>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</si>
  <si>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</si>
  <si>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</si>
  <si>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</si>
  <si>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</si>
  <si>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</si>
  <si>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</si>
  <si>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</si>
  <si>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</si>
  <si>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</si>
  <si>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</si>
  <si>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</si>
  <si>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</si>
  <si>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</si>
  <si>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</si>
  <si>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</si>
  <si>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</si>
  <si>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</si>
  <si>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</si>
  <si>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</si>
  <si>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</si>
  <si>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</si>
  <si>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</si>
  <si>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</si>
  <si>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</si>
  <si>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</si>
  <si>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</si>
  <si>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</si>
  <si>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</si>
  <si>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</si>
  <si>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</si>
  <si>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</si>
  <si>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</si>
  <si>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</si>
  <si>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</si>
  <si>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</si>
  <si>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</si>
  <si>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</si>
  <si>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</si>
  <si>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</si>
  <si>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</si>
  <si>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</si>
  <si>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</si>
  <si>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</si>
  <si>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</si>
  <si>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</si>
  <si>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</si>
  <si>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</si>
  <si>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</si>
  <si>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</si>
  <si>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</si>
  <si>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</si>
  <si>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</si>
  <si>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</si>
  <si>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</si>
  <si>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</si>
  <si>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</si>
  <si>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</si>
  <si>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</si>
  <si>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</si>
  <si>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</si>
  <si>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</si>
  <si>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</si>
  <si>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</si>
  <si>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</si>
  <si>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</si>
  <si>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</si>
  <si>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</si>
  <si>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</si>
  <si>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</si>
  <si>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</si>
  <si>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</si>
  <si>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</si>
  <si>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</si>
  <si>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</si>
  <si>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</si>
  <si>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</si>
  <si>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</si>
  <si>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</si>
  <si>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</si>
  <si>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</si>
  <si>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</si>
  <si>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</si>
  <si>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</si>
  <si>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</si>
  <si>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</si>
  <si>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</si>
  <si>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</si>
  <si>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</si>
  <si>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</si>
  <si>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</si>
  <si>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</si>
  <si>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</si>
  <si>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</si>
  <si>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</si>
  <si>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</si>
  <si>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</si>
  <si>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</si>
  <si>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</si>
  <si>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</si>
  <si>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</si>
  <si>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</si>
  <si>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</si>
  <si>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</si>
  <si>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</si>
  <si>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</si>
  <si>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</si>
  <si>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</si>
  <si>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</si>
  <si>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</si>
  <si>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</si>
  <si>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</si>
  <si>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</si>
  <si>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</si>
  <si>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</si>
  <si>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</si>
  <si>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</si>
  <si>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</si>
  <si>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</si>
  <si>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</si>
  <si>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</si>
  <si>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</si>
  <si>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</si>
  <si>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</si>
  <si>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</si>
  <si>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</si>
  <si>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</si>
  <si>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</si>
  <si>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</si>
  <si>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</si>
  <si>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</si>
  <si>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</si>
  <si>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</si>
  <si>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</si>
  <si>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</si>
  <si>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</si>
  <si>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</si>
  <si>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</si>
  <si>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</si>
  <si>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</si>
  <si>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</si>
  <si>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</si>
  <si>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</si>
  <si>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</si>
  <si>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</si>
  <si>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</si>
  <si>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</si>
  <si>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</si>
  <si>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</si>
  <si>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</si>
  <si>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</si>
  <si>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</si>
  <si>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</si>
  <si>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</si>
  <si>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</si>
  <si>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</si>
  <si>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</si>
  <si>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</si>
  <si>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</si>
  <si>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</si>
  <si>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</si>
  <si>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</si>
  <si>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</si>
  <si>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</si>
  <si>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</si>
  <si>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</si>
  <si>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</si>
  <si>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</si>
  <si>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</si>
  <si>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</si>
  <si>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</si>
  <si>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</si>
  <si>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</si>
  <si>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</si>
  <si>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</si>
  <si>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</si>
  <si>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</si>
  <si>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</si>
  <si>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</si>
  <si>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</si>
  <si>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</si>
  <si>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</si>
  <si>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</si>
  <si>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</si>
  <si>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</si>
  <si>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</si>
  <si>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</si>
  <si>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</si>
  <si>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</si>
  <si>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</si>
  <si>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</si>
  <si>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</si>
  <si>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</si>
  <si>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</si>
  <si>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</si>
  <si>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</si>
  <si>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</si>
  <si>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</si>
  <si>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</si>
  <si>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</si>
  <si>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</si>
  <si>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</si>
  <si>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</si>
  <si>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</si>
  <si>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</si>
  <si>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</si>
  <si>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</si>
  <si>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</si>
  <si>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</si>
  <si>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</si>
  <si>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</si>
  <si>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</si>
  <si>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</si>
  <si>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</si>
  <si>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</si>
  <si>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</si>
  <si>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</si>
  <si>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</si>
  <si>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</si>
  <si>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</si>
  <si>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</si>
  <si>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</si>
  <si>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</si>
  <si>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</si>
  <si>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</si>
  <si>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</si>
  <si>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</si>
  <si>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</si>
  <si>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</si>
  <si>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</si>
  <si>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</si>
  <si>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</si>
  <si>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</si>
  <si>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</si>
  <si>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</si>
  <si>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</si>
  <si>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</si>
  <si>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</si>
  <si>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</si>
  <si>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</si>
  <si>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</si>
  <si>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</si>
  <si>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</si>
  <si>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</si>
  <si>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</si>
  <si>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</si>
  <si>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</si>
  <si>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</si>
  <si>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</si>
  <si>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</si>
  <si>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</si>
  <si>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</si>
  <si>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</si>
  <si>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</si>
  <si>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</si>
  <si>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</si>
  <si>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</si>
  <si>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</si>
  <si>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</si>
  <si>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</si>
  <si>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</si>
  <si>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</si>
  <si>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</si>
  <si>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</si>
  <si>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</si>
  <si>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</si>
  <si>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</si>
  <si>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</si>
  <si>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</si>
  <si>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</si>
  <si>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</si>
  <si>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</si>
  <si>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</si>
  <si>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</si>
  <si>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</si>
  <si>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</si>
  <si>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</si>
  <si>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</si>
  <si>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</si>
  <si>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</si>
  <si>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</si>
  <si>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</si>
  <si>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</si>
  <si>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</si>
  <si>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</si>
  <si>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</si>
  <si>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</si>
  <si>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</si>
  <si>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</si>
  <si>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</si>
  <si>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</si>
  <si>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</si>
  <si>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</si>
  <si>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</si>
  <si>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</si>
  <si>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</si>
  <si>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</si>
  <si>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</si>
  <si>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</si>
  <si>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</si>
  <si>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</si>
  <si>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</si>
  <si>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</si>
  <si>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</si>
  <si>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</si>
  <si>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</si>
  <si>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</si>
  <si>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</si>
  <si>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</si>
  <si>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</si>
  <si>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</si>
  <si>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</si>
  <si>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01.12.2021</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</si>
  <si>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</si>
  <si>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</si>
  <si>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</si>
  <si>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</si>
  <si>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</si>
  <si>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</si>
  <si>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</si>
  <si>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</si>
  <si>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</si>
  <si>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</si>
  <si>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</si>
  <si>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</si>
  <si>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</si>
  <si>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</si>
  <si>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</si>
  <si>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</si>
  <si>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</si>
  <si>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</si>
  <si>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</si>
  <si>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</si>
  <si>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</si>
  <si>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</si>
  <si>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</si>
  <si>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</si>
  <si>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</si>
  <si>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</si>
  <si>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</si>
  <si>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</si>
  <si>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</si>
  <si>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</si>
  <si>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</si>
  <si>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</si>
  <si>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</si>
  <si>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</si>
  <si>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</si>
  <si>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</si>
  <si>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</si>
  <si>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</si>
  <si>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</si>
  <si>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</si>
  <si>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</si>
  <si>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</si>
  <si>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</si>
  <si>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</si>
  <si>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</si>
  <si>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</si>
  <si>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</si>
  <si>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</si>
  <si>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</si>
  <si>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</si>
  <si>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</si>
  <si>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</si>
  <si>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</si>
  <si>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</si>
  <si>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</si>
  <si>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</si>
  <si>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</si>
  <si>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</si>
  <si>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</si>
  <si>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</si>
  <si>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</si>
  <si>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</si>
  <si>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</si>
  <si>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</si>
  <si>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</si>
  <si>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</si>
  <si>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</si>
  <si>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</si>
  <si>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</si>
  <si>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</si>
  <si>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</si>
  <si>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</si>
  <si>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</si>
  <si>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</si>
  <si>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</si>
  <si>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</si>
  <si>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</si>
  <si>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</si>
  <si>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</si>
  <si>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</si>
  <si>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</si>
  <si>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</si>
  <si>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</si>
  <si>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</si>
  <si>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</si>
  <si>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</si>
  <si>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</si>
  <si>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</si>
  <si>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</si>
  <si>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</si>
  <si>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</si>
  <si>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</si>
  <si>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</si>
  <si>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</si>
  <si>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</si>
  <si>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</si>
  <si>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</si>
  <si>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</si>
  <si>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</si>
  <si>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</si>
  <si>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</si>
  <si>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</si>
  <si>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</si>
  <si>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</si>
  <si>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</si>
  <si>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</si>
  <si>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</si>
  <si>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</si>
  <si>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</si>
  <si>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</si>
  <si>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</si>
  <si>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</si>
  <si>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</si>
  <si>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</si>
  <si>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</si>
  <si>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</si>
  <si>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</si>
  <si>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</si>
  <si>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</si>
  <si>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</si>
  <si>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</si>
  <si>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</si>
  <si>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</si>
  <si>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</si>
  <si>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</si>
  <si>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</si>
  <si>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</si>
  <si>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</si>
  <si>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</si>
  <si>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</si>
  <si>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</si>
  <si>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</si>
  <si>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</si>
  <si>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</si>
  <si>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</si>
  <si>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</si>
  <si>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</si>
  <si>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</si>
  <si>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</si>
  <si>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</si>
  <si>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</si>
  <si>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</si>
  <si>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</si>
  <si>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</si>
  <si>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</si>
  <si>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</si>
  <si>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</si>
  <si>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</si>
  <si>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</si>
  <si>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</si>
  <si>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</si>
  <si>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</si>
  <si>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</si>
  <si>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</si>
  <si>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</si>
  <si>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</si>
  <si>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</si>
  <si>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</si>
  <si>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</si>
  <si>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</si>
  <si>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</si>
  <si>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</si>
  <si>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</si>
  <si>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</si>
  <si>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</si>
  <si>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</si>
  <si>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</si>
  <si>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</si>
  <si>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</si>
  <si>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</si>
  <si>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</si>
  <si>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</si>
  <si>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</si>
  <si>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</si>
  <si>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</si>
  <si>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</si>
  <si>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</si>
  <si>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</si>
  <si>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</si>
  <si>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</si>
  <si>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</si>
  <si>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</si>
  <si>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</si>
  <si>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</si>
  <si>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</si>
  <si>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</si>
  <si>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</si>
  <si>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</si>
  <si>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</si>
  <si>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</si>
  <si>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</si>
  <si>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</si>
  <si>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</si>
  <si>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</si>
  <si>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</si>
  <si>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</si>
  <si>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</si>
  <si>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</si>
  <si>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</si>
  <si>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</si>
  <si>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</si>
  <si>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</si>
  <si>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</si>
  <si>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</si>
  <si>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</si>
  <si>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</si>
  <si>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</si>
  <si>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</si>
  <si>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</si>
  <si>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</si>
  <si>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</si>
  <si>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</si>
  <si>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</si>
  <si>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</si>
  <si>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</si>
  <si>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</si>
  <si>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</si>
  <si>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</si>
  <si>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</si>
  <si>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</si>
  <si>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</si>
  <si>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</si>
  <si>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</si>
  <si>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</si>
  <si>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</si>
  <si>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</si>
  <si>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</si>
  <si>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</si>
  <si>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</si>
  <si>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</si>
  <si>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</si>
  <si>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</si>
  <si>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</si>
  <si>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</si>
  <si>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</si>
  <si>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</si>
  <si>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</si>
  <si>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</si>
  <si>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</si>
  <si>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</si>
  <si>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</si>
  <si>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</si>
  <si>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</si>
  <si>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</si>
  <si>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</si>
  <si>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</si>
  <si>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</si>
  <si>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</si>
  <si>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</si>
  <si>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</si>
  <si>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</si>
  <si>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</si>
  <si>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</si>
  <si>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</si>
  <si>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</si>
  <si>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</si>
  <si>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</si>
  <si>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</si>
  <si>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</si>
  <si>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</si>
  <si>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</si>
  <si>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</si>
  <si>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</si>
  <si>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</si>
  <si>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</si>
  <si>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</si>
  <si>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</si>
  <si>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</si>
  <si>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</si>
  <si>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</si>
  <si>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</si>
  <si>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</si>
  <si>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</si>
  <si>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</si>
  <si>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</si>
  <si>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</si>
  <si>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</si>
  <si>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</si>
  <si>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</si>
  <si>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</si>
  <si>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</si>
  <si>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</si>
  <si>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</si>
  <si>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</si>
  <si>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</si>
  <si>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</si>
  <si>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</si>
  <si>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</si>
  <si>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</si>
  <si>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</si>
  <si>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</si>
  <si>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</si>
  <si>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</si>
  <si>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</si>
  <si>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</si>
  <si>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</si>
  <si>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</si>
  <si>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</si>
  <si>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</si>
  <si>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</si>
  <si>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</si>
  <si>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</si>
  <si>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</si>
  <si>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</si>
  <si>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</si>
  <si>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</si>
  <si>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</si>
  <si>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</si>
  <si>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</si>
  <si>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</si>
  <si>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</si>
  <si>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</si>
  <si>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</si>
  <si>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</si>
  <si>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</si>
  <si>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</si>
  <si>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</si>
  <si>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</si>
  <si>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</si>
  <si>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</si>
  <si>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</si>
  <si>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</si>
  <si>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</si>
  <si>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</si>
  <si>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</si>
  <si>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</si>
  <si>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</si>
  <si>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</si>
  <si>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</si>
  <si>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</si>
  <si>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</si>
  <si>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</si>
  <si>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</si>
  <si>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</si>
  <si>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</si>
  <si>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</si>
  <si>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</si>
  <si>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</si>
  <si>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</si>
  <si>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</si>
  <si>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</si>
  <si>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</si>
  <si>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</si>
  <si>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</si>
  <si>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</si>
  <si>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</si>
  <si>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</si>
  <si>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</si>
  <si>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</si>
  <si>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</si>
  <si>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</si>
  <si>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</si>
  <si>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</si>
  <si>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</si>
  <si>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</si>
  <si>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</si>
  <si>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</si>
  <si>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</si>
  <si>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</si>
  <si>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</si>
  <si>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</si>
  <si>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</si>
  <si>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</si>
  <si>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</si>
  <si>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</si>
  <si>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</si>
  <si>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</si>
  <si>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</si>
  <si>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</si>
  <si>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</si>
  <si>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</si>
  <si>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</si>
  <si>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</si>
  <si>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</si>
  <si>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</si>
  <si>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</si>
  <si>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</si>
  <si>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</si>
  <si>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</si>
  <si>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</si>
  <si>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</si>
  <si>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</si>
  <si>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</si>
  <si>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</si>
  <si>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</si>
  <si>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</si>
  <si>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</si>
  <si>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</si>
  <si>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</si>
  <si>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</si>
  <si>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</si>
  <si>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</si>
  <si>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</si>
  <si>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</si>
  <si>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</si>
  <si>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</si>
  <si>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</si>
  <si>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</si>
  <si>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</si>
  <si>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</si>
  <si>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</si>
  <si>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</si>
  <si>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</si>
  <si>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</si>
  <si>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</si>
  <si>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</si>
  <si>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</si>
  <si>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</si>
  <si>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</si>
  <si>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</si>
  <si>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</si>
  <si>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</si>
  <si>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</si>
  <si>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</si>
  <si>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</si>
  <si>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</si>
  <si>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</si>
  <si>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</si>
  <si>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</si>
  <si>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</si>
  <si>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</si>
  <si>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</si>
  <si>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</si>
  <si>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</si>
  <si>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</si>
  <si>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</si>
  <si>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</si>
  <si>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</si>
  <si>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</si>
  <si>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</si>
  <si>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</si>
  <si>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</si>
  <si>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</si>
  <si>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</si>
  <si>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</si>
  <si>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</si>
  <si>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</si>
  <si>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</si>
  <si>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</si>
  <si>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</si>
  <si>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</si>
  <si>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</si>
  <si>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</si>
  <si>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</si>
  <si>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</si>
  <si>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</si>
  <si>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</si>
  <si>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</si>
  <si>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</si>
  <si>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</si>
  <si>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</si>
  <si>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</si>
  <si>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</si>
  <si>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</si>
  <si>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</si>
  <si>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</si>
  <si>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</si>
  <si>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</si>
  <si>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</si>
  <si>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</si>
  <si>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</si>
  <si>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</si>
  <si>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</si>
  <si>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</si>
  <si>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</si>
  <si>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</si>
  <si>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</si>
  <si>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</si>
  <si>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</si>
  <si>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</si>
  <si>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</si>
  <si>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</si>
  <si>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</si>
  <si>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</si>
  <si>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</si>
  <si>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</si>
  <si>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</si>
  <si>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</si>
  <si>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</si>
  <si>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</si>
  <si>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</si>
  <si>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</si>
  <si>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</si>
  <si>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</si>
  <si>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</si>
  <si>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</si>
  <si>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</si>
  <si>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</si>
  <si>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</si>
  <si>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</si>
  <si>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</si>
  <si>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</si>
  <si>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</si>
  <si>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</si>
  <si>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</si>
  <si>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</si>
  <si>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</si>
  <si>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</si>
  <si>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</si>
  <si>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</si>
  <si>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</si>
  <si>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</si>
  <si>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</si>
  <si>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</si>
  <si>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</si>
  <si>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</si>
  <si>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</si>
  <si>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</si>
  <si>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</si>
  <si>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</si>
  <si>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</si>
  <si>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</si>
  <si>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</si>
  <si>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</si>
  <si>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</si>
  <si>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</si>
  <si>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</si>
  <si>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</si>
  <si>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</si>
  <si>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</si>
  <si>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</si>
  <si>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</si>
  <si>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</si>
  <si>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</si>
  <si>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</si>
  <si>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</si>
  <si>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</si>
  <si>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</si>
  <si>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</si>
  <si>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</si>
  <si>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</si>
  <si>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</si>
  <si>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</si>
  <si>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</si>
  <si>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</si>
  <si>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</si>
  <si>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</si>
  <si>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</si>
  <si>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</si>
  <si>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</si>
  <si>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</si>
  <si>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</si>
  <si>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</si>
  <si>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</si>
  <si>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</si>
  <si>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</si>
  <si>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</si>
  <si>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</si>
  <si>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</si>
  <si>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</si>
  <si>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</si>
  <si>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</si>
  <si>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</si>
  <si>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</si>
  <si>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</si>
  <si>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</si>
  <si>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</si>
  <si>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</si>
  <si>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</si>
  <si>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</si>
  <si>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</si>
  <si>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</si>
  <si>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</si>
  <si>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</si>
  <si>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</si>
  <si>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</si>
  <si>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</si>
  <si>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</si>
  <si>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</si>
  <si>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</si>
  <si>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</si>
  <si>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</si>
  <si>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</si>
  <si>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</si>
  <si>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</si>
  <si>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</si>
  <si>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</si>
  <si>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</si>
  <si>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</si>
  <si>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</si>
  <si>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</si>
  <si>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</si>
  <si>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</si>
  <si>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</si>
  <si>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</si>
  <si>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</si>
  <si>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</si>
  <si>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</si>
  <si>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</si>
  <si>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</si>
  <si>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</si>
  <si>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</si>
  <si>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</si>
  <si>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</si>
  <si>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</si>
  <si>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</si>
  <si>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</si>
  <si>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</si>
  <si>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</si>
  <si>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</si>
  <si>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</si>
  <si>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</si>
  <si>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</si>
  <si>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</si>
  <si>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</si>
  <si>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</si>
  <si>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</si>
  <si>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</si>
  <si>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</si>
  <si>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</si>
  <si>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</si>
  <si>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</si>
  <si>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</si>
  <si>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</si>
  <si>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</si>
  <si>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</si>
  <si>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</si>
  <si>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</si>
  <si>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</si>
  <si>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</si>
  <si>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</si>
  <si>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</si>
  <si>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</si>
  <si>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</si>
  <si>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</si>
  <si>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</si>
  <si>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</si>
  <si>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</si>
  <si>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</si>
  <si>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</si>
  <si>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</si>
  <si>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</si>
  <si>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</si>
  <si>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</si>
  <si>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</si>
  <si>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</si>
  <si>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</si>
  <si>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</si>
  <si>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</si>
  <si>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</si>
  <si>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</si>
  <si>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</si>
  <si>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</si>
  <si>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</si>
  <si>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</si>
  <si>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</si>
  <si>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</si>
  <si>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</si>
  <si>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</si>
  <si>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</si>
  <si>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</si>
  <si>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</si>
  <si>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</si>
  <si>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</si>
  <si>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</si>
  <si>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</si>
  <si>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</si>
  <si>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</si>
  <si>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</si>
  <si>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</si>
  <si>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</si>
  <si>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</si>
  <si>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</si>
  <si>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</si>
  <si>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</si>
  <si>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</si>
  <si>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</si>
  <si>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</si>
  <si>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</si>
  <si>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</si>
  <si>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</si>
  <si>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</si>
  <si>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</si>
  <si>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</si>
  <si>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</si>
  <si>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</si>
  <si>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</si>
  <si>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</si>
  <si>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</si>
  <si>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</si>
  <si>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</si>
  <si>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</si>
  <si>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</si>
  <si>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</si>
  <si>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</si>
  <si>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</si>
  <si>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</si>
  <si>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</si>
  <si>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</si>
  <si>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</si>
  <si>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</si>
  <si>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</si>
  <si>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</si>
  <si>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</si>
  <si>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</si>
  <si>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</si>
  <si>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</si>
  <si>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</si>
  <si>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</si>
  <si>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</si>
  <si>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</si>
  <si>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</si>
  <si>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</si>
  <si>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</si>
  <si>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</si>
  <si>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</si>
  <si>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</si>
  <si>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</si>
  <si>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</si>
  <si>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</si>
  <si>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</si>
  <si>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</si>
  <si>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</si>
  <si>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</si>
  <si>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</si>
  <si>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</si>
  <si>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</si>
  <si>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997550001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</si>
  <si>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</si>
  <si>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</si>
  <si>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</si>
  <si>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</si>
  <si>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</si>
  <si>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</si>
  <si>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</si>
  <si>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</si>
  <si>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</si>
  <si>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</si>
  <si>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</si>
  <si>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</si>
  <si>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</si>
  <si>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</si>
  <si>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</si>
  <si>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</si>
  <si>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</si>
  <si>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</si>
  <si>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</si>
  <si>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631050001</t>
  </si>
  <si>
    <t>26485720</t>
  </si>
  <si>
    <t>АО "ННК"</t>
  </si>
  <si>
    <t>6330017980</t>
  </si>
  <si>
    <t>26322430</t>
  </si>
  <si>
    <t>АО "Похвистневоэнерго"</t>
  </si>
  <si>
    <t>6372020696</t>
  </si>
  <si>
    <t>637201001</t>
  </si>
  <si>
    <t>26485687</t>
  </si>
  <si>
    <t>АО "РКЦ "Прогресс"</t>
  </si>
  <si>
    <t>6312139922</t>
  </si>
  <si>
    <t>997450001</t>
  </si>
  <si>
    <t>26485611</t>
  </si>
  <si>
    <t>АО "Салют"</t>
  </si>
  <si>
    <t>6313034986</t>
  </si>
  <si>
    <t>631301001</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</si>
  <si>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</si>
  <si>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</si>
  <si>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</si>
  <si>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</si>
  <si>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</si>
  <si>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</si>
  <si>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</si>
  <si>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</si>
  <si>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</si>
  <si>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</si>
  <si>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</si>
  <si>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</si>
  <si>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</si>
  <si>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</si>
  <si>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</si>
  <si>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</si>
  <si>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</si>
  <si>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</si>
  <si>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</si>
  <si>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</si>
  <si>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</si>
  <si>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</si>
  <si>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</si>
  <si>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</si>
  <si>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</si>
  <si>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</si>
  <si>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</si>
  <si>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</si>
  <si>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</si>
  <si>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</si>
  <si>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</si>
  <si>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</si>
  <si>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</si>
  <si>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</si>
  <si>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</si>
  <si>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</si>
  <si>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</si>
  <si>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</si>
  <si>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</si>
  <si>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</si>
  <si>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</si>
  <si>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</si>
  <si>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</si>
  <si>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</si>
  <si>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</si>
  <si>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</si>
  <si>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</si>
  <si>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</si>
  <si>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</si>
  <si>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</si>
  <si>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</si>
  <si>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</si>
  <si>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</si>
  <si>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</si>
  <si>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</si>
  <si>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</si>
  <si>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</si>
  <si>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</si>
  <si>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</si>
  <si>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</si>
  <si>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</si>
  <si>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</si>
  <si>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</si>
  <si>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</si>
  <si>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</si>
  <si>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</si>
  <si>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</si>
  <si>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</si>
  <si>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</si>
  <si>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</si>
  <si>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</si>
  <si>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</si>
  <si>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</si>
  <si>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</si>
  <si>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</si>
  <si>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</si>
  <si>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</si>
  <si>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</si>
  <si>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</si>
  <si>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</si>
  <si>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</si>
  <si>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</si>
  <si>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</si>
  <si>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</si>
  <si>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</si>
  <si>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</si>
  <si>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</si>
  <si>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</si>
  <si>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</si>
  <si>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</si>
  <si>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</si>
  <si>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</si>
  <si>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</si>
  <si>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</si>
  <si>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</si>
  <si>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</si>
  <si>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</si>
  <si>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</si>
  <si>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</si>
  <si>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</si>
  <si>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</si>
  <si>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</si>
  <si>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</si>
  <si>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</si>
  <si>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</si>
  <si>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</si>
  <si>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</si>
  <si>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</si>
  <si>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</si>
  <si>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</si>
  <si>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</si>
  <si>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</si>
  <si>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</si>
  <si>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</si>
  <si>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</si>
  <si>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</si>
  <si>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</si>
  <si>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</si>
  <si>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</si>
  <si>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</si>
  <si>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</si>
  <si>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</si>
  <si>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</si>
  <si>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</si>
  <si>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</si>
  <si>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</si>
  <si>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</si>
  <si>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</si>
  <si>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</si>
  <si>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</si>
  <si>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</si>
  <si>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</si>
  <si>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</si>
  <si>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</si>
  <si>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</si>
  <si>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</si>
  <si>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</si>
  <si>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</si>
  <si>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</si>
  <si>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</si>
  <si>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</si>
  <si>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</si>
  <si>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</si>
  <si>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</si>
  <si>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</si>
  <si>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</si>
  <si>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</si>
  <si>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</si>
  <si>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</si>
  <si>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</si>
  <si>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</si>
  <si>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</si>
  <si>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</si>
  <si>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</si>
  <si>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</si>
  <si>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</si>
  <si>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</si>
  <si>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</si>
  <si>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</si>
  <si>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</si>
  <si>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</si>
  <si>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</si>
  <si>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</si>
  <si>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</si>
  <si>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</si>
  <si>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</si>
  <si>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</si>
  <si>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</si>
  <si>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</si>
  <si>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</si>
  <si>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</si>
  <si>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</si>
  <si>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</si>
  <si>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</si>
  <si>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</si>
  <si>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</si>
  <si>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</si>
  <si>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</si>
  <si>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</si>
  <si>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</si>
  <si>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</si>
  <si>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</si>
  <si>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</si>
  <si>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</si>
  <si>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</si>
  <si>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</si>
  <si>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</si>
  <si>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</si>
  <si>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</si>
  <si>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</si>
  <si>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</si>
  <si>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</si>
  <si>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</si>
  <si>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</si>
  <si>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</si>
  <si>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</si>
  <si>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</si>
  <si>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</si>
  <si>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</si>
  <si>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</si>
  <si>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</si>
  <si>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</si>
  <si>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</si>
  <si>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</si>
  <si>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</si>
  <si>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</si>
  <si>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</si>
  <si>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</si>
  <si>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</si>
  <si>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</si>
  <si>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</si>
  <si>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</si>
  <si>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</si>
  <si>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</si>
  <si>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</si>
  <si>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</si>
  <si>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</si>
  <si>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</si>
  <si>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</si>
  <si>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</si>
  <si>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</si>
  <si>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</si>
  <si>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</si>
  <si>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</si>
  <si>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</si>
  <si>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</si>
  <si>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</si>
  <si>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</si>
  <si>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</si>
  <si>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</si>
  <si>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</si>
  <si>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</si>
  <si>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</si>
  <si>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</si>
  <si>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</si>
  <si>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</si>
  <si>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</si>
  <si>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</si>
  <si>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</si>
  <si>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</si>
  <si>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</si>
  <si>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</si>
  <si>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</si>
  <si>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</si>
  <si>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</si>
  <si>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</si>
  <si>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</si>
  <si>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</si>
  <si>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</si>
  <si>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</si>
  <si>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</si>
  <si>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</si>
  <si>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</si>
  <si>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</si>
  <si>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</si>
  <si>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</si>
  <si>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</si>
  <si>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</si>
  <si>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</si>
  <si>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</si>
  <si>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</si>
  <si>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</si>
  <si>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</si>
  <si>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</si>
  <si>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</si>
  <si>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</si>
  <si>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</si>
  <si>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</si>
  <si>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</si>
  <si>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</si>
  <si>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</si>
  <si>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</si>
  <si>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</si>
  <si>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</si>
  <si>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</si>
  <si>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</si>
  <si>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</si>
  <si>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</si>
  <si>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</si>
  <si>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</si>
  <si>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</si>
  <si>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</si>
  <si>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</si>
  <si>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</si>
  <si>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</si>
  <si>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</si>
  <si>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</si>
  <si>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</si>
  <si>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</si>
  <si>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</si>
  <si>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</si>
  <si>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</si>
  <si>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</si>
  <si>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</si>
  <si>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</si>
  <si>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</si>
  <si>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</si>
  <si>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</si>
  <si>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</si>
  <si>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</si>
  <si>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</si>
  <si>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</si>
  <si>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</si>
  <si>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</si>
  <si>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</si>
  <si>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</si>
  <si>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</si>
  <si>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</si>
  <si>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</si>
  <si>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</si>
  <si>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</si>
  <si>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</si>
  <si>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</si>
  <si>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</si>
  <si>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</si>
  <si>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</si>
  <si>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</si>
  <si>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</si>
  <si>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</si>
  <si>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</si>
  <si>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</si>
  <si>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</si>
  <si>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</si>
  <si>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</si>
  <si>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</si>
  <si>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</si>
  <si>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</si>
  <si>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</si>
  <si>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</si>
  <si>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</si>
  <si>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</si>
  <si>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</si>
  <si>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</si>
  <si>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</si>
  <si>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</si>
  <si>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</si>
  <si>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</si>
  <si>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</si>
  <si>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</si>
  <si>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</si>
  <si>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</si>
  <si>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</si>
  <si>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</si>
  <si>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</si>
  <si>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</si>
  <si>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</si>
  <si>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</si>
  <si>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</si>
  <si>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</si>
  <si>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</si>
  <si>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</si>
  <si>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</si>
  <si>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</si>
  <si>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</si>
  <si>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</si>
  <si>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</si>
  <si>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</si>
  <si>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</si>
  <si>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</si>
  <si>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</si>
  <si>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</si>
  <si>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</si>
  <si>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</si>
  <si>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</si>
  <si>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</si>
  <si>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</si>
  <si>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</si>
  <si>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</si>
  <si>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</si>
  <si>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</si>
  <si>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</si>
  <si>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</si>
  <si>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</si>
  <si>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</si>
  <si>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</si>
  <si>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</si>
  <si>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</si>
  <si>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</si>
  <si>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</si>
  <si>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</si>
  <si>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</si>
  <si>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</si>
  <si>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</si>
  <si>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</si>
  <si>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</si>
  <si>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</si>
  <si>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</si>
  <si>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</si>
  <si>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</si>
  <si>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132401001</t>
  </si>
  <si>
    <t>27-11-2020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</si>
  <si>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</si>
  <si>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</si>
  <si>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</si>
  <si>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</si>
  <si>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</si>
  <si>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</si>
  <si>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</si>
  <si>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</si>
  <si>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</si>
  <si>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</si>
  <si>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</si>
  <si>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</si>
  <si>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</si>
  <si>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</si>
  <si>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31513663</t>
  </si>
  <si>
    <t>ООО "УК "Кошелев менеджмент"</t>
  </si>
  <si>
    <t>7327072119</t>
  </si>
  <si>
    <t>14-04-2014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</si>
  <si>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</si>
  <si>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</si>
  <si>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</si>
  <si>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</si>
  <si>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</si>
  <si>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</si>
  <si>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</si>
  <si>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</si>
  <si>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</si>
  <si>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</si>
  <si>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</si>
  <si>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</si>
  <si>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</si>
  <si>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</si>
  <si>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</si>
  <si>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</si>
  <si>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</si>
  <si>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</si>
  <si>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</si>
  <si>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</si>
  <si>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</si>
  <si>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</si>
  <si>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</si>
  <si>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</si>
  <si>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</si>
  <si>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</si>
  <si>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</si>
  <si>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</si>
  <si>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</si>
  <si>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</si>
  <si>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</si>
  <si>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</si>
  <si>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</si>
  <si>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</si>
  <si>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</si>
  <si>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</si>
  <si>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</si>
  <si>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</si>
  <si>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</si>
  <si>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</si>
  <si>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</si>
  <si>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</si>
  <si>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</si>
  <si>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</si>
  <si>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</si>
  <si>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</si>
  <si>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</si>
  <si>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</si>
  <si>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</si>
  <si>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</si>
  <si>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</si>
  <si>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</si>
  <si>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</si>
  <si>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</si>
  <si>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</si>
  <si>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</si>
  <si>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</si>
  <si>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</si>
  <si>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</si>
  <si>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</si>
  <si>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</si>
  <si>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</si>
  <si>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</si>
  <si>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</si>
  <si>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</si>
  <si>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</si>
  <si>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</si>
  <si>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</si>
  <si>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</si>
  <si>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</si>
  <si>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</si>
  <si>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</si>
  <si>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</si>
  <si>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</si>
  <si>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</si>
  <si>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</si>
  <si>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</si>
  <si>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</si>
  <si>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</si>
  <si>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</si>
  <si>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</si>
  <si>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</si>
  <si>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</si>
  <si>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</si>
  <si>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</si>
  <si>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</si>
  <si>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</si>
  <si>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</si>
  <si>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</si>
  <si>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</si>
  <si>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</si>
  <si>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</si>
  <si>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</si>
  <si>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</si>
  <si>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</si>
  <si>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</si>
  <si>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</si>
  <si>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</si>
  <si>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</si>
  <si>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</si>
  <si>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</si>
  <si>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</si>
  <si>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</si>
  <si>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</si>
  <si>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</si>
  <si>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</si>
  <si>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</si>
  <si>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</si>
  <si>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</si>
  <si>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</si>
  <si>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</si>
  <si>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</si>
  <si>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</si>
  <si>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</si>
  <si>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</si>
  <si>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</si>
  <si>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</si>
  <si>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</si>
  <si>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</si>
  <si>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</si>
  <si>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</si>
  <si>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</si>
  <si>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</si>
  <si>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</si>
  <si>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</si>
  <si>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</si>
  <si>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</si>
  <si>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</si>
  <si>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</si>
  <si>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</si>
  <si>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</si>
  <si>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</si>
  <si>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</si>
  <si>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</si>
  <si>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</si>
  <si>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</si>
  <si>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</si>
  <si>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</si>
  <si>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</si>
  <si>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</si>
  <si>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</si>
  <si>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</si>
  <si>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</si>
  <si>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</si>
  <si>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</si>
  <si>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</si>
  <si>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</si>
  <si>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</si>
  <si>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</si>
  <si>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</si>
  <si>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</si>
  <si>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</si>
  <si>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</si>
  <si>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</si>
  <si>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</si>
  <si>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</si>
  <si>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</si>
  <si>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</si>
  <si>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</si>
  <si>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</si>
  <si>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</si>
  <si>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</si>
  <si>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</si>
  <si>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</si>
  <si>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</si>
  <si>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</si>
  <si>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</si>
  <si>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</si>
  <si>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</si>
  <si>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</si>
  <si>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</si>
  <si>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</si>
  <si>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</si>
  <si>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</si>
  <si>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</si>
  <si>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</si>
  <si>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</si>
  <si>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</si>
  <si>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</si>
  <si>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</si>
  <si>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</si>
  <si>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</si>
  <si>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</si>
  <si>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</si>
  <si>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</si>
  <si>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</si>
  <si>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</si>
  <si>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</si>
  <si>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</si>
  <si>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</si>
  <si>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</si>
  <si>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</si>
  <si>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</si>
  <si>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</si>
  <si>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</si>
  <si>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</si>
  <si>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</si>
  <si>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</si>
  <si>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</si>
  <si>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</si>
  <si>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</si>
  <si>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Департамент ценового и тарифного регулирования</t>
  </si>
  <si>
    <t>10.11.2021</t>
  </si>
  <si>
    <t>287</t>
  </si>
  <si>
    <t>Сайт Правительства Самарской области</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</si>
  <si>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</si>
  <si>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</si>
  <si>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</si>
  <si>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</si>
  <si>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</si>
  <si>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</si>
  <si>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</si>
  <si>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</si>
  <si>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Передача. Тепловая энергия; Сбыт. Тепловая энергия</t>
  </si>
  <si>
    <t>Предельный уровень цена на тепловую энергию (мощность) в ценовой зоне теплоснабжения</t>
  </si>
  <si>
    <t>6, 7, 9, 10, 11, 13, 12, 15, 16, 17,20, 25, 26, 28, 29, 30, 34, 35, 38, 39, 40, 41, 42, 44, 45, 46, 48, 51, 52, 53, 54, 55, 61, 69, 70, 71, 83</t>
  </si>
  <si>
    <t>47, 49</t>
  </si>
  <si>
    <t>59, 60</t>
  </si>
  <si>
    <t>62</t>
  </si>
  <si>
    <t>76</t>
  </si>
  <si>
    <t>102</t>
  </si>
  <si>
    <t>30.06.2022</t>
  </si>
  <si>
    <t>01.07.2022</t>
  </si>
  <si>
    <t>24.12.2022</t>
  </si>
  <si>
    <t>1.1.2</t>
  </si>
  <si>
    <t>1.1.3</t>
  </si>
  <si>
    <t>1.1.4</t>
  </si>
  <si>
    <t>1.1.5</t>
  </si>
  <si>
    <t>Государственный контракт на теплоснабжение</t>
  </si>
  <si>
    <t>Контракт на теплоснабжение</t>
  </si>
  <si>
    <t>Договор на теплоснабжение с бюджетными организациями</t>
  </si>
  <si>
    <t>Договор на теплоснабжение с юридическими лицами</t>
  </si>
  <si>
    <t>Договор на теплоснабжение с прочими организациями</t>
  </si>
  <si>
    <t>https://portal.eias.ru/Portal/DownloadPage.aspx?type=12&amp;guid=afa228c1-b89d-447d-b66a-466ace1a931a</t>
  </si>
  <si>
    <t>https://portal.eias.ru/Portal/DownloadPage.aspx?type=12&amp;guid=3e30bf81-1d1b-4444-a291-01ff9eedbb0e</t>
  </si>
  <si>
    <t>https://portal.eias.ru/Portal/DownloadPage.aspx?type=12&amp;guid=34668f26-430b-465c-bfca-f1e312a585e0</t>
  </si>
  <si>
    <t>https://portal.eias.ru/Portal/DownloadPage.aspx?type=12&amp;guid=2c32a476-22b2-4496-97a3-9fb244896e04</t>
  </si>
  <si>
    <t>https://portal.eias.ru/Portal/DownloadPage.aspx?type=12&amp;guid=04e3749e-901f-456c-82c5-510088c20e85</t>
  </si>
  <si>
    <t>https://portal.eias.ru/Portal/DownloadPage.aspx?type=12&amp;guid=d6939286-05f2-4257-a052-d7f796cc350b</t>
  </si>
  <si>
    <t>подключение</t>
  </si>
  <si>
    <t>06.12.2021</t>
  </si>
  <si>
    <t>https://mpsamis.ru/</t>
  </si>
  <si>
    <t>Перечень документов и сведений, представляемых одновременно с заявкой на подключение (технологическое присоединение) к системе теплоснабжения</t>
  </si>
  <si>
    <t>постановление Правительства РФ от 05.07.2018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Правительстви РФ"</t>
  </si>
  <si>
    <t>8(846)254-61-20</t>
  </si>
  <si>
    <t>г. Самара, ул. Фрунзе, 84</t>
  </si>
  <si>
    <t>c 08:00 до 17:00</t>
  </si>
  <si>
    <t>Регламент подключения</t>
  </si>
  <si>
    <t>https://portal.eias.ru/Portal/DownloadPage.aspx?type=12&amp;guid=250da348-ec2c-44e2-baad-2650bf52e1da</t>
  </si>
  <si>
    <t>31.01.2022 12:32:18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</si>
</sst>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49" fontId="0" fillId="9" borderId="5" xfId="30" applyNumberFormat="1" applyFont="1" applyFill="1" applyBorder="1" applyAlignment="1" applyProtection="1">
      <alignment horizontal="left" vertical="center" wrapText="1" indent="3"/>
      <protection locked="0"/>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37" fillId="0" borderId="16" xfId="33" applyNumberFormat="1" applyFont="1" applyFill="1" applyBorder="1" applyAlignment="1" applyProtection="1">
      <alignment horizontal="center" vertical="center" wrapText="1"/>
    </xf>
    <xf numFmtId="49" fontId="10" fillId="0" borderId="26" xfId="3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239</xdr:row>
      <xdr:rowOff>0</xdr:rowOff>
    </xdr:from>
    <xdr:to>
      <xdr:col>28</xdr:col>
      <xdr:colOff>228600</xdr:colOff>
      <xdr:row>239</xdr:row>
      <xdr:rowOff>190500</xdr:rowOff>
    </xdr:to>
    <xdr:grpSp>
      <xdr:nvGrpSpPr>
        <xdr:cNvPr id="4" name="shCalendar">
          <a:extLst>
            <a:ext uri="{FF2B5EF4-FFF2-40B4-BE49-F238E27FC236}">
              <a16:creationId xmlns:a16="http://schemas.microsoft.com/office/drawing/2014/main" id="{00000000-0008-0000-0C00-000004000000}"/>
            </a:ext>
          </a:extLst>
        </xdr:cNvPr>
        <xdr:cNvGrpSpPr>
          <a:grpSpLocks/>
        </xdr:cNvGrpSpPr>
      </xdr:nvGrpSpPr>
      <xdr:grpSpPr bwMode="auto">
        <a:xfrm>
          <a:off x="12763500" y="48863250"/>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25</xdr:col>
      <xdr:colOff>38100</xdr:colOff>
      <xdr:row>23</xdr:row>
      <xdr:rowOff>0</xdr:rowOff>
    </xdr:from>
    <xdr:ext cx="190500" cy="190500"/>
    <xdr:grpSp>
      <xdr:nvGrpSpPr>
        <xdr:cNvPr id="7" name="shCalendar" hidden="1">
          <a:extLst>
            <a:ext uri="{FF2B5EF4-FFF2-40B4-BE49-F238E27FC236}">
              <a16:creationId xmlns:a16="http://schemas.microsoft.com/office/drawing/2014/main" id="{00000000-0008-0000-0C00-000007000000}"/>
            </a:ext>
          </a:extLst>
        </xdr:cNvPr>
        <xdr:cNvGrpSpPr>
          <a:grpSpLocks/>
        </xdr:cNvGrpSpPr>
      </xdr:nvGrpSpPr>
      <xdr:grpSpPr bwMode="auto">
        <a:xfrm>
          <a:off x="11734800" y="40576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0C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0C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25</xdr:col>
      <xdr:colOff>38100</xdr:colOff>
      <xdr:row>23</xdr:row>
      <xdr:rowOff>0</xdr:rowOff>
    </xdr:from>
    <xdr:ext cx="190500" cy="190500"/>
    <xdr:grpSp>
      <xdr:nvGrpSpPr>
        <xdr:cNvPr id="10" name="shCalendar" hidden="1">
          <a:extLst>
            <a:ext uri="{FF2B5EF4-FFF2-40B4-BE49-F238E27FC236}">
              <a16:creationId xmlns:a16="http://schemas.microsoft.com/office/drawing/2014/main" id="{00000000-0008-0000-0C00-00000A000000}"/>
            </a:ext>
          </a:extLst>
        </xdr:cNvPr>
        <xdr:cNvGrpSpPr>
          <a:grpSpLocks/>
        </xdr:cNvGrpSpPr>
      </xdr:nvGrpSpPr>
      <xdr:grpSpPr bwMode="auto">
        <a:xfrm>
          <a:off x="11734800" y="40576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0C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0C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2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2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2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2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2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3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3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3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77</xdr:row>
      <xdr:rowOff>2</xdr:rowOff>
    </xdr:from>
    <xdr:to>
      <xdr:col>4</xdr:col>
      <xdr:colOff>3343276</xdr:colOff>
      <xdr:row>78</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4" t="s">
        <v>491</v>
      </c>
      <c r="G2" s="1205"/>
      <c r="H2" s="1206"/>
      <c r="I2" s="436"/>
    </row>
    <row r="3" spans="1:20" ht="3" customHeight="1"/>
    <row r="4" spans="1:20" s="190" customFormat="1" ht="11.25">
      <c r="A4" s="214"/>
      <c r="B4" s="214"/>
      <c r="C4" s="214"/>
      <c r="D4" s="214"/>
      <c r="F4" s="1154" t="s">
        <v>454</v>
      </c>
      <c r="G4" s="1154"/>
      <c r="H4" s="1154"/>
      <c r="I4" s="120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01.12.2021</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498</v>
      </c>
      <c r="H13" s="317"/>
      <c r="I13" s="1209" t="s">
        <v>591</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421"/>
      <c r="G15" s="195" t="s">
        <v>403</v>
      </c>
      <c r="H15" s="422"/>
      <c r="I15" s="423"/>
      <c r="J15" s="334"/>
      <c r="K15" s="214"/>
      <c r="L15" s="214"/>
      <c r="M15" s="214"/>
      <c r="N15" s="214"/>
      <c r="O15" s="214"/>
      <c r="P15" s="214"/>
      <c r="Q15" s="214"/>
      <c r="R15" s="214"/>
      <c r="S15" s="214"/>
      <c r="T15" s="214"/>
    </row>
    <row r="16" spans="1:20" s="190" customFormat="1" ht="18.75">
      <c r="A16" s="120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3" t="s">
        <v>593</v>
      </c>
      <c r="H19" s="120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6" t="s">
        <v>631</v>
      </c>
      <c r="M5" s="1236"/>
      <c r="N5" s="1236"/>
      <c r="O5" s="1236"/>
      <c r="P5" s="1236"/>
      <c r="Q5" s="1236"/>
      <c r="R5" s="1236"/>
      <c r="S5" s="1236"/>
      <c r="T5" s="1236"/>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13" t="str">
        <f>IF(NameOrPr_ch="",IF(NameOrPr="","",NameOrPr),NameOrPr_ch)</f>
        <v>Департамент ценового и тарифного регулирования</v>
      </c>
      <c r="P7" s="1213"/>
      <c r="Q7" s="1213"/>
      <c r="R7" s="1213"/>
      <c r="S7" s="1213"/>
      <c r="T7" s="1213"/>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13" t="str">
        <f>IF(datePr_ch="",IF(datePr="","",datePr),datePr_ch)</f>
        <v>10.11.2021</v>
      </c>
      <c r="P8" s="1213"/>
      <c r="Q8" s="1213"/>
      <c r="R8" s="1213"/>
      <c r="S8" s="1213"/>
      <c r="T8" s="1213"/>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13" t="str">
        <f>IF(numberPr_ch="",IF(numberPr="","",numberPr),numberPr_ch)</f>
        <v>287</v>
      </c>
      <c r="P9" s="1213"/>
      <c r="Q9" s="1213"/>
      <c r="R9" s="1213"/>
      <c r="S9" s="1213"/>
      <c r="T9" s="1213"/>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13" t="str">
        <f>IF(IstPub_ch="",IF(IstPub="","",IstPub),IstPub_ch)</f>
        <v>Сайт Правительства Самарской области</v>
      </c>
      <c r="P10" s="1213"/>
      <c r="Q10" s="1213"/>
      <c r="R10" s="1213"/>
      <c r="S10" s="1213"/>
      <c r="T10" s="1213"/>
      <c r="U10" s="584"/>
      <c r="V10" s="584"/>
      <c r="W10" s="521"/>
      <c r="X10" s="592"/>
      <c r="Y10" s="592"/>
      <c r="Z10" s="592"/>
      <c r="AA10" s="592"/>
      <c r="AB10" s="592"/>
      <c r="AC10" s="592"/>
    </row>
    <row r="11" spans="1:29" s="572" customFormat="1" ht="11.25" hidden="1">
      <c r="A11" s="592"/>
      <c r="B11" s="592"/>
      <c r="C11" s="592"/>
      <c r="D11" s="592"/>
      <c r="E11" s="592"/>
      <c r="F11" s="592"/>
      <c r="G11" s="592"/>
      <c r="H11" s="592"/>
      <c r="L11" s="1237"/>
      <c r="M11" s="1237"/>
      <c r="N11" s="568"/>
      <c r="O11" s="584"/>
      <c r="P11" s="584"/>
      <c r="Q11" s="584"/>
      <c r="R11" s="584"/>
      <c r="S11" s="584"/>
      <c r="T11" s="584"/>
      <c r="U11" s="590" t="s">
        <v>373</v>
      </c>
      <c r="X11" s="592"/>
      <c r="Y11" s="592"/>
      <c r="Z11" s="592"/>
      <c r="AA11" s="592"/>
      <c r="AB11" s="592"/>
      <c r="AC11" s="592"/>
    </row>
    <row r="12" spans="1:29">
      <c r="J12" s="531"/>
      <c r="K12" s="531"/>
      <c r="L12" s="526"/>
      <c r="M12" s="526"/>
      <c r="N12" s="504"/>
      <c r="O12" s="1214"/>
      <c r="P12" s="1214"/>
      <c r="Q12" s="1214"/>
      <c r="R12" s="1214"/>
      <c r="S12" s="1214"/>
      <c r="T12" s="1214"/>
      <c r="U12" s="1214"/>
    </row>
    <row r="13" spans="1:29">
      <c r="J13" s="531"/>
      <c r="K13" s="531"/>
      <c r="L13" s="1154" t="s">
        <v>454</v>
      </c>
      <c r="M13" s="1154"/>
      <c r="N13" s="1154"/>
      <c r="O13" s="1154"/>
      <c r="P13" s="1154"/>
      <c r="Q13" s="1154"/>
      <c r="R13" s="1154"/>
      <c r="S13" s="1154"/>
      <c r="T13" s="1154"/>
      <c r="U13" s="1154"/>
      <c r="V13" s="1154"/>
      <c r="W13" s="1154" t="s">
        <v>455</v>
      </c>
    </row>
    <row r="14" spans="1:29" ht="14.25" customHeight="1">
      <c r="J14" s="531"/>
      <c r="K14" s="531"/>
      <c r="L14" s="1220" t="s">
        <v>92</v>
      </c>
      <c r="M14" s="1220" t="s">
        <v>639</v>
      </c>
      <c r="N14" s="663"/>
      <c r="O14" s="1221" t="s">
        <v>641</v>
      </c>
      <c r="P14" s="1222"/>
      <c r="Q14" s="1222"/>
      <c r="R14" s="1222"/>
      <c r="S14" s="1222"/>
      <c r="T14" s="1223"/>
      <c r="U14" s="1231" t="s">
        <v>341</v>
      </c>
      <c r="V14" s="1217" t="s">
        <v>275</v>
      </c>
      <c r="W14" s="1154"/>
    </row>
    <row r="15" spans="1:29" ht="14.25" customHeight="1">
      <c r="J15" s="531"/>
      <c r="K15" s="531"/>
      <c r="L15" s="1220"/>
      <c r="M15" s="1220"/>
      <c r="N15" s="664"/>
      <c r="O15" s="1226" t="s">
        <v>605</v>
      </c>
      <c r="P15" s="1224" t="s">
        <v>271</v>
      </c>
      <c r="Q15" s="1225"/>
      <c r="R15" s="1228" t="s">
        <v>654</v>
      </c>
      <c r="S15" s="1229"/>
      <c r="T15" s="1230"/>
      <c r="U15" s="1232"/>
      <c r="V15" s="1218"/>
      <c r="W15" s="1154"/>
    </row>
    <row r="16" spans="1:29" ht="33.75" customHeight="1">
      <c r="J16" s="531"/>
      <c r="K16" s="531"/>
      <c r="L16" s="1220"/>
      <c r="M16" s="1220"/>
      <c r="N16" s="665"/>
      <c r="O16" s="1227"/>
      <c r="P16" s="537" t="s">
        <v>606</v>
      </c>
      <c r="Q16" s="537" t="s">
        <v>6</v>
      </c>
      <c r="R16" s="538" t="s">
        <v>274</v>
      </c>
      <c r="S16" s="1215" t="s">
        <v>273</v>
      </c>
      <c r="T16" s="1216"/>
      <c r="U16" s="1233"/>
      <c r="V16" s="1219"/>
      <c r="W16" s="1154"/>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8">
        <f ca="1">OFFSET(S17,0,-1)+1</f>
        <v>7</v>
      </c>
      <c r="T17" s="1238"/>
      <c r="U17" s="650">
        <f ca="1">OFFSET(U17,0,-2)+1</f>
        <v>8</v>
      </c>
      <c r="V17" s="651">
        <f ca="1">OFFSET(V17,0,-1)</f>
        <v>8</v>
      </c>
      <c r="W17" s="650">
        <f ca="1">OFFSET(W17,0,-1)+1</f>
        <v>9</v>
      </c>
    </row>
    <row r="18" spans="1:29" ht="22.5">
      <c r="A18" s="1239">
        <v>1</v>
      </c>
      <c r="B18" s="867"/>
      <c r="C18" s="867"/>
      <c r="D18" s="867"/>
      <c r="E18" s="868"/>
      <c r="F18" s="869"/>
      <c r="G18" s="869"/>
      <c r="H18" s="869"/>
      <c r="I18" s="870"/>
      <c r="J18" s="865"/>
      <c r="K18" s="872"/>
      <c r="L18" s="595">
        <f>mergeValue(A18)</f>
        <v>1</v>
      </c>
      <c r="M18" s="643" t="s">
        <v>20</v>
      </c>
      <c r="N18" s="648"/>
      <c r="O18" s="1240"/>
      <c r="P18" s="1240"/>
      <c r="Q18" s="1240"/>
      <c r="R18" s="1240"/>
      <c r="S18" s="1240"/>
      <c r="T18" s="1240"/>
      <c r="U18" s="1240"/>
      <c r="V18" s="1240"/>
      <c r="W18" s="632" t="s">
        <v>476</v>
      </c>
      <c r="Y18" s="591"/>
      <c r="Z18" s="591" t="str">
        <f t="shared" ref="Z18:Z31" si="0">IF(M18="","",M18 )</f>
        <v>Наименование тарифа</v>
      </c>
      <c r="AA18" s="591"/>
      <c r="AB18" s="591"/>
      <c r="AC18" s="591"/>
    </row>
    <row r="19" spans="1:29" ht="22.5">
      <c r="A19" s="1239"/>
      <c r="B19" s="1239">
        <v>1</v>
      </c>
      <c r="C19" s="867"/>
      <c r="D19" s="867"/>
      <c r="E19" s="869"/>
      <c r="F19" s="869"/>
      <c r="G19" s="869"/>
      <c r="H19" s="869"/>
      <c r="I19" s="864"/>
      <c r="J19" s="863"/>
      <c r="K19" s="866"/>
      <c r="L19" s="595" t="str">
        <f>mergeValue(A19) &amp;"."&amp; mergeValue(B19)</f>
        <v>1.1</v>
      </c>
      <c r="M19" s="548" t="s">
        <v>16</v>
      </c>
      <c r="N19" s="648"/>
      <c r="O19" s="1240"/>
      <c r="P19" s="1240"/>
      <c r="Q19" s="1240"/>
      <c r="R19" s="1240"/>
      <c r="S19" s="1240"/>
      <c r="T19" s="1240"/>
      <c r="U19" s="1240"/>
      <c r="V19" s="1240"/>
      <c r="W19" s="632" t="s">
        <v>477</v>
      </c>
      <c r="Y19" s="591"/>
      <c r="Z19" s="591" t="str">
        <f t="shared" si="0"/>
        <v>Территория действия тарифа</v>
      </c>
      <c r="AA19" s="591"/>
      <c r="AB19" s="591"/>
      <c r="AC19" s="591"/>
    </row>
    <row r="20" spans="1:29" ht="22.5">
      <c r="A20" s="1239"/>
      <c r="B20" s="1239"/>
      <c r="C20" s="1239">
        <v>1</v>
      </c>
      <c r="D20" s="867"/>
      <c r="E20" s="869"/>
      <c r="F20" s="869"/>
      <c r="G20" s="869"/>
      <c r="H20" s="869"/>
      <c r="I20" s="871"/>
      <c r="J20" s="863"/>
      <c r="K20" s="866"/>
      <c r="L20" s="595" t="str">
        <f>mergeValue(A20) &amp;"."&amp; mergeValue(B20)&amp;"."&amp; mergeValue(C20)</f>
        <v>1.1.1</v>
      </c>
      <c r="M20" s="549" t="s">
        <v>7</v>
      </c>
      <c r="N20" s="648"/>
      <c r="O20" s="1240"/>
      <c r="P20" s="1240"/>
      <c r="Q20" s="1240"/>
      <c r="R20" s="1240"/>
      <c r="S20" s="1240"/>
      <c r="T20" s="1240"/>
      <c r="U20" s="1240"/>
      <c r="V20" s="1240"/>
      <c r="W20" s="632" t="s">
        <v>633</v>
      </c>
      <c r="Y20" s="591"/>
      <c r="Z20" s="591" t="str">
        <f t="shared" si="0"/>
        <v xml:space="preserve">Наименование системы теплоснабжения </v>
      </c>
      <c r="AA20" s="591"/>
      <c r="AB20" s="591"/>
      <c r="AC20" s="591"/>
    </row>
    <row r="21" spans="1:29" ht="22.5">
      <c r="A21" s="1239"/>
      <c r="B21" s="1239"/>
      <c r="C21" s="1239"/>
      <c r="D21" s="1239">
        <v>1</v>
      </c>
      <c r="E21" s="869"/>
      <c r="F21" s="869"/>
      <c r="G21" s="869"/>
      <c r="H21" s="869"/>
      <c r="I21" s="871"/>
      <c r="J21" s="863"/>
      <c r="K21" s="866"/>
      <c r="L21" s="595" t="str">
        <f>mergeValue(A21) &amp;"."&amp; mergeValue(B21)&amp;"."&amp; mergeValue(C21)&amp;"."&amp; mergeValue(D21)</f>
        <v>1.1.1.1</v>
      </c>
      <c r="M21" s="550" t="s">
        <v>22</v>
      </c>
      <c r="N21" s="648"/>
      <c r="O21" s="1240"/>
      <c r="P21" s="1240"/>
      <c r="Q21" s="1240"/>
      <c r="R21" s="1240"/>
      <c r="S21" s="1240"/>
      <c r="T21" s="1240"/>
      <c r="U21" s="1240"/>
      <c r="V21" s="1240"/>
      <c r="W21" s="632" t="s">
        <v>634</v>
      </c>
      <c r="Y21" s="591"/>
      <c r="Z21" s="591" t="str">
        <f t="shared" si="0"/>
        <v xml:space="preserve">Источник тепловой энергии  </v>
      </c>
      <c r="AA21" s="591"/>
      <c r="AB21" s="591"/>
      <c r="AC21" s="591"/>
    </row>
    <row r="22" spans="1:29" ht="101.25">
      <c r="A22" s="1239"/>
      <c r="B22" s="1239"/>
      <c r="C22" s="1239"/>
      <c r="D22" s="1239"/>
      <c r="E22" s="1239">
        <v>1</v>
      </c>
      <c r="F22" s="869"/>
      <c r="G22" s="869"/>
      <c r="H22" s="867">
        <v>1</v>
      </c>
      <c r="I22" s="1239">
        <v>1</v>
      </c>
      <c r="J22" s="869"/>
      <c r="K22" s="874"/>
      <c r="L22" s="595" t="str">
        <f>mergeValue(A22) &amp;"."&amp; mergeValue(B22)&amp;"."&amp; mergeValue(C22)&amp;"."&amp; mergeValue(D22)&amp;"."&amp; mergeValue(E22)</f>
        <v>1.1.1.1.1</v>
      </c>
      <c r="M22" s="556" t="s">
        <v>9</v>
      </c>
      <c r="N22" s="648"/>
      <c r="O22" s="1241"/>
      <c r="P22" s="1241"/>
      <c r="Q22" s="1241"/>
      <c r="R22" s="1241"/>
      <c r="S22" s="1241"/>
      <c r="T22" s="1241"/>
      <c r="U22" s="1241"/>
      <c r="V22" s="1241"/>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9"/>
      <c r="B23" s="1239"/>
      <c r="C23" s="1239"/>
      <c r="D23" s="1239"/>
      <c r="E23" s="1239"/>
      <c r="F23" s="1239">
        <v>1</v>
      </c>
      <c r="G23" s="867"/>
      <c r="H23" s="867"/>
      <c r="I23" s="1239"/>
      <c r="J23" s="1239">
        <v>1</v>
      </c>
      <c r="K23" s="875"/>
      <c r="L23" s="595" t="str">
        <f>mergeValue(A23) &amp;"."&amp; mergeValue(B23)&amp;"."&amp; mergeValue(C23)&amp;"."&amp; mergeValue(D23)&amp;"."&amp; mergeValue(E23)&amp;"."&amp; mergeValue(F23)</f>
        <v>1.1.1.1.1.1</v>
      </c>
      <c r="M23" s="557" t="s">
        <v>10</v>
      </c>
      <c r="N23" s="648"/>
      <c r="O23" s="1242"/>
      <c r="P23" s="1243"/>
      <c r="Q23" s="1243"/>
      <c r="R23" s="1243"/>
      <c r="S23" s="1243"/>
      <c r="T23" s="1243"/>
      <c r="U23" s="1243"/>
      <c r="V23" s="1244"/>
      <c r="W23" s="632" t="s">
        <v>636</v>
      </c>
      <c r="Y23" s="591"/>
      <c r="Z23" s="591" t="str">
        <f t="shared" si="0"/>
        <v>Группа потребителей</v>
      </c>
      <c r="AA23" s="591"/>
      <c r="AB23" s="591"/>
      <c r="AC23" s="591"/>
    </row>
    <row r="24" spans="1:29" ht="189" customHeight="1">
      <c r="A24" s="1239"/>
      <c r="B24" s="1239"/>
      <c r="C24" s="1239"/>
      <c r="D24" s="1239"/>
      <c r="E24" s="1239"/>
      <c r="F24" s="1239"/>
      <c r="G24" s="867">
        <v>1</v>
      </c>
      <c r="H24" s="867"/>
      <c r="I24" s="1239"/>
      <c r="J24" s="1239"/>
      <c r="K24" s="875">
        <v>1</v>
      </c>
      <c r="L24" s="595" t="str">
        <f>mergeValue(A24) &amp;"."&amp; mergeValue(B24)&amp;"."&amp; mergeValue(C24)&amp;"."&amp; mergeValue(D24)&amp;"."&amp; mergeValue(E24)&amp;"."&amp; mergeValue(F24)&amp;"."&amp; mergeValue(G24)</f>
        <v>1.1.1.1.1.1.1</v>
      </c>
      <c r="M24" s="1071"/>
      <c r="N24" s="648"/>
      <c r="O24" s="564"/>
      <c r="P24" s="564"/>
      <c r="Q24" s="1096"/>
      <c r="R24" s="1234"/>
      <c r="S24" s="1235" t="s">
        <v>84</v>
      </c>
      <c r="T24" s="1234"/>
      <c r="U24" s="1235" t="s">
        <v>85</v>
      </c>
      <c r="V24" s="564"/>
      <c r="W24" s="1210" t="s">
        <v>655</v>
      </c>
      <c r="X24" s="587" t="str">
        <f>strCheckDate(O25:V25)</f>
        <v/>
      </c>
      <c r="Y24" s="591"/>
      <c r="Z24" s="591" t="str">
        <f t="shared" si="0"/>
        <v/>
      </c>
      <c r="AA24" s="591"/>
      <c r="AB24" s="591"/>
      <c r="AC24" s="591"/>
    </row>
    <row r="25" spans="1:29" ht="11.25" hidden="1" customHeight="1">
      <c r="A25" s="1239"/>
      <c r="B25" s="1239"/>
      <c r="C25" s="1239"/>
      <c r="D25" s="1239"/>
      <c r="E25" s="1239"/>
      <c r="F25" s="1239"/>
      <c r="G25" s="867"/>
      <c r="H25" s="867"/>
      <c r="I25" s="1239"/>
      <c r="J25" s="1239"/>
      <c r="K25" s="875"/>
      <c r="L25" s="602"/>
      <c r="M25" s="648"/>
      <c r="N25" s="648"/>
      <c r="O25" s="564"/>
      <c r="P25" s="564"/>
      <c r="Q25" s="586" t="str">
        <f>R24 &amp; "-" &amp; T24</f>
        <v>-</v>
      </c>
      <c r="R25" s="1234"/>
      <c r="S25" s="1235"/>
      <c r="T25" s="1234"/>
      <c r="U25" s="1235"/>
      <c r="V25" s="564"/>
      <c r="W25" s="1211"/>
      <c r="Y25" s="591"/>
      <c r="Z25" s="591" t="str">
        <f t="shared" si="0"/>
        <v/>
      </c>
      <c r="AA25" s="591"/>
      <c r="AB25" s="591"/>
      <c r="AC25" s="591"/>
    </row>
    <row r="26" spans="1:29" ht="15" customHeight="1">
      <c r="A26" s="1239"/>
      <c r="B26" s="1239"/>
      <c r="C26" s="1239"/>
      <c r="D26" s="1239"/>
      <c r="E26" s="1239"/>
      <c r="F26" s="1239"/>
      <c r="G26" s="869"/>
      <c r="H26" s="867"/>
      <c r="I26" s="1239"/>
      <c r="J26" s="1239"/>
      <c r="K26" s="874"/>
      <c r="L26" s="540"/>
      <c r="M26" s="559" t="s">
        <v>25</v>
      </c>
      <c r="N26" s="566"/>
      <c r="O26" s="566"/>
      <c r="P26" s="566"/>
      <c r="Q26" s="566"/>
      <c r="R26" s="566"/>
      <c r="S26" s="566"/>
      <c r="T26" s="566"/>
      <c r="U26" s="566"/>
      <c r="V26" s="562"/>
      <c r="W26" s="1212"/>
      <c r="Y26" s="591"/>
      <c r="Z26" s="591" t="str">
        <f t="shared" si="0"/>
        <v>Добавить вид теплоносителя (параметры теплоносителя)</v>
      </c>
      <c r="AA26" s="591"/>
      <c r="AB26" s="591"/>
      <c r="AC26" s="591"/>
    </row>
    <row r="27" spans="1:29" ht="15" customHeight="1">
      <c r="A27" s="1239"/>
      <c r="B27" s="1239"/>
      <c r="C27" s="1239"/>
      <c r="D27" s="1239"/>
      <c r="E27" s="1239"/>
      <c r="F27" s="869"/>
      <c r="G27" s="869"/>
      <c r="H27" s="867"/>
      <c r="I27" s="1239"/>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9"/>
      <c r="B28" s="1239"/>
      <c r="C28" s="1239"/>
      <c r="D28" s="1239"/>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9"/>
      <c r="B29" s="1239"/>
      <c r="C29" s="1239"/>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9"/>
      <c r="B30" s="1239"/>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9"/>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3" t="s">
        <v>632</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59"/>
  <sheetViews>
    <sheetView showGridLines="0" topLeftCell="E1" zoomScaleNormal="100" workbookViewId="0">
      <selection activeCell="G224" sqref="G224"/>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4" t="s">
        <v>491</v>
      </c>
      <c r="G2" s="1205"/>
      <c r="H2" s="1206"/>
      <c r="I2" s="808"/>
    </row>
    <row r="3" spans="1:20" ht="3" customHeight="1"/>
    <row r="4" spans="1:20" s="1009" customFormat="1" ht="11.25">
      <c r="A4" s="1015"/>
      <c r="B4" s="1015"/>
      <c r="C4" s="1015"/>
      <c r="D4" s="1015"/>
      <c r="F4" s="1154" t="s">
        <v>454</v>
      </c>
      <c r="G4" s="1154"/>
      <c r="H4" s="1154"/>
      <c r="I4" s="1207"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7"/>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01.12.2021</v>
      </c>
      <c r="I7" s="818" t="s">
        <v>493</v>
      </c>
      <c r="J7" s="617"/>
      <c r="K7" s="1015"/>
      <c r="L7" s="1015"/>
      <c r="M7" s="1015"/>
      <c r="N7" s="1015"/>
      <c r="O7" s="1015"/>
      <c r="P7" s="1015"/>
      <c r="Q7" s="1015"/>
      <c r="R7" s="1015"/>
      <c r="S7" s="1015"/>
      <c r="T7" s="1015"/>
    </row>
    <row r="8" spans="1:20" s="1009" customFormat="1" ht="45">
      <c r="A8" s="1208">
        <v>1</v>
      </c>
      <c r="B8" s="1015"/>
      <c r="C8" s="1015"/>
      <c r="D8" s="1015"/>
      <c r="F8" s="1031" t="str">
        <f>"2." &amp;mergeValue(A8)</f>
        <v>2.1</v>
      </c>
      <c r="G8" s="817" t="s">
        <v>494</v>
      </c>
      <c r="H8" s="1029" t="str">
        <f>IF('Перечень тарифов'!R21="","наименование отсутствует","" &amp; 'Перечень тарифов'!R21 &amp; "")</f>
        <v>6, 7, 9, 10, 11, 13, 12, 15, 16, 17,20, 25, 26, 28, 29, 30, 34, 35, 38, 39, 40, 41, 42, 44, 45, 46, 48, 51, 52, 53, 54, 55, 61, 69, 70, 71, 83</v>
      </c>
      <c r="I8" s="818" t="s">
        <v>590</v>
      </c>
      <c r="J8" s="617"/>
      <c r="K8" s="1015"/>
      <c r="L8" s="1015"/>
      <c r="M8" s="1015"/>
      <c r="N8" s="1015"/>
      <c r="O8" s="1015"/>
      <c r="P8" s="1015"/>
      <c r="Q8" s="1015"/>
      <c r="R8" s="1015"/>
      <c r="S8" s="1015"/>
      <c r="T8" s="1015"/>
    </row>
    <row r="9" spans="1:20" s="1009" customFormat="1" ht="22.5">
      <c r="A9" s="1208"/>
      <c r="B9" s="1015"/>
      <c r="C9" s="1015"/>
      <c r="D9" s="1015"/>
      <c r="F9" s="1031" t="str">
        <f>"3." &amp;mergeValue(A9)</f>
        <v>3.1</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588</v>
      </c>
      <c r="J9" s="617"/>
      <c r="K9" s="1015"/>
      <c r="L9" s="1015"/>
      <c r="M9" s="1015"/>
      <c r="N9" s="1015"/>
      <c r="O9" s="1015"/>
      <c r="P9" s="1015"/>
      <c r="Q9" s="1015"/>
      <c r="R9" s="1015"/>
      <c r="S9" s="1015"/>
      <c r="T9" s="1015"/>
    </row>
    <row r="10" spans="1:20" s="1009" customFormat="1" ht="22.5">
      <c r="A10" s="1208"/>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8"/>
      <c r="B11" s="1208">
        <v>1</v>
      </c>
      <c r="C11" s="1025"/>
      <c r="D11" s="1025"/>
      <c r="F11" s="1031" t="str">
        <f>"4."&amp;mergeValue(A11) &amp;"."&amp;mergeValue(B11)</f>
        <v>4.1.1</v>
      </c>
      <c r="G11" s="832" t="s">
        <v>592</v>
      </c>
      <c r="H11" s="1029" t="str">
        <f>IF(region_name="","",region_name)</f>
        <v>Самарская область</v>
      </c>
      <c r="I11" s="818" t="s">
        <v>499</v>
      </c>
      <c r="J11" s="617"/>
      <c r="K11" s="1015"/>
      <c r="L11" s="1015"/>
      <c r="M11" s="1015"/>
      <c r="N11" s="1015"/>
      <c r="O11" s="1015"/>
      <c r="P11" s="1015"/>
      <c r="Q11" s="1015"/>
      <c r="R11" s="1015"/>
      <c r="S11" s="1015"/>
      <c r="T11" s="1015"/>
    </row>
    <row r="12" spans="1:20" s="1009" customFormat="1" ht="22.5">
      <c r="A12" s="1208"/>
      <c r="B12" s="1208"/>
      <c r="C12" s="1208">
        <v>1</v>
      </c>
      <c r="D12" s="1025"/>
      <c r="F12" s="1031" t="str">
        <f>"4."&amp;mergeValue(A12) &amp;"."&amp;mergeValue(B12)&amp;"."&amp;mergeValue(C12)</f>
        <v>4.1.1.1</v>
      </c>
      <c r="G12" s="819" t="s">
        <v>497</v>
      </c>
      <c r="H12" s="1029" t="str">
        <f>IF(Территории!H13="","","" &amp; Территории!H13 &amp; "")</f>
        <v>городской округ Самара</v>
      </c>
      <c r="I12" s="818" t="s">
        <v>500</v>
      </c>
      <c r="J12" s="617"/>
      <c r="K12" s="1015"/>
      <c r="L12" s="1015"/>
      <c r="M12" s="1015"/>
      <c r="N12" s="1015"/>
      <c r="O12" s="1015"/>
      <c r="P12" s="1015"/>
      <c r="Q12" s="1015"/>
      <c r="R12" s="1015"/>
      <c r="S12" s="1015"/>
      <c r="T12" s="1015"/>
    </row>
    <row r="13" spans="1:20" s="1009" customFormat="1" ht="56.25">
      <c r="A13" s="1208"/>
      <c r="B13" s="1208"/>
      <c r="C13" s="1208"/>
      <c r="D13" s="1025">
        <v>1</v>
      </c>
      <c r="F13" s="1031" t="str">
        <f>"4."&amp;mergeValue(A13) &amp;"."&amp;mergeValue(B13)&amp;"."&amp;mergeValue(C13)&amp;"."&amp;mergeValue(D13)</f>
        <v>4.1.1.1.1</v>
      </c>
      <c r="G13" s="820" t="s">
        <v>498</v>
      </c>
      <c r="H13" s="1029" t="str">
        <f>IF(Территории!R14="","","" &amp; Территории!R14 &amp; "")</f>
        <v>городской округ Самара (36701000)</v>
      </c>
      <c r="I13" s="1108" t="s">
        <v>591</v>
      </c>
      <c r="J13" s="617"/>
      <c r="K13" s="1015"/>
      <c r="L13" s="1015"/>
      <c r="M13" s="1015"/>
      <c r="N13" s="1015"/>
      <c r="O13" s="1015"/>
      <c r="P13" s="1015"/>
      <c r="Q13" s="1015"/>
      <c r="R13" s="1015"/>
      <c r="S13" s="1015"/>
      <c r="T13" s="1015"/>
    </row>
    <row r="14" spans="1:20" s="1009" customFormat="1" ht="45">
      <c r="A14" s="1208">
        <v>2</v>
      </c>
      <c r="B14" s="1015"/>
      <c r="C14" s="1015"/>
      <c r="D14" s="1015"/>
      <c r="F14" s="1031" t="str">
        <f>"2." &amp;mergeValue(A14)</f>
        <v>2.2</v>
      </c>
      <c r="G14" s="817" t="s">
        <v>494</v>
      </c>
      <c r="H14" s="1111" t="str">
        <f>IF('Перечень тарифов'!R23="","наименование отсутствует","" &amp; 'Перечень тарифов'!R23 &amp; "")</f>
        <v>8</v>
      </c>
      <c r="I14" s="818" t="s">
        <v>590</v>
      </c>
      <c r="J14" s="617"/>
      <c r="K14" s="1015"/>
      <c r="L14" s="1015"/>
      <c r="M14" s="1015"/>
      <c r="N14" s="1015"/>
      <c r="O14" s="1015"/>
      <c r="P14" s="1015"/>
      <c r="Q14" s="1015"/>
      <c r="R14" s="1015"/>
      <c r="S14" s="1015"/>
      <c r="T14" s="1015"/>
    </row>
    <row r="15" spans="1:20" s="1009" customFormat="1" ht="22.5">
      <c r="A15" s="1208"/>
      <c r="B15" s="1015"/>
      <c r="C15" s="1015"/>
      <c r="D15" s="1015"/>
      <c r="F15" s="1031" t="str">
        <f>"3." &amp;mergeValue(A15)</f>
        <v>3.2</v>
      </c>
      <c r="G15" s="817"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8" t="s">
        <v>588</v>
      </c>
      <c r="J15" s="617"/>
      <c r="K15" s="1015"/>
      <c r="L15" s="1015"/>
      <c r="M15" s="1015"/>
      <c r="N15" s="1015"/>
      <c r="O15" s="1015"/>
      <c r="P15" s="1015"/>
      <c r="Q15" s="1015"/>
      <c r="R15" s="1015"/>
      <c r="S15" s="1015"/>
      <c r="T15" s="1015"/>
    </row>
    <row r="16" spans="1:20" s="1009" customFormat="1" ht="22.5">
      <c r="A16" s="1208"/>
      <c r="B16" s="1015"/>
      <c r="C16" s="1015"/>
      <c r="D16" s="1015"/>
      <c r="F16" s="1031" t="str">
        <f>"4."&amp;mergeValue(A16)</f>
        <v>4.2</v>
      </c>
      <c r="G16" s="817" t="s">
        <v>496</v>
      </c>
      <c r="H16" s="1117" t="s">
        <v>458</v>
      </c>
      <c r="I16" s="818"/>
      <c r="J16" s="617"/>
      <c r="K16" s="1015"/>
      <c r="L16" s="1015"/>
      <c r="M16" s="1015"/>
      <c r="N16" s="1015"/>
      <c r="O16" s="1015"/>
      <c r="P16" s="1015"/>
      <c r="Q16" s="1015"/>
      <c r="R16" s="1015"/>
      <c r="S16" s="1015"/>
      <c r="T16" s="1015"/>
    </row>
    <row r="17" spans="1:20" s="1009" customFormat="1" ht="18.75">
      <c r="A17" s="1208"/>
      <c r="B17" s="1208">
        <v>1</v>
      </c>
      <c r="C17" s="1107"/>
      <c r="D17" s="1107"/>
      <c r="F17" s="1031" t="str">
        <f>"4."&amp;mergeValue(A17) &amp;"."&amp;mergeValue(B17)</f>
        <v>4.2.1</v>
      </c>
      <c r="G17" s="832" t="s">
        <v>592</v>
      </c>
      <c r="H17" s="1111" t="str">
        <f>IF(region_name="","",region_name)</f>
        <v>Самарская область</v>
      </c>
      <c r="I17" s="818" t="s">
        <v>499</v>
      </c>
      <c r="J17" s="617"/>
      <c r="K17" s="1015"/>
      <c r="L17" s="1015"/>
      <c r="M17" s="1015"/>
      <c r="N17" s="1015"/>
      <c r="O17" s="1015"/>
      <c r="P17" s="1015"/>
      <c r="Q17" s="1015"/>
      <c r="R17" s="1015"/>
      <c r="S17" s="1015"/>
      <c r="T17" s="1015"/>
    </row>
    <row r="18" spans="1:20" s="1009" customFormat="1" ht="22.5">
      <c r="A18" s="1208"/>
      <c r="B18" s="1208"/>
      <c r="C18" s="1208">
        <v>1</v>
      </c>
      <c r="D18" s="1107"/>
      <c r="F18" s="1031" t="str">
        <f>"4."&amp;mergeValue(A18) &amp;"."&amp;mergeValue(B18)&amp;"."&amp;mergeValue(C18)</f>
        <v>4.2.1.1</v>
      </c>
      <c r="G18" s="819" t="s">
        <v>497</v>
      </c>
      <c r="H18" s="1111" t="str">
        <f>IF(Территории!H13="","","" &amp; Территории!H13 &amp; "")</f>
        <v>городской округ Самара</v>
      </c>
      <c r="I18" s="818" t="s">
        <v>500</v>
      </c>
      <c r="J18" s="617"/>
      <c r="K18" s="1015"/>
      <c r="L18" s="1015"/>
      <c r="M18" s="1015"/>
      <c r="N18" s="1015"/>
      <c r="O18" s="1015"/>
      <c r="P18" s="1015"/>
      <c r="Q18" s="1015"/>
      <c r="R18" s="1015"/>
      <c r="S18" s="1015"/>
      <c r="T18" s="1015"/>
    </row>
    <row r="19" spans="1:20" s="1009" customFormat="1" ht="56.25">
      <c r="A19" s="1208"/>
      <c r="B19" s="1208"/>
      <c r="C19" s="1208"/>
      <c r="D19" s="1107">
        <v>1</v>
      </c>
      <c r="F19" s="1031" t="str">
        <f>"4."&amp;mergeValue(A19) &amp;"."&amp;mergeValue(B19)&amp;"."&amp;mergeValue(C19)&amp;"."&amp;mergeValue(D19)</f>
        <v>4.2.1.1.1</v>
      </c>
      <c r="G19" s="820" t="s">
        <v>498</v>
      </c>
      <c r="H19" s="1111" t="str">
        <f>IF(Территории!R14="","","" &amp; Территории!R14 &amp; "")</f>
        <v>городской округ Самара (36701000)</v>
      </c>
      <c r="I19" s="1108" t="s">
        <v>591</v>
      </c>
      <c r="J19" s="617"/>
      <c r="K19" s="1015"/>
      <c r="L19" s="1015"/>
      <c r="M19" s="1015"/>
      <c r="N19" s="1015"/>
      <c r="O19" s="1015"/>
      <c r="P19" s="1015"/>
      <c r="Q19" s="1015"/>
      <c r="R19" s="1015"/>
      <c r="S19" s="1015"/>
      <c r="T19" s="1015"/>
    </row>
    <row r="20" spans="1:20" s="1009" customFormat="1" ht="45">
      <c r="A20" s="1208">
        <v>3</v>
      </c>
      <c r="B20" s="1015"/>
      <c r="C20" s="1015"/>
      <c r="D20" s="1015"/>
      <c r="F20" s="1031" t="str">
        <f>"2." &amp;mergeValue(A20)</f>
        <v>2.3</v>
      </c>
      <c r="G20" s="817" t="s">
        <v>494</v>
      </c>
      <c r="H20" s="1111" t="str">
        <f>IF('Перечень тарифов'!R25="","наименование отсутствует","" &amp; 'Перечень тарифов'!R25 &amp; "")</f>
        <v>14</v>
      </c>
      <c r="I20" s="818" t="s">
        <v>590</v>
      </c>
      <c r="J20" s="617"/>
      <c r="K20" s="1015"/>
      <c r="L20" s="1015"/>
      <c r="M20" s="1015"/>
      <c r="N20" s="1015"/>
      <c r="O20" s="1015"/>
      <c r="P20" s="1015"/>
      <c r="Q20" s="1015"/>
      <c r="R20" s="1015"/>
      <c r="S20" s="1015"/>
      <c r="T20" s="1015"/>
    </row>
    <row r="21" spans="1:20" s="1009" customFormat="1" ht="22.5">
      <c r="A21" s="1208"/>
      <c r="B21" s="1015"/>
      <c r="C21" s="1015"/>
      <c r="D21" s="1015"/>
      <c r="F21" s="1031" t="str">
        <f>"3." &amp;mergeValue(A21)</f>
        <v>3.3</v>
      </c>
      <c r="G21" s="817" t="s">
        <v>495</v>
      </c>
      <c r="H2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8" t="s">
        <v>588</v>
      </c>
      <c r="J21" s="617"/>
      <c r="K21" s="1015"/>
      <c r="L21" s="1015"/>
      <c r="M21" s="1015"/>
      <c r="N21" s="1015"/>
      <c r="O21" s="1015"/>
      <c r="P21" s="1015"/>
      <c r="Q21" s="1015"/>
      <c r="R21" s="1015"/>
      <c r="S21" s="1015"/>
      <c r="T21" s="1015"/>
    </row>
    <row r="22" spans="1:20" s="1009" customFormat="1" ht="22.5">
      <c r="A22" s="1208"/>
      <c r="B22" s="1015"/>
      <c r="C22" s="1015"/>
      <c r="D22" s="1015"/>
      <c r="F22" s="1031" t="str">
        <f>"4."&amp;mergeValue(A22)</f>
        <v>4.3</v>
      </c>
      <c r="G22" s="817" t="s">
        <v>496</v>
      </c>
      <c r="H22" s="1117" t="s">
        <v>458</v>
      </c>
      <c r="I22" s="818"/>
      <c r="J22" s="617"/>
      <c r="K22" s="1015"/>
      <c r="L22" s="1015"/>
      <c r="M22" s="1015"/>
      <c r="N22" s="1015"/>
      <c r="O22" s="1015"/>
      <c r="P22" s="1015"/>
      <c r="Q22" s="1015"/>
      <c r="R22" s="1015"/>
      <c r="S22" s="1015"/>
      <c r="T22" s="1015"/>
    </row>
    <row r="23" spans="1:20" s="1009" customFormat="1" ht="18.75">
      <c r="A23" s="1208"/>
      <c r="B23" s="1208">
        <v>1</v>
      </c>
      <c r="C23" s="1107"/>
      <c r="D23" s="1107"/>
      <c r="F23" s="1031" t="str">
        <f>"4."&amp;mergeValue(A23) &amp;"."&amp;mergeValue(B23)</f>
        <v>4.3.1</v>
      </c>
      <c r="G23" s="832" t="s">
        <v>592</v>
      </c>
      <c r="H23" s="1111" t="str">
        <f>IF(region_name="","",region_name)</f>
        <v>Самарская область</v>
      </c>
      <c r="I23" s="818" t="s">
        <v>499</v>
      </c>
      <c r="J23" s="617"/>
      <c r="K23" s="1015"/>
      <c r="L23" s="1015"/>
      <c r="M23" s="1015"/>
      <c r="N23" s="1015"/>
      <c r="O23" s="1015"/>
      <c r="P23" s="1015"/>
      <c r="Q23" s="1015"/>
      <c r="R23" s="1015"/>
      <c r="S23" s="1015"/>
      <c r="T23" s="1015"/>
    </row>
    <row r="24" spans="1:20" s="1009" customFormat="1" ht="22.5">
      <c r="A24" s="1208"/>
      <c r="B24" s="1208"/>
      <c r="C24" s="1208">
        <v>1</v>
      </c>
      <c r="D24" s="1107"/>
      <c r="F24" s="1031" t="str">
        <f>"4."&amp;mergeValue(A24) &amp;"."&amp;mergeValue(B24)&amp;"."&amp;mergeValue(C24)</f>
        <v>4.3.1.1</v>
      </c>
      <c r="G24" s="819" t="s">
        <v>497</v>
      </c>
      <c r="H24" s="1111" t="str">
        <f>IF(Территории!H13="","","" &amp; Территории!H13 &amp; "")</f>
        <v>городской округ Самара</v>
      </c>
      <c r="I24" s="818" t="s">
        <v>500</v>
      </c>
      <c r="J24" s="617"/>
      <c r="K24" s="1015"/>
      <c r="L24" s="1015"/>
      <c r="M24" s="1015"/>
      <c r="N24" s="1015"/>
      <c r="O24" s="1015"/>
      <c r="P24" s="1015"/>
      <c r="Q24" s="1015"/>
      <c r="R24" s="1015"/>
      <c r="S24" s="1015"/>
      <c r="T24" s="1015"/>
    </row>
    <row r="25" spans="1:20" s="1009" customFormat="1" ht="56.25">
      <c r="A25" s="1208"/>
      <c r="B25" s="1208"/>
      <c r="C25" s="1208"/>
      <c r="D25" s="1107">
        <v>1</v>
      </c>
      <c r="F25" s="1031" t="str">
        <f>"4."&amp;mergeValue(A25) &amp;"."&amp;mergeValue(B25)&amp;"."&amp;mergeValue(C25)&amp;"."&amp;mergeValue(D25)</f>
        <v>4.3.1.1.1</v>
      </c>
      <c r="G25" s="820" t="s">
        <v>498</v>
      </c>
      <c r="H25" s="1111" t="str">
        <f>IF(Территории!R14="","","" &amp; Территории!R14 &amp; "")</f>
        <v>городской округ Самара (36701000)</v>
      </c>
      <c r="I25" s="1108" t="s">
        <v>591</v>
      </c>
      <c r="J25" s="617"/>
      <c r="K25" s="1015"/>
      <c r="L25" s="1015"/>
      <c r="M25" s="1015"/>
      <c r="N25" s="1015"/>
      <c r="O25" s="1015"/>
      <c r="P25" s="1015"/>
      <c r="Q25" s="1015"/>
      <c r="R25" s="1015"/>
      <c r="S25" s="1015"/>
      <c r="T25" s="1015"/>
    </row>
    <row r="26" spans="1:20" s="1009" customFormat="1" ht="45">
      <c r="A26" s="1208">
        <v>4</v>
      </c>
      <c r="B26" s="1015"/>
      <c r="C26" s="1015"/>
      <c r="D26" s="1015"/>
      <c r="F26" s="1031" t="str">
        <f>"2." &amp;mergeValue(A26)</f>
        <v>2.4</v>
      </c>
      <c r="G26" s="817" t="s">
        <v>494</v>
      </c>
      <c r="H26" s="1111" t="str">
        <f>IF('Перечень тарифов'!R27="","наименование отсутствует","" &amp; 'Перечень тарифов'!R27 &amp; "")</f>
        <v>18</v>
      </c>
      <c r="I26" s="818" t="s">
        <v>590</v>
      </c>
      <c r="J26" s="617"/>
      <c r="K26" s="1015"/>
      <c r="L26" s="1015"/>
      <c r="M26" s="1015"/>
      <c r="N26" s="1015"/>
      <c r="O26" s="1015"/>
      <c r="P26" s="1015"/>
      <c r="Q26" s="1015"/>
      <c r="R26" s="1015"/>
      <c r="S26" s="1015"/>
      <c r="T26" s="1015"/>
    </row>
    <row r="27" spans="1:20" s="1009" customFormat="1" ht="22.5">
      <c r="A27" s="1208"/>
      <c r="B27" s="1015"/>
      <c r="C27" s="1015"/>
      <c r="D27" s="1015"/>
      <c r="F27" s="1031" t="str">
        <f>"3." &amp;mergeValue(A27)</f>
        <v>3.4</v>
      </c>
      <c r="G27" s="817" t="s">
        <v>495</v>
      </c>
      <c r="H2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8" t="s">
        <v>588</v>
      </c>
      <c r="J27" s="617"/>
      <c r="K27" s="1015"/>
      <c r="L27" s="1015"/>
      <c r="M27" s="1015"/>
      <c r="N27" s="1015"/>
      <c r="O27" s="1015"/>
      <c r="P27" s="1015"/>
      <c r="Q27" s="1015"/>
      <c r="R27" s="1015"/>
      <c r="S27" s="1015"/>
      <c r="T27" s="1015"/>
    </row>
    <row r="28" spans="1:20" s="1009" customFormat="1" ht="22.5">
      <c r="A28" s="1208"/>
      <c r="B28" s="1015"/>
      <c r="C28" s="1015"/>
      <c r="D28" s="1015"/>
      <c r="F28" s="1031" t="str">
        <f>"4."&amp;mergeValue(A28)</f>
        <v>4.4</v>
      </c>
      <c r="G28" s="817" t="s">
        <v>496</v>
      </c>
      <c r="H28" s="1117" t="s">
        <v>458</v>
      </c>
      <c r="I28" s="818"/>
      <c r="J28" s="617"/>
      <c r="K28" s="1015"/>
      <c r="L28" s="1015"/>
      <c r="M28" s="1015"/>
      <c r="N28" s="1015"/>
      <c r="O28" s="1015"/>
      <c r="P28" s="1015"/>
      <c r="Q28" s="1015"/>
      <c r="R28" s="1015"/>
      <c r="S28" s="1015"/>
      <c r="T28" s="1015"/>
    </row>
    <row r="29" spans="1:20" s="1009" customFormat="1" ht="18.75">
      <c r="A29" s="1208"/>
      <c r="B29" s="1208">
        <v>1</v>
      </c>
      <c r="C29" s="1107"/>
      <c r="D29" s="1107"/>
      <c r="F29" s="1031" t="str">
        <f>"4."&amp;mergeValue(A29) &amp;"."&amp;mergeValue(B29)</f>
        <v>4.4.1</v>
      </c>
      <c r="G29" s="832" t="s">
        <v>592</v>
      </c>
      <c r="H29" s="1111" t="str">
        <f>IF(region_name="","",region_name)</f>
        <v>Самарская область</v>
      </c>
      <c r="I29" s="818" t="s">
        <v>499</v>
      </c>
      <c r="J29" s="617"/>
      <c r="K29" s="1015"/>
      <c r="L29" s="1015"/>
      <c r="M29" s="1015"/>
      <c r="N29" s="1015"/>
      <c r="O29" s="1015"/>
      <c r="P29" s="1015"/>
      <c r="Q29" s="1015"/>
      <c r="R29" s="1015"/>
      <c r="S29" s="1015"/>
      <c r="T29" s="1015"/>
    </row>
    <row r="30" spans="1:20" s="1009" customFormat="1" ht="22.5">
      <c r="A30" s="1208"/>
      <c r="B30" s="1208"/>
      <c r="C30" s="1208">
        <v>1</v>
      </c>
      <c r="D30" s="1107"/>
      <c r="F30" s="1031" t="str">
        <f>"4."&amp;mergeValue(A30) &amp;"."&amp;mergeValue(B30)&amp;"."&amp;mergeValue(C30)</f>
        <v>4.4.1.1</v>
      </c>
      <c r="G30" s="819" t="s">
        <v>497</v>
      </c>
      <c r="H30" s="1111" t="str">
        <f>IF(Территории!H13="","","" &amp; Территории!H13 &amp; "")</f>
        <v>городской округ Самара</v>
      </c>
      <c r="I30" s="818" t="s">
        <v>500</v>
      </c>
      <c r="J30" s="617"/>
      <c r="K30" s="1015"/>
      <c r="L30" s="1015"/>
      <c r="M30" s="1015"/>
      <c r="N30" s="1015"/>
      <c r="O30" s="1015"/>
      <c r="P30" s="1015"/>
      <c r="Q30" s="1015"/>
      <c r="R30" s="1015"/>
      <c r="S30" s="1015"/>
      <c r="T30" s="1015"/>
    </row>
    <row r="31" spans="1:20" s="1009" customFormat="1" ht="56.25">
      <c r="A31" s="1208"/>
      <c r="B31" s="1208"/>
      <c r="C31" s="1208"/>
      <c r="D31" s="1107">
        <v>1</v>
      </c>
      <c r="F31" s="1031" t="str">
        <f>"4."&amp;mergeValue(A31) &amp;"."&amp;mergeValue(B31)&amp;"."&amp;mergeValue(C31)&amp;"."&amp;mergeValue(D31)</f>
        <v>4.4.1.1.1</v>
      </c>
      <c r="G31" s="820" t="s">
        <v>498</v>
      </c>
      <c r="H31" s="1111" t="str">
        <f>IF(Территории!R14="","","" &amp; Территории!R14 &amp; "")</f>
        <v>городской округ Самара (36701000)</v>
      </c>
      <c r="I31" s="1108" t="s">
        <v>591</v>
      </c>
      <c r="J31" s="617"/>
      <c r="K31" s="1015"/>
      <c r="L31" s="1015"/>
      <c r="M31" s="1015"/>
      <c r="N31" s="1015"/>
      <c r="O31" s="1015"/>
      <c r="P31" s="1015"/>
      <c r="Q31" s="1015"/>
      <c r="R31" s="1015"/>
      <c r="S31" s="1015"/>
      <c r="T31" s="1015"/>
    </row>
    <row r="32" spans="1:20" s="1009" customFormat="1" ht="45">
      <c r="A32" s="1208">
        <v>5</v>
      </c>
      <c r="B32" s="1015"/>
      <c r="C32" s="1015"/>
      <c r="D32" s="1015"/>
      <c r="F32" s="1031" t="str">
        <f>"2." &amp;mergeValue(A32)</f>
        <v>2.5</v>
      </c>
      <c r="G32" s="817" t="s">
        <v>494</v>
      </c>
      <c r="H32" s="1111" t="str">
        <f>IF('Перечень тарифов'!R29="","наименование отсутствует","" &amp; 'Перечень тарифов'!R29 &amp; "")</f>
        <v>19</v>
      </c>
      <c r="I32" s="818" t="s">
        <v>590</v>
      </c>
      <c r="J32" s="617"/>
      <c r="K32" s="1015"/>
      <c r="L32" s="1015"/>
      <c r="M32" s="1015"/>
      <c r="N32" s="1015"/>
      <c r="O32" s="1015"/>
      <c r="P32" s="1015"/>
      <c r="Q32" s="1015"/>
      <c r="R32" s="1015"/>
      <c r="S32" s="1015"/>
      <c r="T32" s="1015"/>
    </row>
    <row r="33" spans="1:20" s="1009" customFormat="1" ht="22.5">
      <c r="A33" s="1208"/>
      <c r="B33" s="1015"/>
      <c r="C33" s="1015"/>
      <c r="D33" s="1015"/>
      <c r="F33" s="1031" t="str">
        <f>"3." &amp;mergeValue(A33)</f>
        <v>3.5</v>
      </c>
      <c r="G33" s="817" t="s">
        <v>495</v>
      </c>
      <c r="H3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3" s="818" t="s">
        <v>588</v>
      </c>
      <c r="J33" s="617"/>
      <c r="K33" s="1015"/>
      <c r="L33" s="1015"/>
      <c r="M33" s="1015"/>
      <c r="N33" s="1015"/>
      <c r="O33" s="1015"/>
      <c r="P33" s="1015"/>
      <c r="Q33" s="1015"/>
      <c r="R33" s="1015"/>
      <c r="S33" s="1015"/>
      <c r="T33" s="1015"/>
    </row>
    <row r="34" spans="1:20" s="1009" customFormat="1" ht="22.5">
      <c r="A34" s="1208"/>
      <c r="B34" s="1015"/>
      <c r="C34" s="1015"/>
      <c r="D34" s="1015"/>
      <c r="F34" s="1031" t="str">
        <f>"4."&amp;mergeValue(A34)</f>
        <v>4.5</v>
      </c>
      <c r="G34" s="817" t="s">
        <v>496</v>
      </c>
      <c r="H34" s="1117" t="s">
        <v>458</v>
      </c>
      <c r="I34" s="818"/>
      <c r="J34" s="617"/>
      <c r="K34" s="1015"/>
      <c r="L34" s="1015"/>
      <c r="M34" s="1015"/>
      <c r="N34" s="1015"/>
      <c r="O34" s="1015"/>
      <c r="P34" s="1015"/>
      <c r="Q34" s="1015"/>
      <c r="R34" s="1015"/>
      <c r="S34" s="1015"/>
      <c r="T34" s="1015"/>
    </row>
    <row r="35" spans="1:20" s="1009" customFormat="1" ht="18.75">
      <c r="A35" s="1208"/>
      <c r="B35" s="1208">
        <v>1</v>
      </c>
      <c r="C35" s="1107"/>
      <c r="D35" s="1107"/>
      <c r="F35" s="1031" t="str">
        <f>"4."&amp;mergeValue(A35) &amp;"."&amp;mergeValue(B35)</f>
        <v>4.5.1</v>
      </c>
      <c r="G35" s="832" t="s">
        <v>592</v>
      </c>
      <c r="H35" s="1111" t="str">
        <f>IF(region_name="","",region_name)</f>
        <v>Самарская область</v>
      </c>
      <c r="I35" s="818" t="s">
        <v>499</v>
      </c>
      <c r="J35" s="617"/>
      <c r="K35" s="1015"/>
      <c r="L35" s="1015"/>
      <c r="M35" s="1015"/>
      <c r="N35" s="1015"/>
      <c r="O35" s="1015"/>
      <c r="P35" s="1015"/>
      <c r="Q35" s="1015"/>
      <c r="R35" s="1015"/>
      <c r="S35" s="1015"/>
      <c r="T35" s="1015"/>
    </row>
    <row r="36" spans="1:20" s="1009" customFormat="1" ht="22.5">
      <c r="A36" s="1208"/>
      <c r="B36" s="1208"/>
      <c r="C36" s="1208">
        <v>1</v>
      </c>
      <c r="D36" s="1107"/>
      <c r="F36" s="1031" t="str">
        <f>"4."&amp;mergeValue(A36) &amp;"."&amp;mergeValue(B36)&amp;"."&amp;mergeValue(C36)</f>
        <v>4.5.1.1</v>
      </c>
      <c r="G36" s="819" t="s">
        <v>497</v>
      </c>
      <c r="H36" s="1111" t="str">
        <f>IF(Территории!H13="","","" &amp; Территории!H13 &amp; "")</f>
        <v>городской округ Самара</v>
      </c>
      <c r="I36" s="818" t="s">
        <v>500</v>
      </c>
      <c r="J36" s="617"/>
      <c r="K36" s="1015"/>
      <c r="L36" s="1015"/>
      <c r="M36" s="1015"/>
      <c r="N36" s="1015"/>
      <c r="O36" s="1015"/>
      <c r="P36" s="1015"/>
      <c r="Q36" s="1015"/>
      <c r="R36" s="1015"/>
      <c r="S36" s="1015"/>
      <c r="T36" s="1015"/>
    </row>
    <row r="37" spans="1:20" s="1009" customFormat="1" ht="56.25">
      <c r="A37" s="1208"/>
      <c r="B37" s="1208"/>
      <c r="C37" s="1208"/>
      <c r="D37" s="1107">
        <v>1</v>
      </c>
      <c r="F37" s="1031" t="str">
        <f>"4."&amp;mergeValue(A37) &amp;"."&amp;mergeValue(B37)&amp;"."&amp;mergeValue(C37)&amp;"."&amp;mergeValue(D37)</f>
        <v>4.5.1.1.1</v>
      </c>
      <c r="G37" s="820" t="s">
        <v>498</v>
      </c>
      <c r="H37" s="1111" t="str">
        <f>IF(Территории!R14="","","" &amp; Территории!R14 &amp; "")</f>
        <v>городской округ Самара (36701000)</v>
      </c>
      <c r="I37" s="1108" t="s">
        <v>591</v>
      </c>
      <c r="J37" s="617"/>
      <c r="K37" s="1015"/>
      <c r="L37" s="1015"/>
      <c r="M37" s="1015"/>
      <c r="N37" s="1015"/>
      <c r="O37" s="1015"/>
      <c r="P37" s="1015"/>
      <c r="Q37" s="1015"/>
      <c r="R37" s="1015"/>
      <c r="S37" s="1015"/>
      <c r="T37" s="1015"/>
    </row>
    <row r="38" spans="1:20" s="1009" customFormat="1" ht="45">
      <c r="A38" s="1208">
        <v>6</v>
      </c>
      <c r="B38" s="1015"/>
      <c r="C38" s="1015"/>
      <c r="D38" s="1015"/>
      <c r="F38" s="1031" t="str">
        <f>"2." &amp;mergeValue(A38)</f>
        <v>2.6</v>
      </c>
      <c r="G38" s="817" t="s">
        <v>494</v>
      </c>
      <c r="H38" s="1111" t="str">
        <f>IF('Перечень тарифов'!R31="","наименование отсутствует","" &amp; 'Перечень тарифов'!R31 &amp; "")</f>
        <v>21</v>
      </c>
      <c r="I38" s="818" t="s">
        <v>590</v>
      </c>
      <c r="J38" s="617"/>
      <c r="K38" s="1015"/>
      <c r="L38" s="1015"/>
      <c r="M38" s="1015"/>
      <c r="N38" s="1015"/>
      <c r="O38" s="1015"/>
      <c r="P38" s="1015"/>
      <c r="Q38" s="1015"/>
      <c r="R38" s="1015"/>
      <c r="S38" s="1015"/>
      <c r="T38" s="1015"/>
    </row>
    <row r="39" spans="1:20" s="1009" customFormat="1" ht="22.5">
      <c r="A39" s="1208"/>
      <c r="B39" s="1015"/>
      <c r="C39" s="1015"/>
      <c r="D39" s="1015"/>
      <c r="F39" s="1031" t="str">
        <f>"3." &amp;mergeValue(A39)</f>
        <v>3.6</v>
      </c>
      <c r="G39" s="817" t="s">
        <v>495</v>
      </c>
      <c r="H3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9" s="818" t="s">
        <v>588</v>
      </c>
      <c r="J39" s="617"/>
      <c r="K39" s="1015"/>
      <c r="L39" s="1015"/>
      <c r="M39" s="1015"/>
      <c r="N39" s="1015"/>
      <c r="O39" s="1015"/>
      <c r="P39" s="1015"/>
      <c r="Q39" s="1015"/>
      <c r="R39" s="1015"/>
      <c r="S39" s="1015"/>
      <c r="T39" s="1015"/>
    </row>
    <row r="40" spans="1:20" s="1009" customFormat="1" ht="22.5">
      <c r="A40" s="1208"/>
      <c r="B40" s="1015"/>
      <c r="C40" s="1015"/>
      <c r="D40" s="1015"/>
      <c r="F40" s="1031" t="str">
        <f>"4."&amp;mergeValue(A40)</f>
        <v>4.6</v>
      </c>
      <c r="G40" s="817" t="s">
        <v>496</v>
      </c>
      <c r="H40" s="1117" t="s">
        <v>458</v>
      </c>
      <c r="I40" s="818"/>
      <c r="J40" s="617"/>
      <c r="K40" s="1015"/>
      <c r="L40" s="1015"/>
      <c r="M40" s="1015"/>
      <c r="N40" s="1015"/>
      <c r="O40" s="1015"/>
      <c r="P40" s="1015"/>
      <c r="Q40" s="1015"/>
      <c r="R40" s="1015"/>
      <c r="S40" s="1015"/>
      <c r="T40" s="1015"/>
    </row>
    <row r="41" spans="1:20" s="1009" customFormat="1" ht="18.75">
      <c r="A41" s="1208"/>
      <c r="B41" s="1208">
        <v>1</v>
      </c>
      <c r="C41" s="1107"/>
      <c r="D41" s="1107"/>
      <c r="F41" s="1031" t="str">
        <f>"4."&amp;mergeValue(A41) &amp;"."&amp;mergeValue(B41)</f>
        <v>4.6.1</v>
      </c>
      <c r="G41" s="832" t="s">
        <v>592</v>
      </c>
      <c r="H41" s="1111" t="str">
        <f>IF(region_name="","",region_name)</f>
        <v>Самарская область</v>
      </c>
      <c r="I41" s="818" t="s">
        <v>499</v>
      </c>
      <c r="J41" s="617"/>
      <c r="K41" s="1015"/>
      <c r="L41" s="1015"/>
      <c r="M41" s="1015"/>
      <c r="N41" s="1015"/>
      <c r="O41" s="1015"/>
      <c r="P41" s="1015"/>
      <c r="Q41" s="1015"/>
      <c r="R41" s="1015"/>
      <c r="S41" s="1015"/>
      <c r="T41" s="1015"/>
    </row>
    <row r="42" spans="1:20" s="1009" customFormat="1" ht="22.5">
      <c r="A42" s="1208"/>
      <c r="B42" s="1208"/>
      <c r="C42" s="1208">
        <v>1</v>
      </c>
      <c r="D42" s="1107"/>
      <c r="F42" s="1031" t="str">
        <f>"4."&amp;mergeValue(A42) &amp;"."&amp;mergeValue(B42)&amp;"."&amp;mergeValue(C42)</f>
        <v>4.6.1.1</v>
      </c>
      <c r="G42" s="819" t="s">
        <v>497</v>
      </c>
      <c r="H42" s="1111" t="str">
        <f>IF(Территории!H13="","","" &amp; Территории!H13 &amp; "")</f>
        <v>городской округ Самара</v>
      </c>
      <c r="I42" s="818" t="s">
        <v>500</v>
      </c>
      <c r="J42" s="617"/>
      <c r="K42" s="1015"/>
      <c r="L42" s="1015"/>
      <c r="M42" s="1015"/>
      <c r="N42" s="1015"/>
      <c r="O42" s="1015"/>
      <c r="P42" s="1015"/>
      <c r="Q42" s="1015"/>
      <c r="R42" s="1015"/>
      <c r="S42" s="1015"/>
      <c r="T42" s="1015"/>
    </row>
    <row r="43" spans="1:20" s="1009" customFormat="1" ht="56.25">
      <c r="A43" s="1208"/>
      <c r="B43" s="1208"/>
      <c r="C43" s="1208"/>
      <c r="D43" s="1107">
        <v>1</v>
      </c>
      <c r="F43" s="1031" t="str">
        <f>"4."&amp;mergeValue(A43) &amp;"."&amp;mergeValue(B43)&amp;"."&amp;mergeValue(C43)&amp;"."&amp;mergeValue(D43)</f>
        <v>4.6.1.1.1</v>
      </c>
      <c r="G43" s="820" t="s">
        <v>498</v>
      </c>
      <c r="H43" s="1111" t="str">
        <f>IF(Территории!R14="","","" &amp; Территории!R14 &amp; "")</f>
        <v>городской округ Самара (36701000)</v>
      </c>
      <c r="I43" s="1108" t="s">
        <v>591</v>
      </c>
      <c r="J43" s="617"/>
      <c r="K43" s="1015"/>
      <c r="L43" s="1015"/>
      <c r="M43" s="1015"/>
      <c r="N43" s="1015"/>
      <c r="O43" s="1015"/>
      <c r="P43" s="1015"/>
      <c r="Q43" s="1015"/>
      <c r="R43" s="1015"/>
      <c r="S43" s="1015"/>
      <c r="T43" s="1015"/>
    </row>
    <row r="44" spans="1:20" s="1009" customFormat="1" ht="45">
      <c r="A44" s="1208">
        <v>7</v>
      </c>
      <c r="B44" s="1015"/>
      <c r="C44" s="1015"/>
      <c r="D44" s="1015"/>
      <c r="F44" s="1031" t="str">
        <f>"2." &amp;mergeValue(A44)</f>
        <v>2.7</v>
      </c>
      <c r="G44" s="817" t="s">
        <v>494</v>
      </c>
      <c r="H44" s="1111" t="str">
        <f>IF('Перечень тарифов'!R33="","наименование отсутствует","" &amp; 'Перечень тарифов'!R33 &amp; "")</f>
        <v>22</v>
      </c>
      <c r="I44" s="818" t="s">
        <v>590</v>
      </c>
      <c r="J44" s="617"/>
      <c r="K44" s="1015"/>
      <c r="L44" s="1015"/>
      <c r="M44" s="1015"/>
      <c r="N44" s="1015"/>
      <c r="O44" s="1015"/>
      <c r="P44" s="1015"/>
      <c r="Q44" s="1015"/>
      <c r="R44" s="1015"/>
      <c r="S44" s="1015"/>
      <c r="T44" s="1015"/>
    </row>
    <row r="45" spans="1:20" s="1009" customFormat="1" ht="22.5">
      <c r="A45" s="1208"/>
      <c r="B45" s="1015"/>
      <c r="C45" s="1015"/>
      <c r="D45" s="1015"/>
      <c r="F45" s="1031" t="str">
        <f>"3." &amp;mergeValue(A45)</f>
        <v>3.7</v>
      </c>
      <c r="G45" s="817" t="s">
        <v>495</v>
      </c>
      <c r="H4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45" s="818" t="s">
        <v>588</v>
      </c>
      <c r="J45" s="617"/>
      <c r="K45" s="1015"/>
      <c r="L45" s="1015"/>
      <c r="M45" s="1015"/>
      <c r="N45" s="1015"/>
      <c r="O45" s="1015"/>
      <c r="P45" s="1015"/>
      <c r="Q45" s="1015"/>
      <c r="R45" s="1015"/>
      <c r="S45" s="1015"/>
      <c r="T45" s="1015"/>
    </row>
    <row r="46" spans="1:20" s="1009" customFormat="1" ht="22.5">
      <c r="A46" s="1208"/>
      <c r="B46" s="1015"/>
      <c r="C46" s="1015"/>
      <c r="D46" s="1015"/>
      <c r="F46" s="1031" t="str">
        <f>"4."&amp;mergeValue(A46)</f>
        <v>4.7</v>
      </c>
      <c r="G46" s="817" t="s">
        <v>496</v>
      </c>
      <c r="H46" s="1117" t="s">
        <v>458</v>
      </c>
      <c r="I46" s="818"/>
      <c r="J46" s="617"/>
      <c r="K46" s="1015"/>
      <c r="L46" s="1015"/>
      <c r="M46" s="1015"/>
      <c r="N46" s="1015"/>
      <c r="O46" s="1015"/>
      <c r="P46" s="1015"/>
      <c r="Q46" s="1015"/>
      <c r="R46" s="1015"/>
      <c r="S46" s="1015"/>
      <c r="T46" s="1015"/>
    </row>
    <row r="47" spans="1:20" s="1009" customFormat="1" ht="18.75">
      <c r="A47" s="1208"/>
      <c r="B47" s="1208">
        <v>1</v>
      </c>
      <c r="C47" s="1107"/>
      <c r="D47" s="1107"/>
      <c r="F47" s="1031" t="str">
        <f>"4."&amp;mergeValue(A47) &amp;"."&amp;mergeValue(B47)</f>
        <v>4.7.1</v>
      </c>
      <c r="G47" s="832" t="s">
        <v>592</v>
      </c>
      <c r="H47" s="1111" t="str">
        <f>IF(region_name="","",region_name)</f>
        <v>Самарская область</v>
      </c>
      <c r="I47" s="818" t="s">
        <v>499</v>
      </c>
      <c r="J47" s="617"/>
      <c r="K47" s="1015"/>
      <c r="L47" s="1015"/>
      <c r="M47" s="1015"/>
      <c r="N47" s="1015"/>
      <c r="O47" s="1015"/>
      <c r="P47" s="1015"/>
      <c r="Q47" s="1015"/>
      <c r="R47" s="1015"/>
      <c r="S47" s="1015"/>
      <c r="T47" s="1015"/>
    </row>
    <row r="48" spans="1:20" s="1009" customFormat="1" ht="22.5">
      <c r="A48" s="1208"/>
      <c r="B48" s="1208"/>
      <c r="C48" s="1208">
        <v>1</v>
      </c>
      <c r="D48" s="1107"/>
      <c r="F48" s="1031" t="str">
        <f>"4."&amp;mergeValue(A48) &amp;"."&amp;mergeValue(B48)&amp;"."&amp;mergeValue(C48)</f>
        <v>4.7.1.1</v>
      </c>
      <c r="G48" s="819" t="s">
        <v>497</v>
      </c>
      <c r="H48" s="1111" t="str">
        <f>IF(Территории!H13="","","" &amp; Территории!H13 &amp; "")</f>
        <v>городской округ Самара</v>
      </c>
      <c r="I48" s="818" t="s">
        <v>500</v>
      </c>
      <c r="J48" s="617"/>
      <c r="K48" s="1015"/>
      <c r="L48" s="1015"/>
      <c r="M48" s="1015"/>
      <c r="N48" s="1015"/>
      <c r="O48" s="1015"/>
      <c r="P48" s="1015"/>
      <c r="Q48" s="1015"/>
      <c r="R48" s="1015"/>
      <c r="S48" s="1015"/>
      <c r="T48" s="1015"/>
    </row>
    <row r="49" spans="1:20" s="1009" customFormat="1" ht="56.25">
      <c r="A49" s="1208"/>
      <c r="B49" s="1208"/>
      <c r="C49" s="1208"/>
      <c r="D49" s="1107">
        <v>1</v>
      </c>
      <c r="F49" s="1031" t="str">
        <f>"4."&amp;mergeValue(A49) &amp;"."&amp;mergeValue(B49)&amp;"."&amp;mergeValue(C49)&amp;"."&amp;mergeValue(D49)</f>
        <v>4.7.1.1.1</v>
      </c>
      <c r="G49" s="820" t="s">
        <v>498</v>
      </c>
      <c r="H49" s="1111" t="str">
        <f>IF(Территории!R14="","","" &amp; Территории!R14 &amp; "")</f>
        <v>городской округ Самара (36701000)</v>
      </c>
      <c r="I49" s="1108" t="s">
        <v>591</v>
      </c>
      <c r="J49" s="617"/>
      <c r="K49" s="1015"/>
      <c r="L49" s="1015"/>
      <c r="M49" s="1015"/>
      <c r="N49" s="1015"/>
      <c r="O49" s="1015"/>
      <c r="P49" s="1015"/>
      <c r="Q49" s="1015"/>
      <c r="R49" s="1015"/>
      <c r="S49" s="1015"/>
      <c r="T49" s="1015"/>
    </row>
    <row r="50" spans="1:20" s="1009" customFormat="1" ht="45">
      <c r="A50" s="1208">
        <v>8</v>
      </c>
      <c r="B50" s="1015"/>
      <c r="C50" s="1015"/>
      <c r="D50" s="1015"/>
      <c r="F50" s="1031" t="str">
        <f>"2." &amp;mergeValue(A50)</f>
        <v>2.8</v>
      </c>
      <c r="G50" s="817" t="s">
        <v>494</v>
      </c>
      <c r="H50" s="1111" t="str">
        <f>IF('Перечень тарифов'!R35="","наименование отсутствует","" &amp; 'Перечень тарифов'!R35 &amp; "")</f>
        <v>23</v>
      </c>
      <c r="I50" s="818" t="s">
        <v>590</v>
      </c>
      <c r="J50" s="617"/>
      <c r="K50" s="1015"/>
      <c r="L50" s="1015"/>
      <c r="M50" s="1015"/>
      <c r="N50" s="1015"/>
      <c r="O50" s="1015"/>
      <c r="P50" s="1015"/>
      <c r="Q50" s="1015"/>
      <c r="R50" s="1015"/>
      <c r="S50" s="1015"/>
      <c r="T50" s="1015"/>
    </row>
    <row r="51" spans="1:20" s="1009" customFormat="1" ht="22.5">
      <c r="A51" s="1208"/>
      <c r="B51" s="1015"/>
      <c r="C51" s="1015"/>
      <c r="D51" s="1015"/>
      <c r="F51" s="1031" t="str">
        <f>"3." &amp;mergeValue(A51)</f>
        <v>3.8</v>
      </c>
      <c r="G51" s="817" t="s">
        <v>495</v>
      </c>
      <c r="H5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51" s="818" t="s">
        <v>588</v>
      </c>
      <c r="J51" s="617"/>
      <c r="K51" s="1015"/>
      <c r="L51" s="1015"/>
      <c r="M51" s="1015"/>
      <c r="N51" s="1015"/>
      <c r="O51" s="1015"/>
      <c r="P51" s="1015"/>
      <c r="Q51" s="1015"/>
      <c r="R51" s="1015"/>
      <c r="S51" s="1015"/>
      <c r="T51" s="1015"/>
    </row>
    <row r="52" spans="1:20" s="1009" customFormat="1" ht="22.5">
      <c r="A52" s="1208"/>
      <c r="B52" s="1015"/>
      <c r="C52" s="1015"/>
      <c r="D52" s="1015"/>
      <c r="F52" s="1031" t="str">
        <f>"4."&amp;mergeValue(A52)</f>
        <v>4.8</v>
      </c>
      <c r="G52" s="817" t="s">
        <v>496</v>
      </c>
      <c r="H52" s="1117" t="s">
        <v>458</v>
      </c>
      <c r="I52" s="818"/>
      <c r="J52" s="617"/>
      <c r="K52" s="1015"/>
      <c r="L52" s="1015"/>
      <c r="M52" s="1015"/>
      <c r="N52" s="1015"/>
      <c r="O52" s="1015"/>
      <c r="P52" s="1015"/>
      <c r="Q52" s="1015"/>
      <c r="R52" s="1015"/>
      <c r="S52" s="1015"/>
      <c r="T52" s="1015"/>
    </row>
    <row r="53" spans="1:20" s="1009" customFormat="1" ht="18.75">
      <c r="A53" s="1208"/>
      <c r="B53" s="1208">
        <v>1</v>
      </c>
      <c r="C53" s="1107"/>
      <c r="D53" s="1107"/>
      <c r="F53" s="1031" t="str">
        <f>"4."&amp;mergeValue(A53) &amp;"."&amp;mergeValue(B53)</f>
        <v>4.8.1</v>
      </c>
      <c r="G53" s="832" t="s">
        <v>592</v>
      </c>
      <c r="H53" s="1111" t="str">
        <f>IF(region_name="","",region_name)</f>
        <v>Самарская область</v>
      </c>
      <c r="I53" s="818" t="s">
        <v>499</v>
      </c>
      <c r="J53" s="617"/>
      <c r="K53" s="1015"/>
      <c r="L53" s="1015"/>
      <c r="M53" s="1015"/>
      <c r="N53" s="1015"/>
      <c r="O53" s="1015"/>
      <c r="P53" s="1015"/>
      <c r="Q53" s="1015"/>
      <c r="R53" s="1015"/>
      <c r="S53" s="1015"/>
      <c r="T53" s="1015"/>
    </row>
    <row r="54" spans="1:20" s="1009" customFormat="1" ht="22.5">
      <c r="A54" s="1208"/>
      <c r="B54" s="1208"/>
      <c r="C54" s="1208">
        <v>1</v>
      </c>
      <c r="D54" s="1107"/>
      <c r="F54" s="1031" t="str">
        <f>"4."&amp;mergeValue(A54) &amp;"."&amp;mergeValue(B54)&amp;"."&amp;mergeValue(C54)</f>
        <v>4.8.1.1</v>
      </c>
      <c r="G54" s="819" t="s">
        <v>497</v>
      </c>
      <c r="H54" s="1111" t="str">
        <f>IF(Территории!H13="","","" &amp; Территории!H13 &amp; "")</f>
        <v>городской округ Самара</v>
      </c>
      <c r="I54" s="818" t="s">
        <v>500</v>
      </c>
      <c r="J54" s="617"/>
      <c r="K54" s="1015"/>
      <c r="L54" s="1015"/>
      <c r="M54" s="1015"/>
      <c r="N54" s="1015"/>
      <c r="O54" s="1015"/>
      <c r="P54" s="1015"/>
      <c r="Q54" s="1015"/>
      <c r="R54" s="1015"/>
      <c r="S54" s="1015"/>
      <c r="T54" s="1015"/>
    </row>
    <row r="55" spans="1:20" s="1009" customFormat="1" ht="56.25">
      <c r="A55" s="1208"/>
      <c r="B55" s="1208"/>
      <c r="C55" s="1208"/>
      <c r="D55" s="1107">
        <v>1</v>
      </c>
      <c r="F55" s="1031" t="str">
        <f>"4."&amp;mergeValue(A55) &amp;"."&amp;mergeValue(B55)&amp;"."&amp;mergeValue(C55)&amp;"."&amp;mergeValue(D55)</f>
        <v>4.8.1.1.1</v>
      </c>
      <c r="G55" s="820" t="s">
        <v>498</v>
      </c>
      <c r="H55" s="1111" t="str">
        <f>IF(Территории!R14="","","" &amp; Территории!R14 &amp; "")</f>
        <v>городской округ Самара (36701000)</v>
      </c>
      <c r="I55" s="1108" t="s">
        <v>591</v>
      </c>
      <c r="J55" s="617"/>
      <c r="K55" s="1015"/>
      <c r="L55" s="1015"/>
      <c r="M55" s="1015"/>
      <c r="N55" s="1015"/>
      <c r="O55" s="1015"/>
      <c r="P55" s="1015"/>
      <c r="Q55" s="1015"/>
      <c r="R55" s="1015"/>
      <c r="S55" s="1015"/>
      <c r="T55" s="1015"/>
    </row>
    <row r="56" spans="1:20" s="1009" customFormat="1" ht="45">
      <c r="A56" s="1208">
        <v>9</v>
      </c>
      <c r="B56" s="1015"/>
      <c r="C56" s="1015"/>
      <c r="D56" s="1015"/>
      <c r="F56" s="1031" t="str">
        <f>"2." &amp;mergeValue(A56)</f>
        <v>2.9</v>
      </c>
      <c r="G56" s="817" t="s">
        <v>494</v>
      </c>
      <c r="H56" s="1111" t="str">
        <f>IF('Перечень тарифов'!R37="","наименование отсутствует","" &amp; 'Перечень тарифов'!R37 &amp; "")</f>
        <v>24</v>
      </c>
      <c r="I56" s="818" t="s">
        <v>590</v>
      </c>
      <c r="J56" s="617"/>
      <c r="K56" s="1015"/>
      <c r="L56" s="1015"/>
      <c r="M56" s="1015"/>
      <c r="N56" s="1015"/>
      <c r="O56" s="1015"/>
      <c r="P56" s="1015"/>
      <c r="Q56" s="1015"/>
      <c r="R56" s="1015"/>
      <c r="S56" s="1015"/>
      <c r="T56" s="1015"/>
    </row>
    <row r="57" spans="1:20" s="1009" customFormat="1" ht="22.5">
      <c r="A57" s="1208"/>
      <c r="B57" s="1015"/>
      <c r="C57" s="1015"/>
      <c r="D57" s="1015"/>
      <c r="F57" s="1031" t="str">
        <f>"3." &amp;mergeValue(A57)</f>
        <v>3.9</v>
      </c>
      <c r="G57" s="817" t="s">
        <v>495</v>
      </c>
      <c r="H5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57" s="818" t="s">
        <v>588</v>
      </c>
      <c r="J57" s="617"/>
      <c r="K57" s="1015"/>
      <c r="L57" s="1015"/>
      <c r="M57" s="1015"/>
      <c r="N57" s="1015"/>
      <c r="O57" s="1015"/>
      <c r="P57" s="1015"/>
      <c r="Q57" s="1015"/>
      <c r="R57" s="1015"/>
      <c r="S57" s="1015"/>
      <c r="T57" s="1015"/>
    </row>
    <row r="58" spans="1:20" s="1009" customFormat="1" ht="22.5">
      <c r="A58" s="1208"/>
      <c r="B58" s="1015"/>
      <c r="C58" s="1015"/>
      <c r="D58" s="1015"/>
      <c r="F58" s="1031" t="str">
        <f>"4."&amp;mergeValue(A58)</f>
        <v>4.9</v>
      </c>
      <c r="G58" s="817" t="s">
        <v>496</v>
      </c>
      <c r="H58" s="1117" t="s">
        <v>458</v>
      </c>
      <c r="I58" s="818"/>
      <c r="J58" s="617"/>
      <c r="K58" s="1015"/>
      <c r="L58" s="1015"/>
      <c r="M58" s="1015"/>
      <c r="N58" s="1015"/>
      <c r="O58" s="1015"/>
      <c r="P58" s="1015"/>
      <c r="Q58" s="1015"/>
      <c r="R58" s="1015"/>
      <c r="S58" s="1015"/>
      <c r="T58" s="1015"/>
    </row>
    <row r="59" spans="1:20" s="1009" customFormat="1" ht="18.75">
      <c r="A59" s="1208"/>
      <c r="B59" s="1208">
        <v>1</v>
      </c>
      <c r="C59" s="1107"/>
      <c r="D59" s="1107"/>
      <c r="F59" s="1031" t="str">
        <f>"4."&amp;mergeValue(A59) &amp;"."&amp;mergeValue(B59)</f>
        <v>4.9.1</v>
      </c>
      <c r="G59" s="832" t="s">
        <v>592</v>
      </c>
      <c r="H59" s="1111" t="str">
        <f>IF(region_name="","",region_name)</f>
        <v>Самарская область</v>
      </c>
      <c r="I59" s="818" t="s">
        <v>499</v>
      </c>
      <c r="J59" s="617"/>
      <c r="K59" s="1015"/>
      <c r="L59" s="1015"/>
      <c r="M59" s="1015"/>
      <c r="N59" s="1015"/>
      <c r="O59" s="1015"/>
      <c r="P59" s="1015"/>
      <c r="Q59" s="1015"/>
      <c r="R59" s="1015"/>
      <c r="S59" s="1015"/>
      <c r="T59" s="1015"/>
    </row>
    <row r="60" spans="1:20" s="1009" customFormat="1" ht="22.5">
      <c r="A60" s="1208"/>
      <c r="B60" s="1208"/>
      <c r="C60" s="1208">
        <v>1</v>
      </c>
      <c r="D60" s="1107"/>
      <c r="F60" s="1031" t="str">
        <f>"4."&amp;mergeValue(A60) &amp;"."&amp;mergeValue(B60)&amp;"."&amp;mergeValue(C60)</f>
        <v>4.9.1.1</v>
      </c>
      <c r="G60" s="819" t="s">
        <v>497</v>
      </c>
      <c r="H60" s="1111" t="str">
        <f>IF(Территории!H13="","","" &amp; Территории!H13 &amp; "")</f>
        <v>городской округ Самара</v>
      </c>
      <c r="I60" s="818" t="s">
        <v>500</v>
      </c>
      <c r="J60" s="617"/>
      <c r="K60" s="1015"/>
      <c r="L60" s="1015"/>
      <c r="M60" s="1015"/>
      <c r="N60" s="1015"/>
      <c r="O60" s="1015"/>
      <c r="P60" s="1015"/>
      <c r="Q60" s="1015"/>
      <c r="R60" s="1015"/>
      <c r="S60" s="1015"/>
      <c r="T60" s="1015"/>
    </row>
    <row r="61" spans="1:20" s="1009" customFormat="1" ht="56.25">
      <c r="A61" s="1208"/>
      <c r="B61" s="1208"/>
      <c r="C61" s="1208"/>
      <c r="D61" s="1107">
        <v>1</v>
      </c>
      <c r="F61" s="1031" t="str">
        <f>"4."&amp;mergeValue(A61) &amp;"."&amp;mergeValue(B61)&amp;"."&amp;mergeValue(C61)&amp;"."&amp;mergeValue(D61)</f>
        <v>4.9.1.1.1</v>
      </c>
      <c r="G61" s="820" t="s">
        <v>498</v>
      </c>
      <c r="H61" s="1111" t="str">
        <f>IF(Территории!R14="","","" &amp; Территории!R14 &amp; "")</f>
        <v>городской округ Самара (36701000)</v>
      </c>
      <c r="I61" s="1108" t="s">
        <v>591</v>
      </c>
      <c r="J61" s="617"/>
      <c r="K61" s="1015"/>
      <c r="L61" s="1015"/>
      <c r="M61" s="1015"/>
      <c r="N61" s="1015"/>
      <c r="O61" s="1015"/>
      <c r="P61" s="1015"/>
      <c r="Q61" s="1015"/>
      <c r="R61" s="1015"/>
      <c r="S61" s="1015"/>
      <c r="T61" s="1015"/>
    </row>
    <row r="62" spans="1:20" s="1009" customFormat="1" ht="45">
      <c r="A62" s="1208">
        <v>10</v>
      </c>
      <c r="B62" s="1015"/>
      <c r="C62" s="1015"/>
      <c r="D62" s="1015"/>
      <c r="F62" s="1031" t="str">
        <f>"2." &amp;mergeValue(A62)</f>
        <v>2.10</v>
      </c>
      <c r="G62" s="817" t="s">
        <v>494</v>
      </c>
      <c r="H62" s="1111" t="str">
        <f>IF('Перечень тарифов'!R39="","наименование отсутствует","" &amp; 'Перечень тарифов'!R39 &amp; "")</f>
        <v>27</v>
      </c>
      <c r="I62" s="818" t="s">
        <v>590</v>
      </c>
      <c r="J62" s="617"/>
      <c r="K62" s="1015"/>
      <c r="L62" s="1015"/>
      <c r="M62" s="1015"/>
      <c r="N62" s="1015"/>
      <c r="O62" s="1015"/>
      <c r="P62" s="1015"/>
      <c r="Q62" s="1015"/>
      <c r="R62" s="1015"/>
      <c r="S62" s="1015"/>
      <c r="T62" s="1015"/>
    </row>
    <row r="63" spans="1:20" s="1009" customFormat="1" ht="22.5">
      <c r="A63" s="1208"/>
      <c r="B63" s="1015"/>
      <c r="C63" s="1015"/>
      <c r="D63" s="1015"/>
      <c r="F63" s="1031" t="str">
        <f>"3." &amp;mergeValue(A63)</f>
        <v>3.10</v>
      </c>
      <c r="G63" s="817" t="s">
        <v>495</v>
      </c>
      <c r="H6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63" s="818" t="s">
        <v>588</v>
      </c>
      <c r="J63" s="617"/>
      <c r="K63" s="1015"/>
      <c r="L63" s="1015"/>
      <c r="M63" s="1015"/>
      <c r="N63" s="1015"/>
      <c r="O63" s="1015"/>
      <c r="P63" s="1015"/>
      <c r="Q63" s="1015"/>
      <c r="R63" s="1015"/>
      <c r="S63" s="1015"/>
      <c r="T63" s="1015"/>
    </row>
    <row r="64" spans="1:20" s="1009" customFormat="1" ht="22.5">
      <c r="A64" s="1208"/>
      <c r="B64" s="1015"/>
      <c r="C64" s="1015"/>
      <c r="D64" s="1015"/>
      <c r="F64" s="1031" t="str">
        <f>"4."&amp;mergeValue(A64)</f>
        <v>4.10</v>
      </c>
      <c r="G64" s="817" t="s">
        <v>496</v>
      </c>
      <c r="H64" s="1117" t="s">
        <v>458</v>
      </c>
      <c r="I64" s="818"/>
      <c r="J64" s="617"/>
      <c r="K64" s="1015"/>
      <c r="L64" s="1015"/>
      <c r="M64" s="1015"/>
      <c r="N64" s="1015"/>
      <c r="O64" s="1015"/>
      <c r="P64" s="1015"/>
      <c r="Q64" s="1015"/>
      <c r="R64" s="1015"/>
      <c r="S64" s="1015"/>
      <c r="T64" s="1015"/>
    </row>
    <row r="65" spans="1:20" s="1009" customFormat="1" ht="18.75">
      <c r="A65" s="1208"/>
      <c r="B65" s="1208">
        <v>1</v>
      </c>
      <c r="C65" s="1107"/>
      <c r="D65" s="1107"/>
      <c r="F65" s="1031" t="str">
        <f>"4."&amp;mergeValue(A65) &amp;"."&amp;mergeValue(B65)</f>
        <v>4.10.1</v>
      </c>
      <c r="G65" s="832" t="s">
        <v>592</v>
      </c>
      <c r="H65" s="1111" t="str">
        <f>IF(region_name="","",region_name)</f>
        <v>Самарская область</v>
      </c>
      <c r="I65" s="818" t="s">
        <v>499</v>
      </c>
      <c r="J65" s="617"/>
      <c r="K65" s="1015"/>
      <c r="L65" s="1015"/>
      <c r="M65" s="1015"/>
      <c r="N65" s="1015"/>
      <c r="O65" s="1015"/>
      <c r="P65" s="1015"/>
      <c r="Q65" s="1015"/>
      <c r="R65" s="1015"/>
      <c r="S65" s="1015"/>
      <c r="T65" s="1015"/>
    </row>
    <row r="66" spans="1:20" s="1009" customFormat="1" ht="22.5">
      <c r="A66" s="1208"/>
      <c r="B66" s="1208"/>
      <c r="C66" s="1208">
        <v>1</v>
      </c>
      <c r="D66" s="1107"/>
      <c r="F66" s="1031" t="str">
        <f>"4."&amp;mergeValue(A66) &amp;"."&amp;mergeValue(B66)&amp;"."&amp;mergeValue(C66)</f>
        <v>4.10.1.1</v>
      </c>
      <c r="G66" s="819" t="s">
        <v>497</v>
      </c>
      <c r="H66" s="1111" t="str">
        <f>IF(Территории!H13="","","" &amp; Территории!H13 &amp; "")</f>
        <v>городской округ Самара</v>
      </c>
      <c r="I66" s="818" t="s">
        <v>500</v>
      </c>
      <c r="J66" s="617"/>
      <c r="K66" s="1015"/>
      <c r="L66" s="1015"/>
      <c r="M66" s="1015"/>
      <c r="N66" s="1015"/>
      <c r="O66" s="1015"/>
      <c r="P66" s="1015"/>
      <c r="Q66" s="1015"/>
      <c r="R66" s="1015"/>
      <c r="S66" s="1015"/>
      <c r="T66" s="1015"/>
    </row>
    <row r="67" spans="1:20" s="1009" customFormat="1" ht="56.25">
      <c r="A67" s="1208"/>
      <c r="B67" s="1208"/>
      <c r="C67" s="1208"/>
      <c r="D67" s="1107">
        <v>1</v>
      </c>
      <c r="F67" s="1031" t="str">
        <f>"4."&amp;mergeValue(A67) &amp;"."&amp;mergeValue(B67)&amp;"."&amp;mergeValue(C67)&amp;"."&amp;mergeValue(D67)</f>
        <v>4.10.1.1.1</v>
      </c>
      <c r="G67" s="820" t="s">
        <v>498</v>
      </c>
      <c r="H67" s="1111" t="str">
        <f>IF(Территории!R14="","","" &amp; Территории!R14 &amp; "")</f>
        <v>городской округ Самара (36701000)</v>
      </c>
      <c r="I67" s="1108" t="s">
        <v>591</v>
      </c>
      <c r="J67" s="617"/>
      <c r="K67" s="1015"/>
      <c r="L67" s="1015"/>
      <c r="M67" s="1015"/>
      <c r="N67" s="1015"/>
      <c r="O67" s="1015"/>
      <c r="P67" s="1015"/>
      <c r="Q67" s="1015"/>
      <c r="R67" s="1015"/>
      <c r="S67" s="1015"/>
      <c r="T67" s="1015"/>
    </row>
    <row r="68" spans="1:20" s="1009" customFormat="1" ht="45">
      <c r="A68" s="1208">
        <v>11</v>
      </c>
      <c r="B68" s="1015"/>
      <c r="C68" s="1015"/>
      <c r="D68" s="1015"/>
      <c r="F68" s="1031" t="str">
        <f>"2." &amp;mergeValue(A68)</f>
        <v>2.11</v>
      </c>
      <c r="G68" s="817" t="s">
        <v>494</v>
      </c>
      <c r="H68" s="1111" t="str">
        <f>IF('Перечень тарифов'!R41="","наименование отсутствует","" &amp; 'Перечень тарифов'!R41 &amp; "")</f>
        <v>37</v>
      </c>
      <c r="I68" s="818" t="s">
        <v>590</v>
      </c>
      <c r="J68" s="617"/>
      <c r="K68" s="1015"/>
      <c r="L68" s="1015"/>
      <c r="M68" s="1015"/>
      <c r="N68" s="1015"/>
      <c r="O68" s="1015"/>
      <c r="P68" s="1015"/>
      <c r="Q68" s="1015"/>
      <c r="R68" s="1015"/>
      <c r="S68" s="1015"/>
      <c r="T68" s="1015"/>
    </row>
    <row r="69" spans="1:20" s="1009" customFormat="1" ht="22.5">
      <c r="A69" s="1208"/>
      <c r="B69" s="1015"/>
      <c r="C69" s="1015"/>
      <c r="D69" s="1015"/>
      <c r="F69" s="1031" t="str">
        <f>"3." &amp;mergeValue(A69)</f>
        <v>3.11</v>
      </c>
      <c r="G69" s="817" t="s">
        <v>495</v>
      </c>
      <c r="H6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69" s="818" t="s">
        <v>588</v>
      </c>
      <c r="J69" s="617"/>
      <c r="K69" s="1015"/>
      <c r="L69" s="1015"/>
      <c r="M69" s="1015"/>
      <c r="N69" s="1015"/>
      <c r="O69" s="1015"/>
      <c r="P69" s="1015"/>
      <c r="Q69" s="1015"/>
      <c r="R69" s="1015"/>
      <c r="S69" s="1015"/>
      <c r="T69" s="1015"/>
    </row>
    <row r="70" spans="1:20" s="1009" customFormat="1" ht="22.5">
      <c r="A70" s="1208"/>
      <c r="B70" s="1015"/>
      <c r="C70" s="1015"/>
      <c r="D70" s="1015"/>
      <c r="F70" s="1031" t="str">
        <f>"4."&amp;mergeValue(A70)</f>
        <v>4.11</v>
      </c>
      <c r="G70" s="817" t="s">
        <v>496</v>
      </c>
      <c r="H70" s="1117" t="s">
        <v>458</v>
      </c>
      <c r="I70" s="818"/>
      <c r="J70" s="617"/>
      <c r="K70" s="1015"/>
      <c r="L70" s="1015"/>
      <c r="M70" s="1015"/>
      <c r="N70" s="1015"/>
      <c r="O70" s="1015"/>
      <c r="P70" s="1015"/>
      <c r="Q70" s="1015"/>
      <c r="R70" s="1015"/>
      <c r="S70" s="1015"/>
      <c r="T70" s="1015"/>
    </row>
    <row r="71" spans="1:20" s="1009" customFormat="1" ht="18.75">
      <c r="A71" s="1208"/>
      <c r="B71" s="1208">
        <v>1</v>
      </c>
      <c r="C71" s="1107"/>
      <c r="D71" s="1107"/>
      <c r="F71" s="1031" t="str">
        <f>"4."&amp;mergeValue(A71) &amp;"."&amp;mergeValue(B71)</f>
        <v>4.11.1</v>
      </c>
      <c r="G71" s="832" t="s">
        <v>592</v>
      </c>
      <c r="H71" s="1111" t="str">
        <f>IF(region_name="","",region_name)</f>
        <v>Самарская область</v>
      </c>
      <c r="I71" s="818" t="s">
        <v>499</v>
      </c>
      <c r="J71" s="617"/>
      <c r="K71" s="1015"/>
      <c r="L71" s="1015"/>
      <c r="M71" s="1015"/>
      <c r="N71" s="1015"/>
      <c r="O71" s="1015"/>
      <c r="P71" s="1015"/>
      <c r="Q71" s="1015"/>
      <c r="R71" s="1015"/>
      <c r="S71" s="1015"/>
      <c r="T71" s="1015"/>
    </row>
    <row r="72" spans="1:20" s="1009" customFormat="1" ht="22.5">
      <c r="A72" s="1208"/>
      <c r="B72" s="1208"/>
      <c r="C72" s="1208">
        <v>1</v>
      </c>
      <c r="D72" s="1107"/>
      <c r="F72" s="1031" t="str">
        <f>"4."&amp;mergeValue(A72) &amp;"."&amp;mergeValue(B72)&amp;"."&amp;mergeValue(C72)</f>
        <v>4.11.1.1</v>
      </c>
      <c r="G72" s="819" t="s">
        <v>497</v>
      </c>
      <c r="H72" s="1111" t="str">
        <f>IF(Территории!H13="","","" &amp; Территории!H13 &amp; "")</f>
        <v>городской округ Самара</v>
      </c>
      <c r="I72" s="818" t="s">
        <v>500</v>
      </c>
      <c r="J72" s="617"/>
      <c r="K72" s="1015"/>
      <c r="L72" s="1015"/>
      <c r="M72" s="1015"/>
      <c r="N72" s="1015"/>
      <c r="O72" s="1015"/>
      <c r="P72" s="1015"/>
      <c r="Q72" s="1015"/>
      <c r="R72" s="1015"/>
      <c r="S72" s="1015"/>
      <c r="T72" s="1015"/>
    </row>
    <row r="73" spans="1:20" s="1009" customFormat="1" ht="56.25">
      <c r="A73" s="1208"/>
      <c r="B73" s="1208"/>
      <c r="C73" s="1208"/>
      <c r="D73" s="1107">
        <v>1</v>
      </c>
      <c r="F73" s="1031" t="str">
        <f>"4."&amp;mergeValue(A73) &amp;"."&amp;mergeValue(B73)&amp;"."&amp;mergeValue(C73)&amp;"."&amp;mergeValue(D73)</f>
        <v>4.11.1.1.1</v>
      </c>
      <c r="G73" s="820" t="s">
        <v>498</v>
      </c>
      <c r="H73" s="1111" t="str">
        <f>IF(Территории!R14="","","" &amp; Территории!R14 &amp; "")</f>
        <v>городской округ Самара (36701000)</v>
      </c>
      <c r="I73" s="1108" t="s">
        <v>591</v>
      </c>
      <c r="J73" s="617"/>
      <c r="K73" s="1015"/>
      <c r="L73" s="1015"/>
      <c r="M73" s="1015"/>
      <c r="N73" s="1015"/>
      <c r="O73" s="1015"/>
      <c r="P73" s="1015"/>
      <c r="Q73" s="1015"/>
      <c r="R73" s="1015"/>
      <c r="S73" s="1015"/>
      <c r="T73" s="1015"/>
    </row>
    <row r="74" spans="1:20" s="1009" customFormat="1" ht="45">
      <c r="A74" s="1208">
        <v>12</v>
      </c>
      <c r="B74" s="1015"/>
      <c r="C74" s="1015"/>
      <c r="D74" s="1015"/>
      <c r="F74" s="1031" t="str">
        <f>"2." &amp;mergeValue(A74)</f>
        <v>2.12</v>
      </c>
      <c r="G74" s="817" t="s">
        <v>494</v>
      </c>
      <c r="H74" s="1111" t="str">
        <f>IF('Перечень тарифов'!R43="","наименование отсутствует","" &amp; 'Перечень тарифов'!R43 &amp; "")</f>
        <v>43</v>
      </c>
      <c r="I74" s="818" t="s">
        <v>590</v>
      </c>
      <c r="J74" s="617"/>
      <c r="K74" s="1015"/>
      <c r="L74" s="1015"/>
      <c r="M74" s="1015"/>
      <c r="N74" s="1015"/>
      <c r="O74" s="1015"/>
      <c r="P74" s="1015"/>
      <c r="Q74" s="1015"/>
      <c r="R74" s="1015"/>
      <c r="S74" s="1015"/>
      <c r="T74" s="1015"/>
    </row>
    <row r="75" spans="1:20" s="1009" customFormat="1" ht="22.5">
      <c r="A75" s="1208"/>
      <c r="B75" s="1015"/>
      <c r="C75" s="1015"/>
      <c r="D75" s="1015"/>
      <c r="F75" s="1031" t="str">
        <f>"3." &amp;mergeValue(A75)</f>
        <v>3.12</v>
      </c>
      <c r="G75" s="817" t="s">
        <v>495</v>
      </c>
      <c r="H7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75" s="818" t="s">
        <v>588</v>
      </c>
      <c r="J75" s="617"/>
      <c r="K75" s="1015"/>
      <c r="L75" s="1015"/>
      <c r="M75" s="1015"/>
      <c r="N75" s="1015"/>
      <c r="O75" s="1015"/>
      <c r="P75" s="1015"/>
      <c r="Q75" s="1015"/>
      <c r="R75" s="1015"/>
      <c r="S75" s="1015"/>
      <c r="T75" s="1015"/>
    </row>
    <row r="76" spans="1:20" s="1009" customFormat="1" ht="22.5">
      <c r="A76" s="1208"/>
      <c r="B76" s="1015"/>
      <c r="C76" s="1015"/>
      <c r="D76" s="1015"/>
      <c r="F76" s="1031" t="str">
        <f>"4."&amp;mergeValue(A76)</f>
        <v>4.12</v>
      </c>
      <c r="G76" s="817" t="s">
        <v>496</v>
      </c>
      <c r="H76" s="1117" t="s">
        <v>458</v>
      </c>
      <c r="I76" s="818"/>
      <c r="J76" s="617"/>
      <c r="K76" s="1015"/>
      <c r="L76" s="1015"/>
      <c r="M76" s="1015"/>
      <c r="N76" s="1015"/>
      <c r="O76" s="1015"/>
      <c r="P76" s="1015"/>
      <c r="Q76" s="1015"/>
      <c r="R76" s="1015"/>
      <c r="S76" s="1015"/>
      <c r="T76" s="1015"/>
    </row>
    <row r="77" spans="1:20" s="1009" customFormat="1" ht="18.75">
      <c r="A77" s="1208"/>
      <c r="B77" s="1208">
        <v>1</v>
      </c>
      <c r="C77" s="1107"/>
      <c r="D77" s="1107"/>
      <c r="F77" s="1031" t="str">
        <f>"4."&amp;mergeValue(A77) &amp;"."&amp;mergeValue(B77)</f>
        <v>4.12.1</v>
      </c>
      <c r="G77" s="832" t="s">
        <v>592</v>
      </c>
      <c r="H77" s="1111" t="str">
        <f>IF(region_name="","",region_name)</f>
        <v>Самарская область</v>
      </c>
      <c r="I77" s="818" t="s">
        <v>499</v>
      </c>
      <c r="J77" s="617"/>
      <c r="K77" s="1015"/>
      <c r="L77" s="1015"/>
      <c r="M77" s="1015"/>
      <c r="N77" s="1015"/>
      <c r="O77" s="1015"/>
      <c r="P77" s="1015"/>
      <c r="Q77" s="1015"/>
      <c r="R77" s="1015"/>
      <c r="S77" s="1015"/>
      <c r="T77" s="1015"/>
    </row>
    <row r="78" spans="1:20" s="1009" customFormat="1" ht="22.5">
      <c r="A78" s="1208"/>
      <c r="B78" s="1208"/>
      <c r="C78" s="1208">
        <v>1</v>
      </c>
      <c r="D78" s="1107"/>
      <c r="F78" s="1031" t="str">
        <f>"4."&amp;mergeValue(A78) &amp;"."&amp;mergeValue(B78)&amp;"."&amp;mergeValue(C78)</f>
        <v>4.12.1.1</v>
      </c>
      <c r="G78" s="819" t="s">
        <v>497</v>
      </c>
      <c r="H78" s="1111" t="str">
        <f>IF(Территории!H13="","","" &amp; Территории!H13 &amp; "")</f>
        <v>городской округ Самара</v>
      </c>
      <c r="I78" s="818" t="s">
        <v>500</v>
      </c>
      <c r="J78" s="617"/>
      <c r="K78" s="1015"/>
      <c r="L78" s="1015"/>
      <c r="M78" s="1015"/>
      <c r="N78" s="1015"/>
      <c r="O78" s="1015"/>
      <c r="P78" s="1015"/>
      <c r="Q78" s="1015"/>
      <c r="R78" s="1015"/>
      <c r="S78" s="1015"/>
      <c r="T78" s="1015"/>
    </row>
    <row r="79" spans="1:20" s="1009" customFormat="1" ht="56.25">
      <c r="A79" s="1208"/>
      <c r="B79" s="1208"/>
      <c r="C79" s="1208"/>
      <c r="D79" s="1107">
        <v>1</v>
      </c>
      <c r="F79" s="1031" t="str">
        <f>"4."&amp;mergeValue(A79) &amp;"."&amp;mergeValue(B79)&amp;"."&amp;mergeValue(C79)&amp;"."&amp;mergeValue(D79)</f>
        <v>4.12.1.1.1</v>
      </c>
      <c r="G79" s="820" t="s">
        <v>498</v>
      </c>
      <c r="H79" s="1111" t="str">
        <f>IF(Территории!R14="","","" &amp; Территории!R14 &amp; "")</f>
        <v>городской округ Самара (36701000)</v>
      </c>
      <c r="I79" s="1108" t="s">
        <v>591</v>
      </c>
      <c r="J79" s="617"/>
      <c r="K79" s="1015"/>
      <c r="L79" s="1015"/>
      <c r="M79" s="1015"/>
      <c r="N79" s="1015"/>
      <c r="O79" s="1015"/>
      <c r="P79" s="1015"/>
      <c r="Q79" s="1015"/>
      <c r="R79" s="1015"/>
      <c r="S79" s="1015"/>
      <c r="T79" s="1015"/>
    </row>
    <row r="80" spans="1:20" s="1009" customFormat="1" ht="45">
      <c r="A80" s="1208">
        <v>13</v>
      </c>
      <c r="B80" s="1015"/>
      <c r="C80" s="1015"/>
      <c r="D80" s="1015"/>
      <c r="F80" s="1031" t="str">
        <f>"2." &amp;mergeValue(A80)</f>
        <v>2.13</v>
      </c>
      <c r="G80" s="817" t="s">
        <v>494</v>
      </c>
      <c r="H80" s="1111" t="str">
        <f>IF('Перечень тарифов'!R45="","наименование отсутствует","" &amp; 'Перечень тарифов'!R45 &amp; "")</f>
        <v>47, 49</v>
      </c>
      <c r="I80" s="818" t="s">
        <v>590</v>
      </c>
      <c r="J80" s="617"/>
      <c r="K80" s="1015"/>
      <c r="L80" s="1015"/>
      <c r="M80" s="1015"/>
      <c r="N80" s="1015"/>
      <c r="O80" s="1015"/>
      <c r="P80" s="1015"/>
      <c r="Q80" s="1015"/>
      <c r="R80" s="1015"/>
      <c r="S80" s="1015"/>
      <c r="T80" s="1015"/>
    </row>
    <row r="81" spans="1:20" s="1009" customFormat="1" ht="22.5">
      <c r="A81" s="1208"/>
      <c r="B81" s="1015"/>
      <c r="C81" s="1015"/>
      <c r="D81" s="1015"/>
      <c r="F81" s="1031" t="str">
        <f>"3." &amp;mergeValue(A81)</f>
        <v>3.13</v>
      </c>
      <c r="G81" s="817" t="s">
        <v>495</v>
      </c>
      <c r="H8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81" s="818" t="s">
        <v>588</v>
      </c>
      <c r="J81" s="617"/>
      <c r="K81" s="1015"/>
      <c r="L81" s="1015"/>
      <c r="M81" s="1015"/>
      <c r="N81" s="1015"/>
      <c r="O81" s="1015"/>
      <c r="P81" s="1015"/>
      <c r="Q81" s="1015"/>
      <c r="R81" s="1015"/>
      <c r="S81" s="1015"/>
      <c r="T81" s="1015"/>
    </row>
    <row r="82" spans="1:20" s="1009" customFormat="1" ht="22.5">
      <c r="A82" s="1208"/>
      <c r="B82" s="1015"/>
      <c r="C82" s="1015"/>
      <c r="D82" s="1015"/>
      <c r="F82" s="1031" t="str">
        <f>"4."&amp;mergeValue(A82)</f>
        <v>4.13</v>
      </c>
      <c r="G82" s="817" t="s">
        <v>496</v>
      </c>
      <c r="H82" s="1117" t="s">
        <v>458</v>
      </c>
      <c r="I82" s="818"/>
      <c r="J82" s="617"/>
      <c r="K82" s="1015"/>
      <c r="L82" s="1015"/>
      <c r="M82" s="1015"/>
      <c r="N82" s="1015"/>
      <c r="O82" s="1015"/>
      <c r="P82" s="1015"/>
      <c r="Q82" s="1015"/>
      <c r="R82" s="1015"/>
      <c r="S82" s="1015"/>
      <c r="T82" s="1015"/>
    </row>
    <row r="83" spans="1:20" s="1009" customFormat="1" ht="18.75">
      <c r="A83" s="1208"/>
      <c r="B83" s="1208">
        <v>1</v>
      </c>
      <c r="C83" s="1107"/>
      <c r="D83" s="1107"/>
      <c r="F83" s="1031" t="str">
        <f>"4."&amp;mergeValue(A83) &amp;"."&amp;mergeValue(B83)</f>
        <v>4.13.1</v>
      </c>
      <c r="G83" s="832" t="s">
        <v>592</v>
      </c>
      <c r="H83" s="1111" t="str">
        <f>IF(region_name="","",region_name)</f>
        <v>Самарская область</v>
      </c>
      <c r="I83" s="818" t="s">
        <v>499</v>
      </c>
      <c r="J83" s="617"/>
      <c r="K83" s="1015"/>
      <c r="L83" s="1015"/>
      <c r="M83" s="1015"/>
      <c r="N83" s="1015"/>
      <c r="O83" s="1015"/>
      <c r="P83" s="1015"/>
      <c r="Q83" s="1015"/>
      <c r="R83" s="1015"/>
      <c r="S83" s="1015"/>
      <c r="T83" s="1015"/>
    </row>
    <row r="84" spans="1:20" s="1009" customFormat="1" ht="22.5">
      <c r="A84" s="1208"/>
      <c r="B84" s="1208"/>
      <c r="C84" s="1208">
        <v>1</v>
      </c>
      <c r="D84" s="1107"/>
      <c r="F84" s="1031" t="str">
        <f>"4."&amp;mergeValue(A84) &amp;"."&amp;mergeValue(B84)&amp;"."&amp;mergeValue(C84)</f>
        <v>4.13.1.1</v>
      </c>
      <c r="G84" s="819" t="s">
        <v>497</v>
      </c>
      <c r="H84" s="1111" t="str">
        <f>IF(Территории!H13="","","" &amp; Территории!H13 &amp; "")</f>
        <v>городской округ Самара</v>
      </c>
      <c r="I84" s="818" t="s">
        <v>500</v>
      </c>
      <c r="J84" s="617"/>
      <c r="K84" s="1015"/>
      <c r="L84" s="1015"/>
      <c r="M84" s="1015"/>
      <c r="N84" s="1015"/>
      <c r="O84" s="1015"/>
      <c r="P84" s="1015"/>
      <c r="Q84" s="1015"/>
      <c r="R84" s="1015"/>
      <c r="S84" s="1015"/>
      <c r="T84" s="1015"/>
    </row>
    <row r="85" spans="1:20" s="1009" customFormat="1" ht="56.25">
      <c r="A85" s="1208"/>
      <c r="B85" s="1208"/>
      <c r="C85" s="1208"/>
      <c r="D85" s="1107">
        <v>1</v>
      </c>
      <c r="F85" s="1031" t="str">
        <f>"4."&amp;mergeValue(A85) &amp;"."&amp;mergeValue(B85)&amp;"."&amp;mergeValue(C85)&amp;"."&amp;mergeValue(D85)</f>
        <v>4.13.1.1.1</v>
      </c>
      <c r="G85" s="820" t="s">
        <v>498</v>
      </c>
      <c r="H85" s="1111" t="str">
        <f>IF(Территории!R14="","","" &amp; Территории!R14 &amp; "")</f>
        <v>городской округ Самара (36701000)</v>
      </c>
      <c r="I85" s="1108" t="s">
        <v>591</v>
      </c>
      <c r="J85" s="617"/>
      <c r="K85" s="1015"/>
      <c r="L85" s="1015"/>
      <c r="M85" s="1015"/>
      <c r="N85" s="1015"/>
      <c r="O85" s="1015"/>
      <c r="P85" s="1015"/>
      <c r="Q85" s="1015"/>
      <c r="R85" s="1015"/>
      <c r="S85" s="1015"/>
      <c r="T85" s="1015"/>
    </row>
    <row r="86" spans="1:20" s="1009" customFormat="1" ht="45">
      <c r="A86" s="1208">
        <v>14</v>
      </c>
      <c r="B86" s="1015"/>
      <c r="C86" s="1015"/>
      <c r="D86" s="1015"/>
      <c r="F86" s="1031" t="str">
        <f>"2." &amp;mergeValue(A86)</f>
        <v>2.14</v>
      </c>
      <c r="G86" s="817" t="s">
        <v>494</v>
      </c>
      <c r="H86" s="1111" t="str">
        <f>IF('Перечень тарифов'!R47="","наименование отсутствует","" &amp; 'Перечень тарифов'!R47 &amp; "")</f>
        <v>50</v>
      </c>
      <c r="I86" s="818" t="s">
        <v>590</v>
      </c>
      <c r="J86" s="617"/>
      <c r="K86" s="1015"/>
      <c r="L86" s="1015"/>
      <c r="M86" s="1015"/>
      <c r="N86" s="1015"/>
      <c r="O86" s="1015"/>
      <c r="P86" s="1015"/>
      <c r="Q86" s="1015"/>
      <c r="R86" s="1015"/>
      <c r="S86" s="1015"/>
      <c r="T86" s="1015"/>
    </row>
    <row r="87" spans="1:20" s="1009" customFormat="1" ht="22.5">
      <c r="A87" s="1208"/>
      <c r="B87" s="1015"/>
      <c r="C87" s="1015"/>
      <c r="D87" s="1015"/>
      <c r="F87" s="1031" t="str">
        <f>"3." &amp;mergeValue(A87)</f>
        <v>3.14</v>
      </c>
      <c r="G87" s="817" t="s">
        <v>495</v>
      </c>
      <c r="H8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87" s="818" t="s">
        <v>588</v>
      </c>
      <c r="J87" s="617"/>
      <c r="K87" s="1015"/>
      <c r="L87" s="1015"/>
      <c r="M87" s="1015"/>
      <c r="N87" s="1015"/>
      <c r="O87" s="1015"/>
      <c r="P87" s="1015"/>
      <c r="Q87" s="1015"/>
      <c r="R87" s="1015"/>
      <c r="S87" s="1015"/>
      <c r="T87" s="1015"/>
    </row>
    <row r="88" spans="1:20" s="1009" customFormat="1" ht="22.5">
      <c r="A88" s="1208"/>
      <c r="B88" s="1015"/>
      <c r="C88" s="1015"/>
      <c r="D88" s="1015"/>
      <c r="F88" s="1031" t="str">
        <f>"4."&amp;mergeValue(A88)</f>
        <v>4.14</v>
      </c>
      <c r="G88" s="817" t="s">
        <v>496</v>
      </c>
      <c r="H88" s="1117" t="s">
        <v>458</v>
      </c>
      <c r="I88" s="818"/>
      <c r="J88" s="617"/>
      <c r="K88" s="1015"/>
      <c r="L88" s="1015"/>
      <c r="M88" s="1015"/>
      <c r="N88" s="1015"/>
      <c r="O88" s="1015"/>
      <c r="P88" s="1015"/>
      <c r="Q88" s="1015"/>
      <c r="R88" s="1015"/>
      <c r="S88" s="1015"/>
      <c r="T88" s="1015"/>
    </row>
    <row r="89" spans="1:20" s="1009" customFormat="1" ht="18.75">
      <c r="A89" s="1208"/>
      <c r="B89" s="1208">
        <v>1</v>
      </c>
      <c r="C89" s="1107"/>
      <c r="D89" s="1107"/>
      <c r="F89" s="1031" t="str">
        <f>"4."&amp;mergeValue(A89) &amp;"."&amp;mergeValue(B89)</f>
        <v>4.14.1</v>
      </c>
      <c r="G89" s="832" t="s">
        <v>592</v>
      </c>
      <c r="H89" s="1111" t="str">
        <f>IF(region_name="","",region_name)</f>
        <v>Самарская область</v>
      </c>
      <c r="I89" s="818" t="s">
        <v>499</v>
      </c>
      <c r="J89" s="617"/>
      <c r="K89" s="1015"/>
      <c r="L89" s="1015"/>
      <c r="M89" s="1015"/>
      <c r="N89" s="1015"/>
      <c r="O89" s="1015"/>
      <c r="P89" s="1015"/>
      <c r="Q89" s="1015"/>
      <c r="R89" s="1015"/>
      <c r="S89" s="1015"/>
      <c r="T89" s="1015"/>
    </row>
    <row r="90" spans="1:20" s="1009" customFormat="1" ht="22.5">
      <c r="A90" s="1208"/>
      <c r="B90" s="1208"/>
      <c r="C90" s="1208">
        <v>1</v>
      </c>
      <c r="D90" s="1107"/>
      <c r="F90" s="1031" t="str">
        <f>"4."&amp;mergeValue(A90) &amp;"."&amp;mergeValue(B90)&amp;"."&amp;mergeValue(C90)</f>
        <v>4.14.1.1</v>
      </c>
      <c r="G90" s="819" t="s">
        <v>497</v>
      </c>
      <c r="H90" s="1111" t="str">
        <f>IF(Территории!H13="","","" &amp; Территории!H13 &amp; "")</f>
        <v>городской округ Самара</v>
      </c>
      <c r="I90" s="818" t="s">
        <v>500</v>
      </c>
      <c r="J90" s="617"/>
      <c r="K90" s="1015"/>
      <c r="L90" s="1015"/>
      <c r="M90" s="1015"/>
      <c r="N90" s="1015"/>
      <c r="O90" s="1015"/>
      <c r="P90" s="1015"/>
      <c r="Q90" s="1015"/>
      <c r="R90" s="1015"/>
      <c r="S90" s="1015"/>
      <c r="T90" s="1015"/>
    </row>
    <row r="91" spans="1:20" s="1009" customFormat="1" ht="56.25">
      <c r="A91" s="1208"/>
      <c r="B91" s="1208"/>
      <c r="C91" s="1208"/>
      <c r="D91" s="1107">
        <v>1</v>
      </c>
      <c r="F91" s="1031" t="str">
        <f>"4."&amp;mergeValue(A91) &amp;"."&amp;mergeValue(B91)&amp;"."&amp;mergeValue(C91)&amp;"."&amp;mergeValue(D91)</f>
        <v>4.14.1.1.1</v>
      </c>
      <c r="G91" s="820" t="s">
        <v>498</v>
      </c>
      <c r="H91" s="1111" t="str">
        <f>IF(Территории!R14="","","" &amp; Территории!R14 &amp; "")</f>
        <v>городской округ Самара (36701000)</v>
      </c>
      <c r="I91" s="1108" t="s">
        <v>591</v>
      </c>
      <c r="J91" s="617"/>
      <c r="K91" s="1015"/>
      <c r="L91" s="1015"/>
      <c r="M91" s="1015"/>
      <c r="N91" s="1015"/>
      <c r="O91" s="1015"/>
      <c r="P91" s="1015"/>
      <c r="Q91" s="1015"/>
      <c r="R91" s="1015"/>
      <c r="S91" s="1015"/>
      <c r="T91" s="1015"/>
    </row>
    <row r="92" spans="1:20" s="1009" customFormat="1" ht="45">
      <c r="A92" s="1208">
        <v>15</v>
      </c>
      <c r="B92" s="1015"/>
      <c r="C92" s="1015"/>
      <c r="D92" s="1015"/>
      <c r="F92" s="1031" t="str">
        <f>"2." &amp;mergeValue(A92)</f>
        <v>2.15</v>
      </c>
      <c r="G92" s="817" t="s">
        <v>494</v>
      </c>
      <c r="H92" s="1111" t="str">
        <f>IF('Перечень тарифов'!R49="","наименование отсутствует","" &amp; 'Перечень тарифов'!R49 &amp; "")</f>
        <v>56</v>
      </c>
      <c r="I92" s="818" t="s">
        <v>590</v>
      </c>
      <c r="J92" s="617"/>
      <c r="K92" s="1015"/>
      <c r="L92" s="1015"/>
      <c r="M92" s="1015"/>
      <c r="N92" s="1015"/>
      <c r="O92" s="1015"/>
      <c r="P92" s="1015"/>
      <c r="Q92" s="1015"/>
      <c r="R92" s="1015"/>
      <c r="S92" s="1015"/>
      <c r="T92" s="1015"/>
    </row>
    <row r="93" spans="1:20" s="1009" customFormat="1" ht="22.5">
      <c r="A93" s="1208"/>
      <c r="B93" s="1015"/>
      <c r="C93" s="1015"/>
      <c r="D93" s="1015"/>
      <c r="F93" s="1031" t="str">
        <f>"3." &amp;mergeValue(A93)</f>
        <v>3.15</v>
      </c>
      <c r="G93" s="817" t="s">
        <v>495</v>
      </c>
      <c r="H9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3" s="818" t="s">
        <v>588</v>
      </c>
      <c r="J93" s="617"/>
      <c r="K93" s="1015"/>
      <c r="L93" s="1015"/>
      <c r="M93" s="1015"/>
      <c r="N93" s="1015"/>
      <c r="O93" s="1015"/>
      <c r="P93" s="1015"/>
      <c r="Q93" s="1015"/>
      <c r="R93" s="1015"/>
      <c r="S93" s="1015"/>
      <c r="T93" s="1015"/>
    </row>
    <row r="94" spans="1:20" s="1009" customFormat="1" ht="22.5">
      <c r="A94" s="1208"/>
      <c r="B94" s="1015"/>
      <c r="C94" s="1015"/>
      <c r="D94" s="1015"/>
      <c r="F94" s="1031" t="str">
        <f>"4."&amp;mergeValue(A94)</f>
        <v>4.15</v>
      </c>
      <c r="G94" s="817" t="s">
        <v>496</v>
      </c>
      <c r="H94" s="1117" t="s">
        <v>458</v>
      </c>
      <c r="I94" s="818"/>
      <c r="J94" s="617"/>
      <c r="K94" s="1015"/>
      <c r="L94" s="1015"/>
      <c r="M94" s="1015"/>
      <c r="N94" s="1015"/>
      <c r="O94" s="1015"/>
      <c r="P94" s="1015"/>
      <c r="Q94" s="1015"/>
      <c r="R94" s="1015"/>
      <c r="S94" s="1015"/>
      <c r="T94" s="1015"/>
    </row>
    <row r="95" spans="1:20" s="1009" customFormat="1" ht="18.75">
      <c r="A95" s="1208"/>
      <c r="B95" s="1208">
        <v>1</v>
      </c>
      <c r="C95" s="1107"/>
      <c r="D95" s="1107"/>
      <c r="F95" s="1031" t="str">
        <f>"4."&amp;mergeValue(A95) &amp;"."&amp;mergeValue(B95)</f>
        <v>4.15.1</v>
      </c>
      <c r="G95" s="832" t="s">
        <v>592</v>
      </c>
      <c r="H95" s="1111" t="str">
        <f>IF(region_name="","",region_name)</f>
        <v>Самарская область</v>
      </c>
      <c r="I95" s="818" t="s">
        <v>499</v>
      </c>
      <c r="J95" s="617"/>
      <c r="K95" s="1015"/>
      <c r="L95" s="1015"/>
      <c r="M95" s="1015"/>
      <c r="N95" s="1015"/>
      <c r="O95" s="1015"/>
      <c r="P95" s="1015"/>
      <c r="Q95" s="1015"/>
      <c r="R95" s="1015"/>
      <c r="S95" s="1015"/>
      <c r="T95" s="1015"/>
    </row>
    <row r="96" spans="1:20" s="1009" customFormat="1" ht="22.5">
      <c r="A96" s="1208"/>
      <c r="B96" s="1208"/>
      <c r="C96" s="1208">
        <v>1</v>
      </c>
      <c r="D96" s="1107"/>
      <c r="F96" s="1031" t="str">
        <f>"4."&amp;mergeValue(A96) &amp;"."&amp;mergeValue(B96)&amp;"."&amp;mergeValue(C96)</f>
        <v>4.15.1.1</v>
      </c>
      <c r="G96" s="819" t="s">
        <v>497</v>
      </c>
      <c r="H96" s="1111" t="str">
        <f>IF(Территории!H13="","","" &amp; Территории!H13 &amp; "")</f>
        <v>городской округ Самара</v>
      </c>
      <c r="I96" s="818" t="s">
        <v>500</v>
      </c>
      <c r="J96" s="617"/>
      <c r="K96" s="1015"/>
      <c r="L96" s="1015"/>
      <c r="M96" s="1015"/>
      <c r="N96" s="1015"/>
      <c r="O96" s="1015"/>
      <c r="P96" s="1015"/>
      <c r="Q96" s="1015"/>
      <c r="R96" s="1015"/>
      <c r="S96" s="1015"/>
      <c r="T96" s="1015"/>
    </row>
    <row r="97" spans="1:20" s="1009" customFormat="1" ht="56.25">
      <c r="A97" s="1208"/>
      <c r="B97" s="1208"/>
      <c r="C97" s="1208"/>
      <c r="D97" s="1107">
        <v>1</v>
      </c>
      <c r="F97" s="1031" t="str">
        <f>"4."&amp;mergeValue(A97) &amp;"."&amp;mergeValue(B97)&amp;"."&amp;mergeValue(C97)&amp;"."&amp;mergeValue(D97)</f>
        <v>4.15.1.1.1</v>
      </c>
      <c r="G97" s="820" t="s">
        <v>498</v>
      </c>
      <c r="H97" s="1111" t="str">
        <f>IF(Территории!R14="","","" &amp; Территории!R14 &amp; "")</f>
        <v>городской округ Самара (36701000)</v>
      </c>
      <c r="I97" s="1108" t="s">
        <v>591</v>
      </c>
      <c r="J97" s="617"/>
      <c r="K97" s="1015"/>
      <c r="L97" s="1015"/>
      <c r="M97" s="1015"/>
      <c r="N97" s="1015"/>
      <c r="O97" s="1015"/>
      <c r="P97" s="1015"/>
      <c r="Q97" s="1015"/>
      <c r="R97" s="1015"/>
      <c r="S97" s="1015"/>
      <c r="T97" s="1015"/>
    </row>
    <row r="98" spans="1:20" s="1009" customFormat="1" ht="45">
      <c r="A98" s="1208">
        <v>16</v>
      </c>
      <c r="B98" s="1015"/>
      <c r="C98" s="1015"/>
      <c r="D98" s="1015"/>
      <c r="F98" s="1031" t="str">
        <f>"2." &amp;mergeValue(A98)</f>
        <v>2.16</v>
      </c>
      <c r="G98" s="817" t="s">
        <v>494</v>
      </c>
      <c r="H98" s="1111" t="str">
        <f>IF('Перечень тарифов'!R51="","наименование отсутствует","" &amp; 'Перечень тарифов'!R51 &amp; "")</f>
        <v>57</v>
      </c>
      <c r="I98" s="818" t="s">
        <v>590</v>
      </c>
      <c r="J98" s="617"/>
      <c r="K98" s="1015"/>
      <c r="L98" s="1015"/>
      <c r="M98" s="1015"/>
      <c r="N98" s="1015"/>
      <c r="O98" s="1015"/>
      <c r="P98" s="1015"/>
      <c r="Q98" s="1015"/>
      <c r="R98" s="1015"/>
      <c r="S98" s="1015"/>
      <c r="T98" s="1015"/>
    </row>
    <row r="99" spans="1:20" s="1009" customFormat="1" ht="22.5">
      <c r="A99" s="1208"/>
      <c r="B99" s="1015"/>
      <c r="C99" s="1015"/>
      <c r="D99" s="1015"/>
      <c r="F99" s="1031" t="str">
        <f>"3." &amp;mergeValue(A99)</f>
        <v>3.16</v>
      </c>
      <c r="G99" s="817" t="s">
        <v>495</v>
      </c>
      <c r="H9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9" s="818" t="s">
        <v>588</v>
      </c>
      <c r="J99" s="617"/>
      <c r="K99" s="1015"/>
      <c r="L99" s="1015"/>
      <c r="M99" s="1015"/>
      <c r="N99" s="1015"/>
      <c r="O99" s="1015"/>
      <c r="P99" s="1015"/>
      <c r="Q99" s="1015"/>
      <c r="R99" s="1015"/>
      <c r="S99" s="1015"/>
      <c r="T99" s="1015"/>
    </row>
    <row r="100" spans="1:20" s="1009" customFormat="1" ht="22.5">
      <c r="A100" s="1208"/>
      <c r="B100" s="1015"/>
      <c r="C100" s="1015"/>
      <c r="D100" s="1015"/>
      <c r="F100" s="1031" t="str">
        <f>"4."&amp;mergeValue(A100)</f>
        <v>4.16</v>
      </c>
      <c r="G100" s="817" t="s">
        <v>496</v>
      </c>
      <c r="H100" s="1117" t="s">
        <v>458</v>
      </c>
      <c r="I100" s="818"/>
      <c r="J100" s="617"/>
      <c r="K100" s="1015"/>
      <c r="L100" s="1015"/>
      <c r="M100" s="1015"/>
      <c r="N100" s="1015"/>
      <c r="O100" s="1015"/>
      <c r="P100" s="1015"/>
      <c r="Q100" s="1015"/>
      <c r="R100" s="1015"/>
      <c r="S100" s="1015"/>
      <c r="T100" s="1015"/>
    </row>
    <row r="101" spans="1:20" s="1009" customFormat="1" ht="18.75">
      <c r="A101" s="1208"/>
      <c r="B101" s="1208">
        <v>1</v>
      </c>
      <c r="C101" s="1107"/>
      <c r="D101" s="1107"/>
      <c r="F101" s="1031" t="str">
        <f>"4."&amp;mergeValue(A101) &amp;"."&amp;mergeValue(B101)</f>
        <v>4.16.1</v>
      </c>
      <c r="G101" s="832" t="s">
        <v>592</v>
      </c>
      <c r="H101" s="1111" t="str">
        <f>IF(region_name="","",region_name)</f>
        <v>Самарская область</v>
      </c>
      <c r="I101" s="818" t="s">
        <v>499</v>
      </c>
      <c r="J101" s="617"/>
      <c r="K101" s="1015"/>
      <c r="L101" s="1015"/>
      <c r="M101" s="1015"/>
      <c r="N101" s="1015"/>
      <c r="O101" s="1015"/>
      <c r="P101" s="1015"/>
      <c r="Q101" s="1015"/>
      <c r="R101" s="1015"/>
      <c r="S101" s="1015"/>
      <c r="T101" s="1015"/>
    </row>
    <row r="102" spans="1:20" s="1009" customFormat="1" ht="22.5">
      <c r="A102" s="1208"/>
      <c r="B102" s="1208"/>
      <c r="C102" s="1208">
        <v>1</v>
      </c>
      <c r="D102" s="1107"/>
      <c r="F102" s="1031" t="str">
        <f>"4."&amp;mergeValue(A102) &amp;"."&amp;mergeValue(B102)&amp;"."&amp;mergeValue(C102)</f>
        <v>4.16.1.1</v>
      </c>
      <c r="G102" s="819" t="s">
        <v>497</v>
      </c>
      <c r="H102" s="1111" t="str">
        <f>IF(Территории!H13="","","" &amp; Территории!H13 &amp; "")</f>
        <v>городской округ Самара</v>
      </c>
      <c r="I102" s="818" t="s">
        <v>500</v>
      </c>
      <c r="J102" s="617"/>
      <c r="K102" s="1015"/>
      <c r="L102" s="1015"/>
      <c r="M102" s="1015"/>
      <c r="N102" s="1015"/>
      <c r="O102" s="1015"/>
      <c r="P102" s="1015"/>
      <c r="Q102" s="1015"/>
      <c r="R102" s="1015"/>
      <c r="S102" s="1015"/>
      <c r="T102" s="1015"/>
    </row>
    <row r="103" spans="1:20" s="1009" customFormat="1" ht="56.25">
      <c r="A103" s="1208"/>
      <c r="B103" s="1208"/>
      <c r="C103" s="1208"/>
      <c r="D103" s="1107">
        <v>1</v>
      </c>
      <c r="F103" s="1031" t="str">
        <f>"4."&amp;mergeValue(A103) &amp;"."&amp;mergeValue(B103)&amp;"."&amp;mergeValue(C103)&amp;"."&amp;mergeValue(D103)</f>
        <v>4.16.1.1.1</v>
      </c>
      <c r="G103" s="820" t="s">
        <v>498</v>
      </c>
      <c r="H103" s="1111" t="str">
        <f>IF(Территории!R14="","","" &amp; Территории!R14 &amp; "")</f>
        <v>городской округ Самара (36701000)</v>
      </c>
      <c r="I103" s="1108" t="s">
        <v>591</v>
      </c>
      <c r="J103" s="617"/>
      <c r="K103" s="1015"/>
      <c r="L103" s="1015"/>
      <c r="M103" s="1015"/>
      <c r="N103" s="1015"/>
      <c r="O103" s="1015"/>
      <c r="P103" s="1015"/>
      <c r="Q103" s="1015"/>
      <c r="R103" s="1015"/>
      <c r="S103" s="1015"/>
      <c r="T103" s="1015"/>
    </row>
    <row r="104" spans="1:20" s="1009" customFormat="1" ht="45">
      <c r="A104" s="1208">
        <v>17</v>
      </c>
      <c r="B104" s="1015"/>
      <c r="C104" s="1015"/>
      <c r="D104" s="1015"/>
      <c r="F104" s="1031" t="str">
        <f>"2." &amp;mergeValue(A104)</f>
        <v>2.17</v>
      </c>
      <c r="G104" s="817" t="s">
        <v>494</v>
      </c>
      <c r="H104" s="1111" t="str">
        <f>IF('Перечень тарифов'!R53="","наименование отсутствует","" &amp; 'Перечень тарифов'!R53 &amp; "")</f>
        <v>58</v>
      </c>
      <c r="I104" s="818" t="s">
        <v>590</v>
      </c>
      <c r="J104" s="617"/>
      <c r="K104" s="1015"/>
      <c r="L104" s="1015"/>
      <c r="M104" s="1015"/>
      <c r="N104" s="1015"/>
      <c r="O104" s="1015"/>
      <c r="P104" s="1015"/>
      <c r="Q104" s="1015"/>
      <c r="R104" s="1015"/>
      <c r="S104" s="1015"/>
      <c r="T104" s="1015"/>
    </row>
    <row r="105" spans="1:20" s="1009" customFormat="1" ht="22.5">
      <c r="A105" s="1208"/>
      <c r="B105" s="1015"/>
      <c r="C105" s="1015"/>
      <c r="D105" s="1015"/>
      <c r="F105" s="1031" t="str">
        <f>"3." &amp;mergeValue(A105)</f>
        <v>3.17</v>
      </c>
      <c r="G105" s="817" t="s">
        <v>495</v>
      </c>
      <c r="H10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05" s="818" t="s">
        <v>588</v>
      </c>
      <c r="J105" s="617"/>
      <c r="K105" s="1015"/>
      <c r="L105" s="1015"/>
      <c r="M105" s="1015"/>
      <c r="N105" s="1015"/>
      <c r="O105" s="1015"/>
      <c r="P105" s="1015"/>
      <c r="Q105" s="1015"/>
      <c r="R105" s="1015"/>
      <c r="S105" s="1015"/>
      <c r="T105" s="1015"/>
    </row>
    <row r="106" spans="1:20" s="1009" customFormat="1" ht="22.5">
      <c r="A106" s="1208"/>
      <c r="B106" s="1015"/>
      <c r="C106" s="1015"/>
      <c r="D106" s="1015"/>
      <c r="F106" s="1031" t="str">
        <f>"4."&amp;mergeValue(A106)</f>
        <v>4.17</v>
      </c>
      <c r="G106" s="817" t="s">
        <v>496</v>
      </c>
      <c r="H106" s="1117" t="s">
        <v>458</v>
      </c>
      <c r="I106" s="818"/>
      <c r="J106" s="617"/>
      <c r="K106" s="1015"/>
      <c r="L106" s="1015"/>
      <c r="M106" s="1015"/>
      <c r="N106" s="1015"/>
      <c r="O106" s="1015"/>
      <c r="P106" s="1015"/>
      <c r="Q106" s="1015"/>
      <c r="R106" s="1015"/>
      <c r="S106" s="1015"/>
      <c r="T106" s="1015"/>
    </row>
    <row r="107" spans="1:20" s="1009" customFormat="1" ht="18.75">
      <c r="A107" s="1208"/>
      <c r="B107" s="1208">
        <v>1</v>
      </c>
      <c r="C107" s="1107"/>
      <c r="D107" s="1107"/>
      <c r="F107" s="1031" t="str">
        <f>"4."&amp;mergeValue(A107) &amp;"."&amp;mergeValue(B107)</f>
        <v>4.17.1</v>
      </c>
      <c r="G107" s="832" t="s">
        <v>592</v>
      </c>
      <c r="H107" s="1111" t="str">
        <f>IF(region_name="","",region_name)</f>
        <v>Самарская область</v>
      </c>
      <c r="I107" s="818" t="s">
        <v>499</v>
      </c>
      <c r="J107" s="617"/>
      <c r="K107" s="1015"/>
      <c r="L107" s="1015"/>
      <c r="M107" s="1015"/>
      <c r="N107" s="1015"/>
      <c r="O107" s="1015"/>
      <c r="P107" s="1015"/>
      <c r="Q107" s="1015"/>
      <c r="R107" s="1015"/>
      <c r="S107" s="1015"/>
      <c r="T107" s="1015"/>
    </row>
    <row r="108" spans="1:20" s="1009" customFormat="1" ht="22.5">
      <c r="A108" s="1208"/>
      <c r="B108" s="1208"/>
      <c r="C108" s="1208">
        <v>1</v>
      </c>
      <c r="D108" s="1107"/>
      <c r="F108" s="1031" t="str">
        <f>"4."&amp;mergeValue(A108) &amp;"."&amp;mergeValue(B108)&amp;"."&amp;mergeValue(C108)</f>
        <v>4.17.1.1</v>
      </c>
      <c r="G108" s="819" t="s">
        <v>497</v>
      </c>
      <c r="H108" s="1111" t="str">
        <f>IF(Территории!H13="","","" &amp; Территории!H13 &amp; "")</f>
        <v>городской округ Самара</v>
      </c>
      <c r="I108" s="818" t="s">
        <v>500</v>
      </c>
      <c r="J108" s="617"/>
      <c r="K108" s="1015"/>
      <c r="L108" s="1015"/>
      <c r="M108" s="1015"/>
      <c r="N108" s="1015"/>
      <c r="O108" s="1015"/>
      <c r="P108" s="1015"/>
      <c r="Q108" s="1015"/>
      <c r="R108" s="1015"/>
      <c r="S108" s="1015"/>
      <c r="T108" s="1015"/>
    </row>
    <row r="109" spans="1:20" s="1009" customFormat="1" ht="56.25">
      <c r="A109" s="1208"/>
      <c r="B109" s="1208"/>
      <c r="C109" s="1208"/>
      <c r="D109" s="1107">
        <v>1</v>
      </c>
      <c r="F109" s="1031" t="str">
        <f>"4."&amp;mergeValue(A109) &amp;"."&amp;mergeValue(B109)&amp;"."&amp;mergeValue(C109)&amp;"."&amp;mergeValue(D109)</f>
        <v>4.17.1.1.1</v>
      </c>
      <c r="G109" s="820" t="s">
        <v>498</v>
      </c>
      <c r="H109" s="1111" t="str">
        <f>IF(Территории!R14="","","" &amp; Территории!R14 &amp; "")</f>
        <v>городской округ Самара (36701000)</v>
      </c>
      <c r="I109" s="1108" t="s">
        <v>591</v>
      </c>
      <c r="J109" s="617"/>
      <c r="K109" s="1015"/>
      <c r="L109" s="1015"/>
      <c r="M109" s="1015"/>
      <c r="N109" s="1015"/>
      <c r="O109" s="1015"/>
      <c r="P109" s="1015"/>
      <c r="Q109" s="1015"/>
      <c r="R109" s="1015"/>
      <c r="S109" s="1015"/>
      <c r="T109" s="1015"/>
    </row>
    <row r="110" spans="1:20" s="1009" customFormat="1" ht="45">
      <c r="A110" s="1208">
        <v>18</v>
      </c>
      <c r="B110" s="1015"/>
      <c r="C110" s="1015"/>
      <c r="D110" s="1015"/>
      <c r="F110" s="1031" t="str">
        <f>"2." &amp;mergeValue(A110)</f>
        <v>2.18</v>
      </c>
      <c r="G110" s="817" t="s">
        <v>494</v>
      </c>
      <c r="H110" s="1111" t="str">
        <f>IF('Перечень тарифов'!R55="","наименование отсутствует","" &amp; 'Перечень тарифов'!R55 &amp; "")</f>
        <v>59, 60</v>
      </c>
      <c r="I110" s="818" t="s">
        <v>590</v>
      </c>
      <c r="J110" s="617"/>
      <c r="K110" s="1015"/>
      <c r="L110" s="1015"/>
      <c r="M110" s="1015"/>
      <c r="N110" s="1015"/>
      <c r="O110" s="1015"/>
      <c r="P110" s="1015"/>
      <c r="Q110" s="1015"/>
      <c r="R110" s="1015"/>
      <c r="S110" s="1015"/>
      <c r="T110" s="1015"/>
    </row>
    <row r="111" spans="1:20" s="1009" customFormat="1" ht="22.5">
      <c r="A111" s="1208"/>
      <c r="B111" s="1015"/>
      <c r="C111" s="1015"/>
      <c r="D111" s="1015"/>
      <c r="F111" s="1031" t="str">
        <f>"3." &amp;mergeValue(A111)</f>
        <v>3.18</v>
      </c>
      <c r="G111" s="817" t="s">
        <v>495</v>
      </c>
      <c r="H11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11" s="818" t="s">
        <v>588</v>
      </c>
      <c r="J111" s="617"/>
      <c r="K111" s="1015"/>
      <c r="L111" s="1015"/>
      <c r="M111" s="1015"/>
      <c r="N111" s="1015"/>
      <c r="O111" s="1015"/>
      <c r="P111" s="1015"/>
      <c r="Q111" s="1015"/>
      <c r="R111" s="1015"/>
      <c r="S111" s="1015"/>
      <c r="T111" s="1015"/>
    </row>
    <row r="112" spans="1:20" s="1009" customFormat="1" ht="22.5">
      <c r="A112" s="1208"/>
      <c r="B112" s="1015"/>
      <c r="C112" s="1015"/>
      <c r="D112" s="1015"/>
      <c r="F112" s="1031" t="str">
        <f>"4."&amp;mergeValue(A112)</f>
        <v>4.18</v>
      </c>
      <c r="G112" s="817" t="s">
        <v>496</v>
      </c>
      <c r="H112" s="1117" t="s">
        <v>458</v>
      </c>
      <c r="I112" s="818"/>
      <c r="J112" s="617"/>
      <c r="K112" s="1015"/>
      <c r="L112" s="1015"/>
      <c r="M112" s="1015"/>
      <c r="N112" s="1015"/>
      <c r="O112" s="1015"/>
      <c r="P112" s="1015"/>
      <c r="Q112" s="1015"/>
      <c r="R112" s="1015"/>
      <c r="S112" s="1015"/>
      <c r="T112" s="1015"/>
    </row>
    <row r="113" spans="1:20" s="1009" customFormat="1" ht="18.75">
      <c r="A113" s="1208"/>
      <c r="B113" s="1208">
        <v>1</v>
      </c>
      <c r="C113" s="1107"/>
      <c r="D113" s="1107"/>
      <c r="F113" s="1031" t="str">
        <f>"4."&amp;mergeValue(A113) &amp;"."&amp;mergeValue(B113)</f>
        <v>4.18.1</v>
      </c>
      <c r="G113" s="832" t="s">
        <v>592</v>
      </c>
      <c r="H113" s="1111" t="str">
        <f>IF(region_name="","",region_name)</f>
        <v>Самарская область</v>
      </c>
      <c r="I113" s="818" t="s">
        <v>499</v>
      </c>
      <c r="J113" s="617"/>
      <c r="K113" s="1015"/>
      <c r="L113" s="1015"/>
      <c r="M113" s="1015"/>
      <c r="N113" s="1015"/>
      <c r="O113" s="1015"/>
      <c r="P113" s="1015"/>
      <c r="Q113" s="1015"/>
      <c r="R113" s="1015"/>
      <c r="S113" s="1015"/>
      <c r="T113" s="1015"/>
    </row>
    <row r="114" spans="1:20" s="1009" customFormat="1" ht="22.5">
      <c r="A114" s="1208"/>
      <c r="B114" s="1208"/>
      <c r="C114" s="1208">
        <v>1</v>
      </c>
      <c r="D114" s="1107"/>
      <c r="F114" s="1031" t="str">
        <f>"4."&amp;mergeValue(A114) &amp;"."&amp;mergeValue(B114)&amp;"."&amp;mergeValue(C114)</f>
        <v>4.18.1.1</v>
      </c>
      <c r="G114" s="819" t="s">
        <v>497</v>
      </c>
      <c r="H114" s="1111" t="str">
        <f>IF(Территории!H13="","","" &amp; Территории!H13 &amp; "")</f>
        <v>городской округ Самара</v>
      </c>
      <c r="I114" s="818" t="s">
        <v>500</v>
      </c>
      <c r="J114" s="617"/>
      <c r="K114" s="1015"/>
      <c r="L114" s="1015"/>
      <c r="M114" s="1015"/>
      <c r="N114" s="1015"/>
      <c r="O114" s="1015"/>
      <c r="P114" s="1015"/>
      <c r="Q114" s="1015"/>
      <c r="R114" s="1015"/>
      <c r="S114" s="1015"/>
      <c r="T114" s="1015"/>
    </row>
    <row r="115" spans="1:20" s="1009" customFormat="1" ht="56.25">
      <c r="A115" s="1208"/>
      <c r="B115" s="1208"/>
      <c r="C115" s="1208"/>
      <c r="D115" s="1107">
        <v>1</v>
      </c>
      <c r="F115" s="1031" t="str">
        <f>"4."&amp;mergeValue(A115) &amp;"."&amp;mergeValue(B115)&amp;"."&amp;mergeValue(C115)&amp;"."&amp;mergeValue(D115)</f>
        <v>4.18.1.1.1</v>
      </c>
      <c r="G115" s="820" t="s">
        <v>498</v>
      </c>
      <c r="H115" s="1111" t="str">
        <f>IF(Территории!R14="","","" &amp; Территории!R14 &amp; "")</f>
        <v>городской округ Самара (36701000)</v>
      </c>
      <c r="I115" s="1108" t="s">
        <v>591</v>
      </c>
      <c r="J115" s="617"/>
      <c r="K115" s="1015"/>
      <c r="L115" s="1015"/>
      <c r="M115" s="1015"/>
      <c r="N115" s="1015"/>
      <c r="O115" s="1015"/>
      <c r="P115" s="1015"/>
      <c r="Q115" s="1015"/>
      <c r="R115" s="1015"/>
      <c r="S115" s="1015"/>
      <c r="T115" s="1015"/>
    </row>
    <row r="116" spans="1:20" s="1009" customFormat="1" ht="45">
      <c r="A116" s="1208">
        <v>19</v>
      </c>
      <c r="B116" s="1015"/>
      <c r="C116" s="1015"/>
      <c r="D116" s="1015"/>
      <c r="F116" s="1031" t="str">
        <f>"2." &amp;mergeValue(A116)</f>
        <v>2.19</v>
      </c>
      <c r="G116" s="817" t="s">
        <v>494</v>
      </c>
      <c r="H116" s="1111" t="str">
        <f>IF('Перечень тарифов'!R57="","наименование отсутствует","" &amp; 'Перечень тарифов'!R57 &amp; "")</f>
        <v>62</v>
      </c>
      <c r="I116" s="818" t="s">
        <v>590</v>
      </c>
      <c r="J116" s="617"/>
      <c r="K116" s="1015"/>
      <c r="L116" s="1015"/>
      <c r="M116" s="1015"/>
      <c r="N116" s="1015"/>
      <c r="O116" s="1015"/>
      <c r="P116" s="1015"/>
      <c r="Q116" s="1015"/>
      <c r="R116" s="1015"/>
      <c r="S116" s="1015"/>
      <c r="T116" s="1015"/>
    </row>
    <row r="117" spans="1:20" s="1009" customFormat="1" ht="22.5">
      <c r="A117" s="1208"/>
      <c r="B117" s="1015"/>
      <c r="C117" s="1015"/>
      <c r="D117" s="1015"/>
      <c r="F117" s="1031" t="str">
        <f>"3." &amp;mergeValue(A117)</f>
        <v>3.19</v>
      </c>
      <c r="G117" s="817" t="s">
        <v>495</v>
      </c>
      <c r="H11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17" s="818" t="s">
        <v>588</v>
      </c>
      <c r="J117" s="617"/>
      <c r="K117" s="1015"/>
      <c r="L117" s="1015"/>
      <c r="M117" s="1015"/>
      <c r="N117" s="1015"/>
      <c r="O117" s="1015"/>
      <c r="P117" s="1015"/>
      <c r="Q117" s="1015"/>
      <c r="R117" s="1015"/>
      <c r="S117" s="1015"/>
      <c r="T117" s="1015"/>
    </row>
    <row r="118" spans="1:20" s="1009" customFormat="1" ht="22.5">
      <c r="A118" s="1208"/>
      <c r="B118" s="1015"/>
      <c r="C118" s="1015"/>
      <c r="D118" s="1015"/>
      <c r="F118" s="1031" t="str">
        <f>"4."&amp;mergeValue(A118)</f>
        <v>4.19</v>
      </c>
      <c r="G118" s="817" t="s">
        <v>496</v>
      </c>
      <c r="H118" s="1117" t="s">
        <v>458</v>
      </c>
      <c r="I118" s="818"/>
      <c r="J118" s="617"/>
      <c r="K118" s="1015"/>
      <c r="L118" s="1015"/>
      <c r="M118" s="1015"/>
      <c r="N118" s="1015"/>
      <c r="O118" s="1015"/>
      <c r="P118" s="1015"/>
      <c r="Q118" s="1015"/>
      <c r="R118" s="1015"/>
      <c r="S118" s="1015"/>
      <c r="T118" s="1015"/>
    </row>
    <row r="119" spans="1:20" s="1009" customFormat="1" ht="18.75">
      <c r="A119" s="1208"/>
      <c r="B119" s="1208">
        <v>1</v>
      </c>
      <c r="C119" s="1107"/>
      <c r="D119" s="1107"/>
      <c r="F119" s="1031" t="str">
        <f>"4."&amp;mergeValue(A119) &amp;"."&amp;mergeValue(B119)</f>
        <v>4.19.1</v>
      </c>
      <c r="G119" s="832" t="s">
        <v>592</v>
      </c>
      <c r="H119" s="1111" t="str">
        <f>IF(region_name="","",region_name)</f>
        <v>Самарская область</v>
      </c>
      <c r="I119" s="818" t="s">
        <v>499</v>
      </c>
      <c r="J119" s="617"/>
      <c r="K119" s="1015"/>
      <c r="L119" s="1015"/>
      <c r="M119" s="1015"/>
      <c r="N119" s="1015"/>
      <c r="O119" s="1015"/>
      <c r="P119" s="1015"/>
      <c r="Q119" s="1015"/>
      <c r="R119" s="1015"/>
      <c r="S119" s="1015"/>
      <c r="T119" s="1015"/>
    </row>
    <row r="120" spans="1:20" s="1009" customFormat="1" ht="22.5">
      <c r="A120" s="1208"/>
      <c r="B120" s="1208"/>
      <c r="C120" s="1208">
        <v>1</v>
      </c>
      <c r="D120" s="1107"/>
      <c r="F120" s="1031" t="str">
        <f>"4."&amp;mergeValue(A120) &amp;"."&amp;mergeValue(B120)&amp;"."&amp;mergeValue(C120)</f>
        <v>4.19.1.1</v>
      </c>
      <c r="G120" s="819" t="s">
        <v>497</v>
      </c>
      <c r="H120" s="1111" t="str">
        <f>IF(Территории!H13="","","" &amp; Территории!H13 &amp; "")</f>
        <v>городской округ Самара</v>
      </c>
      <c r="I120" s="818" t="s">
        <v>500</v>
      </c>
      <c r="J120" s="617"/>
      <c r="K120" s="1015"/>
      <c r="L120" s="1015"/>
      <c r="M120" s="1015"/>
      <c r="N120" s="1015"/>
      <c r="O120" s="1015"/>
      <c r="P120" s="1015"/>
      <c r="Q120" s="1015"/>
      <c r="R120" s="1015"/>
      <c r="S120" s="1015"/>
      <c r="T120" s="1015"/>
    </row>
    <row r="121" spans="1:20" s="1009" customFormat="1" ht="56.25">
      <c r="A121" s="1208"/>
      <c r="B121" s="1208"/>
      <c r="C121" s="1208"/>
      <c r="D121" s="1107">
        <v>1</v>
      </c>
      <c r="F121" s="1031" t="str">
        <f>"4."&amp;mergeValue(A121) &amp;"."&amp;mergeValue(B121)&amp;"."&amp;mergeValue(C121)&amp;"."&amp;mergeValue(D121)</f>
        <v>4.19.1.1.1</v>
      </c>
      <c r="G121" s="820" t="s">
        <v>498</v>
      </c>
      <c r="H121" s="1111" t="str">
        <f>IF(Территории!R14="","","" &amp; Территории!R14 &amp; "")</f>
        <v>городской округ Самара (36701000)</v>
      </c>
      <c r="I121" s="1108" t="s">
        <v>591</v>
      </c>
      <c r="J121" s="617"/>
      <c r="K121" s="1015"/>
      <c r="L121" s="1015"/>
      <c r="M121" s="1015"/>
      <c r="N121" s="1015"/>
      <c r="O121" s="1015"/>
      <c r="P121" s="1015"/>
      <c r="Q121" s="1015"/>
      <c r="R121" s="1015"/>
      <c r="S121" s="1015"/>
      <c r="T121" s="1015"/>
    </row>
    <row r="122" spans="1:20" s="1009" customFormat="1" ht="45">
      <c r="A122" s="1208">
        <v>20</v>
      </c>
      <c r="B122" s="1015"/>
      <c r="C122" s="1015"/>
      <c r="D122" s="1015"/>
      <c r="F122" s="1031" t="str">
        <f>"2." &amp;mergeValue(A122)</f>
        <v>2.20</v>
      </c>
      <c r="G122" s="817" t="s">
        <v>494</v>
      </c>
      <c r="H122" s="1111" t="str">
        <f>IF('Перечень тарифов'!R59="","наименование отсутствует","" &amp; 'Перечень тарифов'!R59 &amp; "")</f>
        <v>76</v>
      </c>
      <c r="I122" s="818" t="s">
        <v>590</v>
      </c>
      <c r="J122" s="617"/>
      <c r="K122" s="1015"/>
      <c r="L122" s="1015"/>
      <c r="M122" s="1015"/>
      <c r="N122" s="1015"/>
      <c r="O122" s="1015"/>
      <c r="P122" s="1015"/>
      <c r="Q122" s="1015"/>
      <c r="R122" s="1015"/>
      <c r="S122" s="1015"/>
      <c r="T122" s="1015"/>
    </row>
    <row r="123" spans="1:20" s="1009" customFormat="1" ht="22.5">
      <c r="A123" s="1208"/>
      <c r="B123" s="1015"/>
      <c r="C123" s="1015"/>
      <c r="D123" s="1015"/>
      <c r="F123" s="1031" t="str">
        <f>"3." &amp;mergeValue(A123)</f>
        <v>3.20</v>
      </c>
      <c r="G123" s="817" t="s">
        <v>495</v>
      </c>
      <c r="H12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23" s="818" t="s">
        <v>588</v>
      </c>
      <c r="J123" s="617"/>
      <c r="K123" s="1015"/>
      <c r="L123" s="1015"/>
      <c r="M123" s="1015"/>
      <c r="N123" s="1015"/>
      <c r="O123" s="1015"/>
      <c r="P123" s="1015"/>
      <c r="Q123" s="1015"/>
      <c r="R123" s="1015"/>
      <c r="S123" s="1015"/>
      <c r="T123" s="1015"/>
    </row>
    <row r="124" spans="1:20" s="1009" customFormat="1" ht="22.5">
      <c r="A124" s="1208"/>
      <c r="B124" s="1015"/>
      <c r="C124" s="1015"/>
      <c r="D124" s="1015"/>
      <c r="F124" s="1031" t="str">
        <f>"4."&amp;mergeValue(A124)</f>
        <v>4.20</v>
      </c>
      <c r="G124" s="817" t="s">
        <v>496</v>
      </c>
      <c r="H124" s="1117" t="s">
        <v>458</v>
      </c>
      <c r="I124" s="818"/>
      <c r="J124" s="617"/>
      <c r="K124" s="1015"/>
      <c r="L124" s="1015"/>
      <c r="M124" s="1015"/>
      <c r="N124" s="1015"/>
      <c r="O124" s="1015"/>
      <c r="P124" s="1015"/>
      <c r="Q124" s="1015"/>
      <c r="R124" s="1015"/>
      <c r="S124" s="1015"/>
      <c r="T124" s="1015"/>
    </row>
    <row r="125" spans="1:20" s="1009" customFormat="1" ht="18.75">
      <c r="A125" s="1208"/>
      <c r="B125" s="1208">
        <v>1</v>
      </c>
      <c r="C125" s="1107"/>
      <c r="D125" s="1107"/>
      <c r="F125" s="1031" t="str">
        <f>"4."&amp;mergeValue(A125) &amp;"."&amp;mergeValue(B125)</f>
        <v>4.20.1</v>
      </c>
      <c r="G125" s="832" t="s">
        <v>592</v>
      </c>
      <c r="H125" s="1111" t="str">
        <f>IF(region_name="","",region_name)</f>
        <v>Самарская область</v>
      </c>
      <c r="I125" s="818" t="s">
        <v>499</v>
      </c>
      <c r="J125" s="617"/>
      <c r="K125" s="1015"/>
      <c r="L125" s="1015"/>
      <c r="M125" s="1015"/>
      <c r="N125" s="1015"/>
      <c r="O125" s="1015"/>
      <c r="P125" s="1015"/>
      <c r="Q125" s="1015"/>
      <c r="R125" s="1015"/>
      <c r="S125" s="1015"/>
      <c r="T125" s="1015"/>
    </row>
    <row r="126" spans="1:20" s="1009" customFormat="1" ht="22.5">
      <c r="A126" s="1208"/>
      <c r="B126" s="1208"/>
      <c r="C126" s="1208">
        <v>1</v>
      </c>
      <c r="D126" s="1107"/>
      <c r="F126" s="1031" t="str">
        <f>"4."&amp;mergeValue(A126) &amp;"."&amp;mergeValue(B126)&amp;"."&amp;mergeValue(C126)</f>
        <v>4.20.1.1</v>
      </c>
      <c r="G126" s="819" t="s">
        <v>497</v>
      </c>
      <c r="H126" s="1111" t="str">
        <f>IF(Территории!H13="","","" &amp; Территории!H13 &amp; "")</f>
        <v>городской округ Самара</v>
      </c>
      <c r="I126" s="818" t="s">
        <v>500</v>
      </c>
      <c r="J126" s="617"/>
      <c r="K126" s="1015"/>
      <c r="L126" s="1015"/>
      <c r="M126" s="1015"/>
      <c r="N126" s="1015"/>
      <c r="O126" s="1015"/>
      <c r="P126" s="1015"/>
      <c r="Q126" s="1015"/>
      <c r="R126" s="1015"/>
      <c r="S126" s="1015"/>
      <c r="T126" s="1015"/>
    </row>
    <row r="127" spans="1:20" s="1009" customFormat="1" ht="56.25">
      <c r="A127" s="1208"/>
      <c r="B127" s="1208"/>
      <c r="C127" s="1208"/>
      <c r="D127" s="1107">
        <v>1</v>
      </c>
      <c r="F127" s="1031" t="str">
        <f>"4."&amp;mergeValue(A127) &amp;"."&amp;mergeValue(B127)&amp;"."&amp;mergeValue(C127)&amp;"."&amp;mergeValue(D127)</f>
        <v>4.20.1.1.1</v>
      </c>
      <c r="G127" s="820" t="s">
        <v>498</v>
      </c>
      <c r="H127" s="1111" t="str">
        <f>IF(Территории!R14="","","" &amp; Территории!R14 &amp; "")</f>
        <v>городской округ Самара (36701000)</v>
      </c>
      <c r="I127" s="1108" t="s">
        <v>591</v>
      </c>
      <c r="J127" s="617"/>
      <c r="K127" s="1015"/>
      <c r="L127" s="1015"/>
      <c r="M127" s="1015"/>
      <c r="N127" s="1015"/>
      <c r="O127" s="1015"/>
      <c r="P127" s="1015"/>
      <c r="Q127" s="1015"/>
      <c r="R127" s="1015"/>
      <c r="S127" s="1015"/>
      <c r="T127" s="1015"/>
    </row>
    <row r="128" spans="1:20" s="1009" customFormat="1" ht="45">
      <c r="A128" s="1208">
        <v>21</v>
      </c>
      <c r="B128" s="1015"/>
      <c r="C128" s="1015"/>
      <c r="D128" s="1015"/>
      <c r="F128" s="1031" t="str">
        <f>"2." &amp;mergeValue(A128)</f>
        <v>2.21</v>
      </c>
      <c r="G128" s="817" t="s">
        <v>494</v>
      </c>
      <c r="H128" s="1111" t="str">
        <f>IF('Перечень тарифов'!R61="","наименование отсутствует","" &amp; 'Перечень тарифов'!R61 &amp; "")</f>
        <v>102</v>
      </c>
      <c r="I128" s="818" t="s">
        <v>590</v>
      </c>
      <c r="J128" s="617"/>
      <c r="K128" s="1015"/>
      <c r="L128" s="1015"/>
      <c r="M128" s="1015"/>
      <c r="N128" s="1015"/>
      <c r="O128" s="1015"/>
      <c r="P128" s="1015"/>
      <c r="Q128" s="1015"/>
      <c r="R128" s="1015"/>
      <c r="S128" s="1015"/>
      <c r="T128" s="1015"/>
    </row>
    <row r="129" spans="1:20" s="1009" customFormat="1" ht="22.5">
      <c r="A129" s="1208"/>
      <c r="B129" s="1015"/>
      <c r="C129" s="1015"/>
      <c r="D129" s="1015"/>
      <c r="F129" s="1031" t="str">
        <f>"3." &amp;mergeValue(A129)</f>
        <v>3.21</v>
      </c>
      <c r="G129" s="817" t="s">
        <v>495</v>
      </c>
      <c r="H12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29" s="818" t="s">
        <v>588</v>
      </c>
      <c r="J129" s="617"/>
      <c r="K129" s="1015"/>
      <c r="L129" s="1015"/>
      <c r="M129" s="1015"/>
      <c r="N129" s="1015"/>
      <c r="O129" s="1015"/>
      <c r="P129" s="1015"/>
      <c r="Q129" s="1015"/>
      <c r="R129" s="1015"/>
      <c r="S129" s="1015"/>
      <c r="T129" s="1015"/>
    </row>
    <row r="130" spans="1:20" s="1009" customFormat="1" ht="22.5">
      <c r="A130" s="1208"/>
      <c r="B130" s="1015"/>
      <c r="C130" s="1015"/>
      <c r="D130" s="1015"/>
      <c r="F130" s="1031" t="str">
        <f>"4."&amp;mergeValue(A130)</f>
        <v>4.21</v>
      </c>
      <c r="G130" s="817" t="s">
        <v>496</v>
      </c>
      <c r="H130" s="1117" t="s">
        <v>458</v>
      </c>
      <c r="I130" s="818"/>
      <c r="J130" s="617"/>
      <c r="K130" s="1015"/>
      <c r="L130" s="1015"/>
      <c r="M130" s="1015"/>
      <c r="N130" s="1015"/>
      <c r="O130" s="1015"/>
      <c r="P130" s="1015"/>
      <c r="Q130" s="1015"/>
      <c r="R130" s="1015"/>
      <c r="S130" s="1015"/>
      <c r="T130" s="1015"/>
    </row>
    <row r="131" spans="1:20" s="1009" customFormat="1" ht="18.75">
      <c r="A131" s="1208"/>
      <c r="B131" s="1208">
        <v>1</v>
      </c>
      <c r="C131" s="1107"/>
      <c r="D131" s="1107"/>
      <c r="F131" s="1031" t="str">
        <f>"4."&amp;mergeValue(A131) &amp;"."&amp;mergeValue(B131)</f>
        <v>4.21.1</v>
      </c>
      <c r="G131" s="832" t="s">
        <v>592</v>
      </c>
      <c r="H131" s="1111" t="str">
        <f>IF(region_name="","",region_name)</f>
        <v>Самарская область</v>
      </c>
      <c r="I131" s="818" t="s">
        <v>499</v>
      </c>
      <c r="J131" s="617"/>
      <c r="K131" s="1015"/>
      <c r="L131" s="1015"/>
      <c r="M131" s="1015"/>
      <c r="N131" s="1015"/>
      <c r="O131" s="1015"/>
      <c r="P131" s="1015"/>
      <c r="Q131" s="1015"/>
      <c r="R131" s="1015"/>
      <c r="S131" s="1015"/>
      <c r="T131" s="1015"/>
    </row>
    <row r="132" spans="1:20" s="1009" customFormat="1" ht="22.5">
      <c r="A132" s="1208"/>
      <c r="B132" s="1208"/>
      <c r="C132" s="1208">
        <v>1</v>
      </c>
      <c r="D132" s="1107"/>
      <c r="F132" s="1031" t="str">
        <f>"4."&amp;mergeValue(A132) &amp;"."&amp;mergeValue(B132)&amp;"."&amp;mergeValue(C132)</f>
        <v>4.21.1.1</v>
      </c>
      <c r="G132" s="819" t="s">
        <v>497</v>
      </c>
      <c r="H132" s="1111" t="str">
        <f>IF(Территории!H13="","","" &amp; Территории!H13 &amp; "")</f>
        <v>городской округ Самара</v>
      </c>
      <c r="I132" s="818" t="s">
        <v>500</v>
      </c>
      <c r="J132" s="617"/>
      <c r="K132" s="1015"/>
      <c r="L132" s="1015"/>
      <c r="M132" s="1015"/>
      <c r="N132" s="1015"/>
      <c r="O132" s="1015"/>
      <c r="P132" s="1015"/>
      <c r="Q132" s="1015"/>
      <c r="R132" s="1015"/>
      <c r="S132" s="1015"/>
      <c r="T132" s="1015"/>
    </row>
    <row r="133" spans="1:20" s="1009" customFormat="1" ht="56.25">
      <c r="A133" s="1208"/>
      <c r="B133" s="1208"/>
      <c r="C133" s="1208"/>
      <c r="D133" s="1107">
        <v>1</v>
      </c>
      <c r="F133" s="1031" t="str">
        <f>"4."&amp;mergeValue(A133) &amp;"."&amp;mergeValue(B133)&amp;"."&amp;mergeValue(C133)&amp;"."&amp;mergeValue(D133)</f>
        <v>4.21.1.1.1</v>
      </c>
      <c r="G133" s="820" t="s">
        <v>498</v>
      </c>
      <c r="H133" s="1111" t="str">
        <f>IF(Территории!R14="","","" &amp; Территории!R14 &amp; "")</f>
        <v>городской округ Самара (36701000)</v>
      </c>
      <c r="I133" s="1108" t="s">
        <v>591</v>
      </c>
      <c r="J133" s="617"/>
      <c r="K133" s="1015"/>
      <c r="L133" s="1015"/>
      <c r="M133" s="1015"/>
      <c r="N133" s="1015"/>
      <c r="O133" s="1015"/>
      <c r="P133" s="1015"/>
      <c r="Q133" s="1015"/>
      <c r="R133" s="1015"/>
      <c r="S133" s="1015"/>
      <c r="T133" s="1015"/>
    </row>
    <row r="134" spans="1:20" s="1009" customFormat="1" ht="45">
      <c r="A134" s="1208">
        <v>22</v>
      </c>
      <c r="B134" s="1015"/>
      <c r="C134" s="1015"/>
      <c r="D134" s="1015"/>
      <c r="F134" s="1031" t="str">
        <f>"2." &amp;mergeValue(A134)</f>
        <v>2.22</v>
      </c>
      <c r="G134" s="817" t="s">
        <v>494</v>
      </c>
      <c r="H134" s="1111" t="str">
        <f>IF('Перечень тарифов'!R63="","наименование отсутствует","" &amp; 'Перечень тарифов'!R63 &amp; "")</f>
        <v>31</v>
      </c>
      <c r="I134" s="818" t="s">
        <v>590</v>
      </c>
      <c r="J134" s="617"/>
      <c r="K134" s="1015"/>
      <c r="L134" s="1015"/>
      <c r="M134" s="1015"/>
      <c r="N134" s="1015"/>
      <c r="O134" s="1015"/>
      <c r="P134" s="1015"/>
      <c r="Q134" s="1015"/>
      <c r="R134" s="1015"/>
      <c r="S134" s="1015"/>
      <c r="T134" s="1015"/>
    </row>
    <row r="135" spans="1:20" s="1009" customFormat="1" ht="22.5">
      <c r="A135" s="1208"/>
      <c r="B135" s="1015"/>
      <c r="C135" s="1015"/>
      <c r="D135" s="1015"/>
      <c r="F135" s="1031" t="str">
        <f>"3." &amp;mergeValue(A135)</f>
        <v>3.22</v>
      </c>
      <c r="G135" s="817" t="s">
        <v>495</v>
      </c>
      <c r="H13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35" s="818" t="s">
        <v>588</v>
      </c>
      <c r="J135" s="617"/>
      <c r="K135" s="1015"/>
      <c r="L135" s="1015"/>
      <c r="M135" s="1015"/>
      <c r="N135" s="1015"/>
      <c r="O135" s="1015"/>
      <c r="P135" s="1015"/>
      <c r="Q135" s="1015"/>
      <c r="R135" s="1015"/>
      <c r="S135" s="1015"/>
      <c r="T135" s="1015"/>
    </row>
    <row r="136" spans="1:20" s="1009" customFormat="1" ht="22.5">
      <c r="A136" s="1208"/>
      <c r="B136" s="1015"/>
      <c r="C136" s="1015"/>
      <c r="D136" s="1015"/>
      <c r="F136" s="1031" t="str">
        <f>"4."&amp;mergeValue(A136)</f>
        <v>4.22</v>
      </c>
      <c r="G136" s="817" t="s">
        <v>496</v>
      </c>
      <c r="H136" s="1117" t="s">
        <v>458</v>
      </c>
      <c r="I136" s="818"/>
      <c r="J136" s="617"/>
      <c r="K136" s="1015"/>
      <c r="L136" s="1015"/>
      <c r="M136" s="1015"/>
      <c r="N136" s="1015"/>
      <c r="O136" s="1015"/>
      <c r="P136" s="1015"/>
      <c r="Q136" s="1015"/>
      <c r="R136" s="1015"/>
      <c r="S136" s="1015"/>
      <c r="T136" s="1015"/>
    </row>
    <row r="137" spans="1:20" s="1009" customFormat="1" ht="18.75">
      <c r="A137" s="1208"/>
      <c r="B137" s="1208">
        <v>1</v>
      </c>
      <c r="C137" s="1107"/>
      <c r="D137" s="1107"/>
      <c r="F137" s="1031" t="str">
        <f>"4."&amp;mergeValue(A137) &amp;"."&amp;mergeValue(B137)</f>
        <v>4.22.1</v>
      </c>
      <c r="G137" s="832" t="s">
        <v>592</v>
      </c>
      <c r="H137" s="1111" t="str">
        <f>IF(region_name="","",region_name)</f>
        <v>Самарская область</v>
      </c>
      <c r="I137" s="818" t="s">
        <v>499</v>
      </c>
      <c r="J137" s="617"/>
      <c r="K137" s="1015"/>
      <c r="L137" s="1015"/>
      <c r="M137" s="1015"/>
      <c r="N137" s="1015"/>
      <c r="O137" s="1015"/>
      <c r="P137" s="1015"/>
      <c r="Q137" s="1015"/>
      <c r="R137" s="1015"/>
      <c r="S137" s="1015"/>
      <c r="T137" s="1015"/>
    </row>
    <row r="138" spans="1:20" s="1009" customFormat="1" ht="22.5">
      <c r="A138" s="1208"/>
      <c r="B138" s="1208"/>
      <c r="C138" s="1208">
        <v>1</v>
      </c>
      <c r="D138" s="1107"/>
      <c r="F138" s="1031" t="str">
        <f>"4."&amp;mergeValue(A138) &amp;"."&amp;mergeValue(B138)&amp;"."&amp;mergeValue(C138)</f>
        <v>4.22.1.1</v>
      </c>
      <c r="G138" s="819" t="s">
        <v>497</v>
      </c>
      <c r="H138" s="1111" t="str">
        <f>IF(Территории!H13="","","" &amp; Территории!H13 &amp; "")</f>
        <v>городской округ Самара</v>
      </c>
      <c r="I138" s="818" t="s">
        <v>500</v>
      </c>
      <c r="J138" s="617"/>
      <c r="K138" s="1015"/>
      <c r="L138" s="1015"/>
      <c r="M138" s="1015"/>
      <c r="N138" s="1015"/>
      <c r="O138" s="1015"/>
      <c r="P138" s="1015"/>
      <c r="Q138" s="1015"/>
      <c r="R138" s="1015"/>
      <c r="S138" s="1015"/>
      <c r="T138" s="1015"/>
    </row>
    <row r="139" spans="1:20" s="1009" customFormat="1" ht="56.25">
      <c r="A139" s="1208"/>
      <c r="B139" s="1208"/>
      <c r="C139" s="1208"/>
      <c r="D139" s="1107">
        <v>1</v>
      </c>
      <c r="F139" s="1031" t="str">
        <f>"4."&amp;mergeValue(A139) &amp;"."&amp;mergeValue(B139)&amp;"."&amp;mergeValue(C139)&amp;"."&amp;mergeValue(D139)</f>
        <v>4.22.1.1.1</v>
      </c>
      <c r="G139" s="820" t="s">
        <v>498</v>
      </c>
      <c r="H139" s="1111" t="str">
        <f>IF(Территории!R14="","","" &amp; Территории!R14 &amp; "")</f>
        <v>городской округ Самара (36701000)</v>
      </c>
      <c r="I139" s="1108" t="s">
        <v>591</v>
      </c>
      <c r="J139" s="617"/>
      <c r="K139" s="1015"/>
      <c r="L139" s="1015"/>
      <c r="M139" s="1015"/>
      <c r="N139" s="1015"/>
      <c r="O139" s="1015"/>
      <c r="P139" s="1015"/>
      <c r="Q139" s="1015"/>
      <c r="R139" s="1015"/>
      <c r="S139" s="1015"/>
      <c r="T139" s="1015"/>
    </row>
    <row r="140" spans="1:20" s="1009" customFormat="1" ht="45">
      <c r="A140" s="1208">
        <v>23</v>
      </c>
      <c r="B140" s="1015"/>
      <c r="C140" s="1015"/>
      <c r="D140" s="1015"/>
      <c r="F140" s="1031" t="str">
        <f>"2." &amp;mergeValue(A140)</f>
        <v>2.23</v>
      </c>
      <c r="G140" s="817" t="s">
        <v>494</v>
      </c>
      <c r="H140" s="1111" t="str">
        <f>IF('Перечень тарифов'!R65="","наименование отсутствует","" &amp; 'Перечень тарифов'!R65 &amp; "")</f>
        <v>32</v>
      </c>
      <c r="I140" s="818" t="s">
        <v>590</v>
      </c>
      <c r="J140" s="617"/>
      <c r="K140" s="1015"/>
      <c r="L140" s="1015"/>
      <c r="M140" s="1015"/>
      <c r="N140" s="1015"/>
      <c r="O140" s="1015"/>
      <c r="P140" s="1015"/>
      <c r="Q140" s="1015"/>
      <c r="R140" s="1015"/>
      <c r="S140" s="1015"/>
      <c r="T140" s="1015"/>
    </row>
    <row r="141" spans="1:20" s="1009" customFormat="1" ht="22.5">
      <c r="A141" s="1208"/>
      <c r="B141" s="1015"/>
      <c r="C141" s="1015"/>
      <c r="D141" s="1015"/>
      <c r="F141" s="1031" t="str">
        <f>"3." &amp;mergeValue(A141)</f>
        <v>3.23</v>
      </c>
      <c r="G141" s="817" t="s">
        <v>495</v>
      </c>
      <c r="H14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41" s="818" t="s">
        <v>588</v>
      </c>
      <c r="J141" s="617"/>
      <c r="K141" s="1015"/>
      <c r="L141" s="1015"/>
      <c r="M141" s="1015"/>
      <c r="N141" s="1015"/>
      <c r="O141" s="1015"/>
      <c r="P141" s="1015"/>
      <c r="Q141" s="1015"/>
      <c r="R141" s="1015"/>
      <c r="S141" s="1015"/>
      <c r="T141" s="1015"/>
    </row>
    <row r="142" spans="1:20" s="1009" customFormat="1" ht="22.5">
      <c r="A142" s="1208"/>
      <c r="B142" s="1015"/>
      <c r="C142" s="1015"/>
      <c r="D142" s="1015"/>
      <c r="F142" s="1031" t="str">
        <f>"4."&amp;mergeValue(A142)</f>
        <v>4.23</v>
      </c>
      <c r="G142" s="817" t="s">
        <v>496</v>
      </c>
      <c r="H142" s="1117" t="s">
        <v>458</v>
      </c>
      <c r="I142" s="818"/>
      <c r="J142" s="617"/>
      <c r="K142" s="1015"/>
      <c r="L142" s="1015"/>
      <c r="M142" s="1015"/>
      <c r="N142" s="1015"/>
      <c r="O142" s="1015"/>
      <c r="P142" s="1015"/>
      <c r="Q142" s="1015"/>
      <c r="R142" s="1015"/>
      <c r="S142" s="1015"/>
      <c r="T142" s="1015"/>
    </row>
    <row r="143" spans="1:20" s="1009" customFormat="1" ht="18.75">
      <c r="A143" s="1208"/>
      <c r="B143" s="1208">
        <v>1</v>
      </c>
      <c r="C143" s="1107"/>
      <c r="D143" s="1107"/>
      <c r="F143" s="1031" t="str">
        <f>"4."&amp;mergeValue(A143) &amp;"."&amp;mergeValue(B143)</f>
        <v>4.23.1</v>
      </c>
      <c r="G143" s="832" t="s">
        <v>592</v>
      </c>
      <c r="H143" s="1111" t="str">
        <f>IF(region_name="","",region_name)</f>
        <v>Самарская область</v>
      </c>
      <c r="I143" s="818" t="s">
        <v>499</v>
      </c>
      <c r="J143" s="617"/>
      <c r="K143" s="1015"/>
      <c r="L143" s="1015"/>
      <c r="M143" s="1015"/>
      <c r="N143" s="1015"/>
      <c r="O143" s="1015"/>
      <c r="P143" s="1015"/>
      <c r="Q143" s="1015"/>
      <c r="R143" s="1015"/>
      <c r="S143" s="1015"/>
      <c r="T143" s="1015"/>
    </row>
    <row r="144" spans="1:20" s="1009" customFormat="1" ht="22.5">
      <c r="A144" s="1208"/>
      <c r="B144" s="1208"/>
      <c r="C144" s="1208">
        <v>1</v>
      </c>
      <c r="D144" s="1107"/>
      <c r="F144" s="1031" t="str">
        <f>"4."&amp;mergeValue(A144) &amp;"."&amp;mergeValue(B144)&amp;"."&amp;mergeValue(C144)</f>
        <v>4.23.1.1</v>
      </c>
      <c r="G144" s="819" t="s">
        <v>497</v>
      </c>
      <c r="H144" s="1111" t="str">
        <f>IF(Территории!H13="","","" &amp; Территории!H13 &amp; "")</f>
        <v>городской округ Самара</v>
      </c>
      <c r="I144" s="818" t="s">
        <v>500</v>
      </c>
      <c r="J144" s="617"/>
      <c r="K144" s="1015"/>
      <c r="L144" s="1015"/>
      <c r="M144" s="1015"/>
      <c r="N144" s="1015"/>
      <c r="O144" s="1015"/>
      <c r="P144" s="1015"/>
      <c r="Q144" s="1015"/>
      <c r="R144" s="1015"/>
      <c r="S144" s="1015"/>
      <c r="T144" s="1015"/>
    </row>
    <row r="145" spans="1:20" s="1009" customFormat="1" ht="56.25">
      <c r="A145" s="1208"/>
      <c r="B145" s="1208"/>
      <c r="C145" s="1208"/>
      <c r="D145" s="1107">
        <v>1</v>
      </c>
      <c r="F145" s="1031" t="str">
        <f>"4."&amp;mergeValue(A145) &amp;"."&amp;mergeValue(B145)&amp;"."&amp;mergeValue(C145)&amp;"."&amp;mergeValue(D145)</f>
        <v>4.23.1.1.1</v>
      </c>
      <c r="G145" s="820" t="s">
        <v>498</v>
      </c>
      <c r="H145" s="1111" t="str">
        <f>IF(Территории!R14="","","" &amp; Территории!R14 &amp; "")</f>
        <v>городской округ Самара (36701000)</v>
      </c>
      <c r="I145" s="1108" t="s">
        <v>591</v>
      </c>
      <c r="J145" s="617"/>
      <c r="K145" s="1015"/>
      <c r="L145" s="1015"/>
      <c r="M145" s="1015"/>
      <c r="N145" s="1015"/>
      <c r="O145" s="1015"/>
      <c r="P145" s="1015"/>
      <c r="Q145" s="1015"/>
      <c r="R145" s="1015"/>
      <c r="S145" s="1015"/>
      <c r="T145" s="1015"/>
    </row>
    <row r="146" spans="1:20" s="1009" customFormat="1" ht="45">
      <c r="A146" s="1208">
        <v>24</v>
      </c>
      <c r="B146" s="1015"/>
      <c r="C146" s="1015"/>
      <c r="D146" s="1015"/>
      <c r="F146" s="1031" t="str">
        <f>"2." &amp;mergeValue(A146)</f>
        <v>2.24</v>
      </c>
      <c r="G146" s="817" t="s">
        <v>494</v>
      </c>
      <c r="H146" s="1111" t="str">
        <f>IF('Перечень тарифов'!R67="","наименование отсутствует","" &amp; 'Перечень тарифов'!R67 &amp; "")</f>
        <v>33</v>
      </c>
      <c r="I146" s="818" t="s">
        <v>590</v>
      </c>
      <c r="J146" s="617"/>
      <c r="K146" s="1015"/>
      <c r="L146" s="1015"/>
      <c r="M146" s="1015"/>
      <c r="N146" s="1015"/>
      <c r="O146" s="1015"/>
      <c r="P146" s="1015"/>
      <c r="Q146" s="1015"/>
      <c r="R146" s="1015"/>
      <c r="S146" s="1015"/>
      <c r="T146" s="1015"/>
    </row>
    <row r="147" spans="1:20" s="1009" customFormat="1" ht="22.5">
      <c r="A147" s="1208"/>
      <c r="B147" s="1015"/>
      <c r="C147" s="1015"/>
      <c r="D147" s="1015"/>
      <c r="F147" s="1031" t="str">
        <f>"3." &amp;mergeValue(A147)</f>
        <v>3.24</v>
      </c>
      <c r="G147" s="817" t="s">
        <v>495</v>
      </c>
      <c r="H14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47" s="818" t="s">
        <v>588</v>
      </c>
      <c r="J147" s="617"/>
      <c r="K147" s="1015"/>
      <c r="L147" s="1015"/>
      <c r="M147" s="1015"/>
      <c r="N147" s="1015"/>
      <c r="O147" s="1015"/>
      <c r="P147" s="1015"/>
      <c r="Q147" s="1015"/>
      <c r="R147" s="1015"/>
      <c r="S147" s="1015"/>
      <c r="T147" s="1015"/>
    </row>
    <row r="148" spans="1:20" s="1009" customFormat="1" ht="22.5">
      <c r="A148" s="1208"/>
      <c r="B148" s="1015"/>
      <c r="C148" s="1015"/>
      <c r="D148" s="1015"/>
      <c r="F148" s="1031" t="str">
        <f>"4."&amp;mergeValue(A148)</f>
        <v>4.24</v>
      </c>
      <c r="G148" s="817" t="s">
        <v>496</v>
      </c>
      <c r="H148" s="1117" t="s">
        <v>458</v>
      </c>
      <c r="I148" s="818"/>
      <c r="J148" s="617"/>
      <c r="K148" s="1015"/>
      <c r="L148" s="1015"/>
      <c r="M148" s="1015"/>
      <c r="N148" s="1015"/>
      <c r="O148" s="1015"/>
      <c r="P148" s="1015"/>
      <c r="Q148" s="1015"/>
      <c r="R148" s="1015"/>
      <c r="S148" s="1015"/>
      <c r="T148" s="1015"/>
    </row>
    <row r="149" spans="1:20" s="1009" customFormat="1" ht="18.75">
      <c r="A149" s="1208"/>
      <c r="B149" s="1208">
        <v>1</v>
      </c>
      <c r="C149" s="1107"/>
      <c r="D149" s="1107"/>
      <c r="F149" s="1031" t="str">
        <f>"4."&amp;mergeValue(A149) &amp;"."&amp;mergeValue(B149)</f>
        <v>4.24.1</v>
      </c>
      <c r="G149" s="832" t="s">
        <v>592</v>
      </c>
      <c r="H149" s="1111" t="str">
        <f>IF(region_name="","",region_name)</f>
        <v>Самарская область</v>
      </c>
      <c r="I149" s="818" t="s">
        <v>499</v>
      </c>
      <c r="J149" s="617"/>
      <c r="K149" s="1015"/>
      <c r="L149" s="1015"/>
      <c r="M149" s="1015"/>
      <c r="N149" s="1015"/>
      <c r="O149" s="1015"/>
      <c r="P149" s="1015"/>
      <c r="Q149" s="1015"/>
      <c r="R149" s="1015"/>
      <c r="S149" s="1015"/>
      <c r="T149" s="1015"/>
    </row>
    <row r="150" spans="1:20" s="1009" customFormat="1" ht="22.5">
      <c r="A150" s="1208"/>
      <c r="B150" s="1208"/>
      <c r="C150" s="1208">
        <v>1</v>
      </c>
      <c r="D150" s="1107"/>
      <c r="F150" s="1031" t="str">
        <f>"4."&amp;mergeValue(A150) &amp;"."&amp;mergeValue(B150)&amp;"."&amp;mergeValue(C150)</f>
        <v>4.24.1.1</v>
      </c>
      <c r="G150" s="819" t="s">
        <v>497</v>
      </c>
      <c r="H150" s="1111" t="str">
        <f>IF(Территории!H13="","","" &amp; Территории!H13 &amp; "")</f>
        <v>городской округ Самара</v>
      </c>
      <c r="I150" s="818" t="s">
        <v>500</v>
      </c>
      <c r="J150" s="617"/>
      <c r="K150" s="1015"/>
      <c r="L150" s="1015"/>
      <c r="M150" s="1015"/>
      <c r="N150" s="1015"/>
      <c r="O150" s="1015"/>
      <c r="P150" s="1015"/>
      <c r="Q150" s="1015"/>
      <c r="R150" s="1015"/>
      <c r="S150" s="1015"/>
      <c r="T150" s="1015"/>
    </row>
    <row r="151" spans="1:20" s="1009" customFormat="1" ht="56.25">
      <c r="A151" s="1208"/>
      <c r="B151" s="1208"/>
      <c r="C151" s="1208"/>
      <c r="D151" s="1107">
        <v>1</v>
      </c>
      <c r="F151" s="1031" t="str">
        <f>"4."&amp;mergeValue(A151) &amp;"."&amp;mergeValue(B151)&amp;"."&amp;mergeValue(C151)&amp;"."&amp;mergeValue(D151)</f>
        <v>4.24.1.1.1</v>
      </c>
      <c r="G151" s="820" t="s">
        <v>498</v>
      </c>
      <c r="H151" s="1111" t="str">
        <f>IF(Территории!R14="","","" &amp; Территории!R14 &amp; "")</f>
        <v>городской округ Самара (36701000)</v>
      </c>
      <c r="I151" s="1108" t="s">
        <v>591</v>
      </c>
      <c r="J151" s="617"/>
      <c r="K151" s="1015"/>
      <c r="L151" s="1015"/>
      <c r="M151" s="1015"/>
      <c r="N151" s="1015"/>
      <c r="O151" s="1015"/>
      <c r="P151" s="1015"/>
      <c r="Q151" s="1015"/>
      <c r="R151" s="1015"/>
      <c r="S151" s="1015"/>
      <c r="T151" s="1015"/>
    </row>
    <row r="152" spans="1:20" s="1009" customFormat="1" ht="45">
      <c r="A152" s="1208">
        <v>25</v>
      </c>
      <c r="B152" s="1015"/>
      <c r="C152" s="1015"/>
      <c r="D152" s="1015"/>
      <c r="F152" s="1031" t="str">
        <f>"2." &amp;mergeValue(A152)</f>
        <v>2.25</v>
      </c>
      <c r="G152" s="817" t="s">
        <v>494</v>
      </c>
      <c r="H152" s="1111" t="str">
        <f>IF('Перечень тарифов'!R69="","наименование отсутствует","" &amp; 'Перечень тарифов'!R69 &amp; "")</f>
        <v>36</v>
      </c>
      <c r="I152" s="818" t="s">
        <v>590</v>
      </c>
      <c r="J152" s="617"/>
      <c r="K152" s="1015"/>
      <c r="L152" s="1015"/>
      <c r="M152" s="1015"/>
      <c r="N152" s="1015"/>
      <c r="O152" s="1015"/>
      <c r="P152" s="1015"/>
      <c r="Q152" s="1015"/>
      <c r="R152" s="1015"/>
      <c r="S152" s="1015"/>
      <c r="T152" s="1015"/>
    </row>
    <row r="153" spans="1:20" s="1009" customFormat="1" ht="22.5">
      <c r="A153" s="1208"/>
      <c r="B153" s="1015"/>
      <c r="C153" s="1015"/>
      <c r="D153" s="1015"/>
      <c r="F153" s="1031" t="str">
        <f>"3." &amp;mergeValue(A153)</f>
        <v>3.25</v>
      </c>
      <c r="G153" s="817" t="s">
        <v>495</v>
      </c>
      <c r="H15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3" s="818" t="s">
        <v>588</v>
      </c>
      <c r="J153" s="617"/>
      <c r="K153" s="1015"/>
      <c r="L153" s="1015"/>
      <c r="M153" s="1015"/>
      <c r="N153" s="1015"/>
      <c r="O153" s="1015"/>
      <c r="P153" s="1015"/>
      <c r="Q153" s="1015"/>
      <c r="R153" s="1015"/>
      <c r="S153" s="1015"/>
      <c r="T153" s="1015"/>
    </row>
    <row r="154" spans="1:20" s="1009" customFormat="1" ht="22.5">
      <c r="A154" s="1208"/>
      <c r="B154" s="1015"/>
      <c r="C154" s="1015"/>
      <c r="D154" s="1015"/>
      <c r="F154" s="1031" t="str">
        <f>"4."&amp;mergeValue(A154)</f>
        <v>4.25</v>
      </c>
      <c r="G154" s="817" t="s">
        <v>496</v>
      </c>
      <c r="H154" s="1117" t="s">
        <v>458</v>
      </c>
      <c r="I154" s="818"/>
      <c r="J154" s="617"/>
      <c r="K154" s="1015"/>
      <c r="L154" s="1015"/>
      <c r="M154" s="1015"/>
      <c r="N154" s="1015"/>
      <c r="O154" s="1015"/>
      <c r="P154" s="1015"/>
      <c r="Q154" s="1015"/>
      <c r="R154" s="1015"/>
      <c r="S154" s="1015"/>
      <c r="T154" s="1015"/>
    </row>
    <row r="155" spans="1:20" s="1009" customFormat="1" ht="18.75">
      <c r="A155" s="1208"/>
      <c r="B155" s="1208">
        <v>1</v>
      </c>
      <c r="C155" s="1107"/>
      <c r="D155" s="1107"/>
      <c r="F155" s="1031" t="str">
        <f>"4."&amp;mergeValue(A155) &amp;"."&amp;mergeValue(B155)</f>
        <v>4.25.1</v>
      </c>
      <c r="G155" s="832" t="s">
        <v>592</v>
      </c>
      <c r="H155" s="1111" t="str">
        <f>IF(region_name="","",region_name)</f>
        <v>Самарская область</v>
      </c>
      <c r="I155" s="818" t="s">
        <v>499</v>
      </c>
      <c r="J155" s="617"/>
      <c r="K155" s="1015"/>
      <c r="L155" s="1015"/>
      <c r="M155" s="1015"/>
      <c r="N155" s="1015"/>
      <c r="O155" s="1015"/>
      <c r="P155" s="1015"/>
      <c r="Q155" s="1015"/>
      <c r="R155" s="1015"/>
      <c r="S155" s="1015"/>
      <c r="T155" s="1015"/>
    </row>
    <row r="156" spans="1:20" s="1009" customFormat="1" ht="22.5">
      <c r="A156" s="1208"/>
      <c r="B156" s="1208"/>
      <c r="C156" s="1208">
        <v>1</v>
      </c>
      <c r="D156" s="1107"/>
      <c r="F156" s="1031" t="str">
        <f>"4."&amp;mergeValue(A156) &amp;"."&amp;mergeValue(B156)&amp;"."&amp;mergeValue(C156)</f>
        <v>4.25.1.1</v>
      </c>
      <c r="G156" s="819" t="s">
        <v>497</v>
      </c>
      <c r="H156" s="1111" t="str">
        <f>IF(Территории!H13="","","" &amp; Территории!H13 &amp; "")</f>
        <v>городской округ Самара</v>
      </c>
      <c r="I156" s="818" t="s">
        <v>500</v>
      </c>
      <c r="J156" s="617"/>
      <c r="K156" s="1015"/>
      <c r="L156" s="1015"/>
      <c r="M156" s="1015"/>
      <c r="N156" s="1015"/>
      <c r="O156" s="1015"/>
      <c r="P156" s="1015"/>
      <c r="Q156" s="1015"/>
      <c r="R156" s="1015"/>
      <c r="S156" s="1015"/>
      <c r="T156" s="1015"/>
    </row>
    <row r="157" spans="1:20" s="1009" customFormat="1" ht="56.25">
      <c r="A157" s="1208"/>
      <c r="B157" s="1208"/>
      <c r="C157" s="1208"/>
      <c r="D157" s="1107">
        <v>1</v>
      </c>
      <c r="F157" s="1031" t="str">
        <f>"4."&amp;mergeValue(A157) &amp;"."&amp;mergeValue(B157)&amp;"."&amp;mergeValue(C157)&amp;"."&amp;mergeValue(D157)</f>
        <v>4.25.1.1.1</v>
      </c>
      <c r="G157" s="820" t="s">
        <v>498</v>
      </c>
      <c r="H157" s="1111" t="str">
        <f>IF(Территории!R14="","","" &amp; Территории!R14 &amp; "")</f>
        <v>городской округ Самара (36701000)</v>
      </c>
      <c r="I157" s="1108" t="s">
        <v>591</v>
      </c>
      <c r="J157" s="617"/>
      <c r="K157" s="1015"/>
      <c r="L157" s="1015"/>
      <c r="M157" s="1015"/>
      <c r="N157" s="1015"/>
      <c r="O157" s="1015"/>
      <c r="P157" s="1015"/>
      <c r="Q157" s="1015"/>
      <c r="R157" s="1015"/>
      <c r="S157" s="1015"/>
      <c r="T157" s="1015"/>
    </row>
    <row r="158" spans="1:20" s="774" customFormat="1" ht="3" customHeight="1">
      <c r="A158" s="775"/>
      <c r="B158" s="775"/>
      <c r="C158" s="775"/>
      <c r="D158" s="775"/>
      <c r="F158" s="627"/>
      <c r="G158" s="628"/>
      <c r="H158" s="629"/>
      <c r="I158" s="630"/>
      <c r="J158" s="775"/>
      <c r="K158" s="775"/>
      <c r="L158" s="775"/>
      <c r="M158" s="775"/>
      <c r="N158" s="775"/>
      <c r="O158" s="775"/>
      <c r="P158" s="775"/>
      <c r="Q158" s="775"/>
      <c r="R158" s="775"/>
      <c r="S158" s="775"/>
      <c r="T158" s="775"/>
    </row>
    <row r="159" spans="1:20" s="774" customFormat="1" ht="15" customHeight="1">
      <c r="A159" s="775"/>
      <c r="B159" s="775"/>
      <c r="C159" s="775"/>
      <c r="D159" s="775"/>
      <c r="F159" s="824"/>
      <c r="G159" s="1203" t="s">
        <v>593</v>
      </c>
      <c r="H159" s="1203"/>
      <c r="I159" s="985"/>
      <c r="J159" s="775"/>
      <c r="K159" s="775"/>
      <c r="L159" s="775"/>
      <c r="M159" s="775"/>
      <c r="N159" s="775"/>
      <c r="O159" s="775"/>
      <c r="P159" s="775"/>
      <c r="Q159" s="775"/>
      <c r="R159" s="775"/>
      <c r="S159" s="775"/>
      <c r="T159" s="775"/>
    </row>
  </sheetData>
  <sheetProtection algorithmName="SHA-512" hashValue="HAZjIF9S6A/d8gMEPGrC6vExKQHj/YR6IfSyONIiuTzo4Aaq3CBhISLvQ8Xtw0pDNuYhuMjNEX6bu16bVQ6yiA==" saltValue="3xkepPbVE9rp3NGXE4xx9Q==" spinCount="100000" sheet="1" objects="1" scenarios="1" formatColumns="0" formatRows="0"/>
  <mergeCells count="79">
    <mergeCell ref="G159:H159"/>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 ref="A32:A37"/>
    <mergeCell ref="B35:B37"/>
    <mergeCell ref="C36:C37"/>
    <mergeCell ref="A38:A43"/>
    <mergeCell ref="B41:B43"/>
    <mergeCell ref="C42:C43"/>
    <mergeCell ref="A44:A49"/>
    <mergeCell ref="B47:B49"/>
    <mergeCell ref="C48:C49"/>
    <mergeCell ref="A50:A55"/>
    <mergeCell ref="B53:B55"/>
    <mergeCell ref="C54:C55"/>
    <mergeCell ref="A56:A61"/>
    <mergeCell ref="B59:B61"/>
    <mergeCell ref="C60:C61"/>
    <mergeCell ref="A62:A67"/>
    <mergeCell ref="B65:B67"/>
    <mergeCell ref="C66:C67"/>
    <mergeCell ref="A68:A73"/>
    <mergeCell ref="B71:B73"/>
    <mergeCell ref="C72:C73"/>
    <mergeCell ref="A74:A79"/>
    <mergeCell ref="B77:B79"/>
    <mergeCell ref="C78:C79"/>
    <mergeCell ref="A80:A85"/>
    <mergeCell ref="B83:B85"/>
    <mergeCell ref="C84:C85"/>
    <mergeCell ref="A86:A91"/>
    <mergeCell ref="B89:B91"/>
    <mergeCell ref="C90:C91"/>
    <mergeCell ref="A92:A97"/>
    <mergeCell ref="B95:B97"/>
    <mergeCell ref="C96:C97"/>
    <mergeCell ref="A98:A103"/>
    <mergeCell ref="B101:B103"/>
    <mergeCell ref="C102:C103"/>
    <mergeCell ref="A104:A109"/>
    <mergeCell ref="B107:B109"/>
    <mergeCell ref="C108:C109"/>
    <mergeCell ref="A110:A115"/>
    <mergeCell ref="B113:B115"/>
    <mergeCell ref="C114:C115"/>
    <mergeCell ref="A116:A121"/>
    <mergeCell ref="B119:B121"/>
    <mergeCell ref="C120:C121"/>
    <mergeCell ref="A122:A127"/>
    <mergeCell ref="B125:B127"/>
    <mergeCell ref="C126:C127"/>
    <mergeCell ref="A128:A133"/>
    <mergeCell ref="B131:B133"/>
    <mergeCell ref="C132:C133"/>
    <mergeCell ref="A134:A139"/>
    <mergeCell ref="B137:B139"/>
    <mergeCell ref="C138:C139"/>
    <mergeCell ref="A140:A145"/>
    <mergeCell ref="B143:B145"/>
    <mergeCell ref="C144:C145"/>
    <mergeCell ref="A146:A151"/>
    <mergeCell ref="B149:B151"/>
    <mergeCell ref="C150:C151"/>
    <mergeCell ref="A152:A157"/>
    <mergeCell ref="B155:B157"/>
    <mergeCell ref="C156:C157"/>
  </mergeCells>
  <dataValidations count="1">
    <dataValidation type="textLength" operator="lessThanOrEqual" allowBlank="1" showInputMessage="1" showErrorMessage="1" errorTitle="Ошибка" error="Допускается ввод не более 900 символов!" sqref="I158:I159"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AQ246"/>
  <sheetViews>
    <sheetView showGridLines="0" topLeftCell="I230" zoomScaleNormal="100" workbookViewId="0">
      <selection activeCell="AA240" sqref="AA240:AA241"/>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992" customWidth="1"/>
    <col min="30" max="30" width="115.7109375" style="992" customWidth="1"/>
    <col min="31" max="32" width="10.5703125" style="1010"/>
    <col min="33" max="33" width="11.140625" style="1010" customWidth="1"/>
    <col min="34" max="41" width="10.5703125" style="1010"/>
    <col min="42" max="263" width="10.5703125" style="992"/>
    <col min="264" max="271" width="0" style="992" hidden="1" customWidth="1"/>
    <col min="272" max="272" width="3.7109375" style="992" customWidth="1"/>
    <col min="273" max="273" width="3.85546875" style="992" customWidth="1"/>
    <col min="274" max="274" width="3.7109375" style="992" customWidth="1"/>
    <col min="275" max="275" width="12.7109375" style="992" customWidth="1"/>
    <col min="276" max="276" width="52.7109375" style="992" customWidth="1"/>
    <col min="277" max="280" width="0" style="992" hidden="1" customWidth="1"/>
    <col min="281" max="281" width="12.28515625" style="992" customWidth="1"/>
    <col min="282" max="282" width="6.42578125" style="992" customWidth="1"/>
    <col min="283" max="283" width="12.28515625" style="992" customWidth="1"/>
    <col min="284" max="284" width="0" style="992" hidden="1" customWidth="1"/>
    <col min="285" max="285" width="3.7109375" style="992" customWidth="1"/>
    <col min="286" max="286" width="11.140625" style="992" bestFit="1" customWidth="1"/>
    <col min="287" max="288" width="10.5703125" style="992"/>
    <col min="289" max="289" width="11.140625" style="992" customWidth="1"/>
    <col min="290" max="519" width="10.5703125" style="992"/>
    <col min="520" max="527" width="0" style="992" hidden="1" customWidth="1"/>
    <col min="528" max="528" width="3.7109375" style="992" customWidth="1"/>
    <col min="529" max="529" width="3.85546875" style="992" customWidth="1"/>
    <col min="530" max="530" width="3.7109375" style="992" customWidth="1"/>
    <col min="531" max="531" width="12.7109375" style="992" customWidth="1"/>
    <col min="532" max="532" width="52.7109375" style="992" customWidth="1"/>
    <col min="533" max="536" width="0" style="992" hidden="1" customWidth="1"/>
    <col min="537" max="537" width="12.28515625" style="992" customWidth="1"/>
    <col min="538" max="538" width="6.42578125" style="992" customWidth="1"/>
    <col min="539" max="539" width="12.28515625" style="992" customWidth="1"/>
    <col min="540" max="540" width="0" style="992" hidden="1" customWidth="1"/>
    <col min="541" max="541" width="3.7109375" style="992" customWidth="1"/>
    <col min="542" max="542" width="11.140625" style="992" bestFit="1" customWidth="1"/>
    <col min="543" max="544" width="10.5703125" style="992"/>
    <col min="545" max="545" width="11.140625" style="992" customWidth="1"/>
    <col min="546" max="775" width="10.5703125" style="992"/>
    <col min="776" max="783" width="0" style="992" hidden="1" customWidth="1"/>
    <col min="784" max="784" width="3.7109375" style="992" customWidth="1"/>
    <col min="785" max="785" width="3.85546875" style="992" customWidth="1"/>
    <col min="786" max="786" width="3.7109375" style="992" customWidth="1"/>
    <col min="787" max="787" width="12.7109375" style="992" customWidth="1"/>
    <col min="788" max="788" width="52.7109375" style="992" customWidth="1"/>
    <col min="789" max="792" width="0" style="992" hidden="1" customWidth="1"/>
    <col min="793" max="793" width="12.28515625" style="992" customWidth="1"/>
    <col min="794" max="794" width="6.42578125" style="992" customWidth="1"/>
    <col min="795" max="795" width="12.28515625" style="992" customWidth="1"/>
    <col min="796" max="796" width="0" style="992" hidden="1" customWidth="1"/>
    <col min="797" max="797" width="3.7109375" style="992" customWidth="1"/>
    <col min="798" max="798" width="11.140625" style="992" bestFit="1" customWidth="1"/>
    <col min="799" max="800" width="10.5703125" style="992"/>
    <col min="801" max="801" width="11.140625" style="992" customWidth="1"/>
    <col min="802" max="1031" width="10.5703125" style="992"/>
    <col min="1032" max="1039" width="0" style="992" hidden="1" customWidth="1"/>
    <col min="1040" max="1040" width="3.7109375" style="992" customWidth="1"/>
    <col min="1041" max="1041" width="3.85546875" style="992" customWidth="1"/>
    <col min="1042" max="1042" width="3.7109375" style="992" customWidth="1"/>
    <col min="1043" max="1043" width="12.7109375" style="992" customWidth="1"/>
    <col min="1044" max="1044" width="52.7109375" style="992" customWidth="1"/>
    <col min="1045" max="1048" width="0" style="992" hidden="1" customWidth="1"/>
    <col min="1049" max="1049" width="12.28515625" style="992" customWidth="1"/>
    <col min="1050" max="1050" width="6.42578125" style="992" customWidth="1"/>
    <col min="1051" max="1051" width="12.28515625" style="992" customWidth="1"/>
    <col min="1052" max="1052" width="0" style="992" hidden="1" customWidth="1"/>
    <col min="1053" max="1053" width="3.7109375" style="992" customWidth="1"/>
    <col min="1054" max="1054" width="11.140625" style="992" bestFit="1" customWidth="1"/>
    <col min="1055" max="1056" width="10.5703125" style="992"/>
    <col min="1057" max="1057" width="11.140625" style="992" customWidth="1"/>
    <col min="1058" max="1287" width="10.5703125" style="992"/>
    <col min="1288" max="1295" width="0" style="992" hidden="1" customWidth="1"/>
    <col min="1296" max="1296" width="3.7109375" style="992" customWidth="1"/>
    <col min="1297" max="1297" width="3.85546875" style="992" customWidth="1"/>
    <col min="1298" max="1298" width="3.7109375" style="992" customWidth="1"/>
    <col min="1299" max="1299" width="12.7109375" style="992" customWidth="1"/>
    <col min="1300" max="1300" width="52.7109375" style="992" customWidth="1"/>
    <col min="1301" max="1304" width="0" style="992" hidden="1" customWidth="1"/>
    <col min="1305" max="1305" width="12.28515625" style="992" customWidth="1"/>
    <col min="1306" max="1306" width="6.42578125" style="992" customWidth="1"/>
    <col min="1307" max="1307" width="12.28515625" style="992" customWidth="1"/>
    <col min="1308" max="1308" width="0" style="992" hidden="1" customWidth="1"/>
    <col min="1309" max="1309" width="3.7109375" style="992" customWidth="1"/>
    <col min="1310" max="1310" width="11.140625" style="992" bestFit="1" customWidth="1"/>
    <col min="1311" max="1312" width="10.5703125" style="992"/>
    <col min="1313" max="1313" width="11.140625" style="992" customWidth="1"/>
    <col min="1314" max="1543" width="10.5703125" style="992"/>
    <col min="1544" max="1551" width="0" style="992" hidden="1" customWidth="1"/>
    <col min="1552" max="1552" width="3.7109375" style="992" customWidth="1"/>
    <col min="1553" max="1553" width="3.85546875" style="992" customWidth="1"/>
    <col min="1554" max="1554" width="3.7109375" style="992" customWidth="1"/>
    <col min="1555" max="1555" width="12.7109375" style="992" customWidth="1"/>
    <col min="1556" max="1556" width="52.7109375" style="992" customWidth="1"/>
    <col min="1557" max="1560" width="0" style="992" hidden="1" customWidth="1"/>
    <col min="1561" max="1561" width="12.28515625" style="992" customWidth="1"/>
    <col min="1562" max="1562" width="6.42578125" style="992" customWidth="1"/>
    <col min="1563" max="1563" width="12.28515625" style="992" customWidth="1"/>
    <col min="1564" max="1564" width="0" style="992" hidden="1" customWidth="1"/>
    <col min="1565" max="1565" width="3.7109375" style="992" customWidth="1"/>
    <col min="1566" max="1566" width="11.140625" style="992" bestFit="1" customWidth="1"/>
    <col min="1567" max="1568" width="10.5703125" style="992"/>
    <col min="1569" max="1569" width="11.140625" style="992" customWidth="1"/>
    <col min="1570" max="1799" width="10.5703125" style="992"/>
    <col min="1800" max="1807" width="0" style="992" hidden="1" customWidth="1"/>
    <col min="1808" max="1808" width="3.7109375" style="992" customWidth="1"/>
    <col min="1809" max="1809" width="3.85546875" style="992" customWidth="1"/>
    <col min="1810" max="1810" width="3.7109375" style="992" customWidth="1"/>
    <col min="1811" max="1811" width="12.7109375" style="992" customWidth="1"/>
    <col min="1812" max="1812" width="52.7109375" style="992" customWidth="1"/>
    <col min="1813" max="1816" width="0" style="992" hidden="1" customWidth="1"/>
    <col min="1817" max="1817" width="12.28515625" style="992" customWidth="1"/>
    <col min="1818" max="1818" width="6.42578125" style="992" customWidth="1"/>
    <col min="1819" max="1819" width="12.28515625" style="992" customWidth="1"/>
    <col min="1820" max="1820" width="0" style="992" hidden="1" customWidth="1"/>
    <col min="1821" max="1821" width="3.7109375" style="992" customWidth="1"/>
    <col min="1822" max="1822" width="11.140625" style="992" bestFit="1" customWidth="1"/>
    <col min="1823" max="1824" width="10.5703125" style="992"/>
    <col min="1825" max="1825" width="11.140625" style="992" customWidth="1"/>
    <col min="1826" max="2055" width="10.5703125" style="992"/>
    <col min="2056" max="2063" width="0" style="992" hidden="1" customWidth="1"/>
    <col min="2064" max="2064" width="3.7109375" style="992" customWidth="1"/>
    <col min="2065" max="2065" width="3.85546875" style="992" customWidth="1"/>
    <col min="2066" max="2066" width="3.7109375" style="992" customWidth="1"/>
    <col min="2067" max="2067" width="12.7109375" style="992" customWidth="1"/>
    <col min="2068" max="2068" width="52.7109375" style="992" customWidth="1"/>
    <col min="2069" max="2072" width="0" style="992" hidden="1" customWidth="1"/>
    <col min="2073" max="2073" width="12.28515625" style="992" customWidth="1"/>
    <col min="2074" max="2074" width="6.42578125" style="992" customWidth="1"/>
    <col min="2075" max="2075" width="12.28515625" style="992" customWidth="1"/>
    <col min="2076" max="2076" width="0" style="992" hidden="1" customWidth="1"/>
    <col min="2077" max="2077" width="3.7109375" style="992" customWidth="1"/>
    <col min="2078" max="2078" width="11.140625" style="992" bestFit="1" customWidth="1"/>
    <col min="2079" max="2080" width="10.5703125" style="992"/>
    <col min="2081" max="2081" width="11.140625" style="992" customWidth="1"/>
    <col min="2082" max="2311" width="10.5703125" style="992"/>
    <col min="2312" max="2319" width="0" style="992" hidden="1" customWidth="1"/>
    <col min="2320" max="2320" width="3.7109375" style="992" customWidth="1"/>
    <col min="2321" max="2321" width="3.85546875" style="992" customWidth="1"/>
    <col min="2322" max="2322" width="3.7109375" style="992" customWidth="1"/>
    <col min="2323" max="2323" width="12.7109375" style="992" customWidth="1"/>
    <col min="2324" max="2324" width="52.7109375" style="992" customWidth="1"/>
    <col min="2325" max="2328" width="0" style="992" hidden="1" customWidth="1"/>
    <col min="2329" max="2329" width="12.28515625" style="992" customWidth="1"/>
    <col min="2330" max="2330" width="6.42578125" style="992" customWidth="1"/>
    <col min="2331" max="2331" width="12.28515625" style="992" customWidth="1"/>
    <col min="2332" max="2332" width="0" style="992" hidden="1" customWidth="1"/>
    <col min="2333" max="2333" width="3.7109375" style="992" customWidth="1"/>
    <col min="2334" max="2334" width="11.140625" style="992" bestFit="1" customWidth="1"/>
    <col min="2335" max="2336" width="10.5703125" style="992"/>
    <col min="2337" max="2337" width="11.140625" style="992" customWidth="1"/>
    <col min="2338" max="2567" width="10.5703125" style="992"/>
    <col min="2568" max="2575" width="0" style="992" hidden="1" customWidth="1"/>
    <col min="2576" max="2576" width="3.7109375" style="992" customWidth="1"/>
    <col min="2577" max="2577" width="3.85546875" style="992" customWidth="1"/>
    <col min="2578" max="2578" width="3.7109375" style="992" customWidth="1"/>
    <col min="2579" max="2579" width="12.7109375" style="992" customWidth="1"/>
    <col min="2580" max="2580" width="52.7109375" style="992" customWidth="1"/>
    <col min="2581" max="2584" width="0" style="992" hidden="1" customWidth="1"/>
    <col min="2585" max="2585" width="12.28515625" style="992" customWidth="1"/>
    <col min="2586" max="2586" width="6.42578125" style="992" customWidth="1"/>
    <col min="2587" max="2587" width="12.28515625" style="992" customWidth="1"/>
    <col min="2588" max="2588" width="0" style="992" hidden="1" customWidth="1"/>
    <col min="2589" max="2589" width="3.7109375" style="992" customWidth="1"/>
    <col min="2590" max="2590" width="11.140625" style="992" bestFit="1" customWidth="1"/>
    <col min="2591" max="2592" width="10.5703125" style="992"/>
    <col min="2593" max="2593" width="11.140625" style="992" customWidth="1"/>
    <col min="2594" max="2823" width="10.5703125" style="992"/>
    <col min="2824" max="2831" width="0" style="992" hidden="1" customWidth="1"/>
    <col min="2832" max="2832" width="3.7109375" style="992" customWidth="1"/>
    <col min="2833" max="2833" width="3.85546875" style="992" customWidth="1"/>
    <col min="2834" max="2834" width="3.7109375" style="992" customWidth="1"/>
    <col min="2835" max="2835" width="12.7109375" style="992" customWidth="1"/>
    <col min="2836" max="2836" width="52.7109375" style="992" customWidth="1"/>
    <col min="2837" max="2840" width="0" style="992" hidden="1" customWidth="1"/>
    <col min="2841" max="2841" width="12.28515625" style="992" customWidth="1"/>
    <col min="2842" max="2842" width="6.42578125" style="992" customWidth="1"/>
    <col min="2843" max="2843" width="12.28515625" style="992" customWidth="1"/>
    <col min="2844" max="2844" width="0" style="992" hidden="1" customWidth="1"/>
    <col min="2845" max="2845" width="3.7109375" style="992" customWidth="1"/>
    <col min="2846" max="2846" width="11.140625" style="992" bestFit="1" customWidth="1"/>
    <col min="2847" max="2848" width="10.5703125" style="992"/>
    <col min="2849" max="2849" width="11.140625" style="992" customWidth="1"/>
    <col min="2850" max="3079" width="10.5703125" style="992"/>
    <col min="3080" max="3087" width="0" style="992" hidden="1" customWidth="1"/>
    <col min="3088" max="3088" width="3.7109375" style="992" customWidth="1"/>
    <col min="3089" max="3089" width="3.85546875" style="992" customWidth="1"/>
    <col min="3090" max="3090" width="3.7109375" style="992" customWidth="1"/>
    <col min="3091" max="3091" width="12.7109375" style="992" customWidth="1"/>
    <col min="3092" max="3092" width="52.7109375" style="992" customWidth="1"/>
    <col min="3093" max="3096" width="0" style="992" hidden="1" customWidth="1"/>
    <col min="3097" max="3097" width="12.28515625" style="992" customWidth="1"/>
    <col min="3098" max="3098" width="6.42578125" style="992" customWidth="1"/>
    <col min="3099" max="3099" width="12.28515625" style="992" customWidth="1"/>
    <col min="3100" max="3100" width="0" style="992" hidden="1" customWidth="1"/>
    <col min="3101" max="3101" width="3.7109375" style="992" customWidth="1"/>
    <col min="3102" max="3102" width="11.140625" style="992" bestFit="1" customWidth="1"/>
    <col min="3103" max="3104" width="10.5703125" style="992"/>
    <col min="3105" max="3105" width="11.140625" style="992" customWidth="1"/>
    <col min="3106" max="3335" width="10.5703125" style="992"/>
    <col min="3336" max="3343" width="0" style="992" hidden="1" customWidth="1"/>
    <col min="3344" max="3344" width="3.7109375" style="992" customWidth="1"/>
    <col min="3345" max="3345" width="3.85546875" style="992" customWidth="1"/>
    <col min="3346" max="3346" width="3.7109375" style="992" customWidth="1"/>
    <col min="3347" max="3347" width="12.7109375" style="992" customWidth="1"/>
    <col min="3348" max="3348" width="52.7109375" style="992" customWidth="1"/>
    <col min="3349" max="3352" width="0" style="992" hidden="1" customWidth="1"/>
    <col min="3353" max="3353" width="12.28515625" style="992" customWidth="1"/>
    <col min="3354" max="3354" width="6.42578125" style="992" customWidth="1"/>
    <col min="3355" max="3355" width="12.28515625" style="992" customWidth="1"/>
    <col min="3356" max="3356" width="0" style="992" hidden="1" customWidth="1"/>
    <col min="3357" max="3357" width="3.7109375" style="992" customWidth="1"/>
    <col min="3358" max="3358" width="11.140625" style="992" bestFit="1" customWidth="1"/>
    <col min="3359" max="3360" width="10.5703125" style="992"/>
    <col min="3361" max="3361" width="11.140625" style="992" customWidth="1"/>
    <col min="3362" max="3591" width="10.5703125" style="992"/>
    <col min="3592" max="3599" width="0" style="992" hidden="1" customWidth="1"/>
    <col min="3600" max="3600" width="3.7109375" style="992" customWidth="1"/>
    <col min="3601" max="3601" width="3.85546875" style="992" customWidth="1"/>
    <col min="3602" max="3602" width="3.7109375" style="992" customWidth="1"/>
    <col min="3603" max="3603" width="12.7109375" style="992" customWidth="1"/>
    <col min="3604" max="3604" width="52.7109375" style="992" customWidth="1"/>
    <col min="3605" max="3608" width="0" style="992" hidden="1" customWidth="1"/>
    <col min="3609" max="3609" width="12.28515625" style="992" customWidth="1"/>
    <col min="3610" max="3610" width="6.42578125" style="992" customWidth="1"/>
    <col min="3611" max="3611" width="12.28515625" style="992" customWidth="1"/>
    <col min="3612" max="3612" width="0" style="992" hidden="1" customWidth="1"/>
    <col min="3613" max="3613" width="3.7109375" style="992" customWidth="1"/>
    <col min="3614" max="3614" width="11.140625" style="992" bestFit="1" customWidth="1"/>
    <col min="3615" max="3616" width="10.5703125" style="992"/>
    <col min="3617" max="3617" width="11.140625" style="992" customWidth="1"/>
    <col min="3618" max="3847" width="10.5703125" style="992"/>
    <col min="3848" max="3855" width="0" style="992" hidden="1" customWidth="1"/>
    <col min="3856" max="3856" width="3.7109375" style="992" customWidth="1"/>
    <col min="3857" max="3857" width="3.85546875" style="992" customWidth="1"/>
    <col min="3858" max="3858" width="3.7109375" style="992" customWidth="1"/>
    <col min="3859" max="3859" width="12.7109375" style="992" customWidth="1"/>
    <col min="3860" max="3860" width="52.7109375" style="992" customWidth="1"/>
    <col min="3861" max="3864" width="0" style="992" hidden="1" customWidth="1"/>
    <col min="3865" max="3865" width="12.28515625" style="992" customWidth="1"/>
    <col min="3866" max="3866" width="6.42578125" style="992" customWidth="1"/>
    <col min="3867" max="3867" width="12.28515625" style="992" customWidth="1"/>
    <col min="3868" max="3868" width="0" style="992" hidden="1" customWidth="1"/>
    <col min="3869" max="3869" width="3.7109375" style="992" customWidth="1"/>
    <col min="3870" max="3870" width="11.140625" style="992" bestFit="1" customWidth="1"/>
    <col min="3871" max="3872" width="10.5703125" style="992"/>
    <col min="3873" max="3873" width="11.140625" style="992" customWidth="1"/>
    <col min="3874" max="4103" width="10.5703125" style="992"/>
    <col min="4104" max="4111" width="0" style="992" hidden="1" customWidth="1"/>
    <col min="4112" max="4112" width="3.7109375" style="992" customWidth="1"/>
    <col min="4113" max="4113" width="3.85546875" style="992" customWidth="1"/>
    <col min="4114" max="4114" width="3.7109375" style="992" customWidth="1"/>
    <col min="4115" max="4115" width="12.7109375" style="992" customWidth="1"/>
    <col min="4116" max="4116" width="52.7109375" style="992" customWidth="1"/>
    <col min="4117" max="4120" width="0" style="992" hidden="1" customWidth="1"/>
    <col min="4121" max="4121" width="12.28515625" style="992" customWidth="1"/>
    <col min="4122" max="4122" width="6.42578125" style="992" customWidth="1"/>
    <col min="4123" max="4123" width="12.28515625" style="992" customWidth="1"/>
    <col min="4124" max="4124" width="0" style="992" hidden="1" customWidth="1"/>
    <col min="4125" max="4125" width="3.7109375" style="992" customWidth="1"/>
    <col min="4126" max="4126" width="11.140625" style="992" bestFit="1" customWidth="1"/>
    <col min="4127" max="4128" width="10.5703125" style="992"/>
    <col min="4129" max="4129" width="11.140625" style="992" customWidth="1"/>
    <col min="4130" max="4359" width="10.5703125" style="992"/>
    <col min="4360" max="4367" width="0" style="992" hidden="1" customWidth="1"/>
    <col min="4368" max="4368" width="3.7109375" style="992" customWidth="1"/>
    <col min="4369" max="4369" width="3.85546875" style="992" customWidth="1"/>
    <col min="4370" max="4370" width="3.7109375" style="992" customWidth="1"/>
    <col min="4371" max="4371" width="12.7109375" style="992" customWidth="1"/>
    <col min="4372" max="4372" width="52.7109375" style="992" customWidth="1"/>
    <col min="4373" max="4376" width="0" style="992" hidden="1" customWidth="1"/>
    <col min="4377" max="4377" width="12.28515625" style="992" customWidth="1"/>
    <col min="4378" max="4378" width="6.42578125" style="992" customWidth="1"/>
    <col min="4379" max="4379" width="12.28515625" style="992" customWidth="1"/>
    <col min="4380" max="4380" width="0" style="992" hidden="1" customWidth="1"/>
    <col min="4381" max="4381" width="3.7109375" style="992" customWidth="1"/>
    <col min="4382" max="4382" width="11.140625" style="992" bestFit="1" customWidth="1"/>
    <col min="4383" max="4384" width="10.5703125" style="992"/>
    <col min="4385" max="4385" width="11.140625" style="992" customWidth="1"/>
    <col min="4386" max="4615" width="10.5703125" style="992"/>
    <col min="4616" max="4623" width="0" style="992" hidden="1" customWidth="1"/>
    <col min="4624" max="4624" width="3.7109375" style="992" customWidth="1"/>
    <col min="4625" max="4625" width="3.85546875" style="992" customWidth="1"/>
    <col min="4626" max="4626" width="3.7109375" style="992" customWidth="1"/>
    <col min="4627" max="4627" width="12.7109375" style="992" customWidth="1"/>
    <col min="4628" max="4628" width="52.7109375" style="992" customWidth="1"/>
    <col min="4629" max="4632" width="0" style="992" hidden="1" customWidth="1"/>
    <col min="4633" max="4633" width="12.28515625" style="992" customWidth="1"/>
    <col min="4634" max="4634" width="6.42578125" style="992" customWidth="1"/>
    <col min="4635" max="4635" width="12.28515625" style="992" customWidth="1"/>
    <col min="4636" max="4636" width="0" style="992" hidden="1" customWidth="1"/>
    <col min="4637" max="4637" width="3.7109375" style="992" customWidth="1"/>
    <col min="4638" max="4638" width="11.140625" style="992" bestFit="1" customWidth="1"/>
    <col min="4639" max="4640" width="10.5703125" style="992"/>
    <col min="4641" max="4641" width="11.140625" style="992" customWidth="1"/>
    <col min="4642" max="4871" width="10.5703125" style="992"/>
    <col min="4872" max="4879" width="0" style="992" hidden="1" customWidth="1"/>
    <col min="4880" max="4880" width="3.7109375" style="992" customWidth="1"/>
    <col min="4881" max="4881" width="3.85546875" style="992" customWidth="1"/>
    <col min="4882" max="4882" width="3.7109375" style="992" customWidth="1"/>
    <col min="4883" max="4883" width="12.7109375" style="992" customWidth="1"/>
    <col min="4884" max="4884" width="52.7109375" style="992" customWidth="1"/>
    <col min="4885" max="4888" width="0" style="992" hidden="1" customWidth="1"/>
    <col min="4889" max="4889" width="12.28515625" style="992" customWidth="1"/>
    <col min="4890" max="4890" width="6.42578125" style="992" customWidth="1"/>
    <col min="4891" max="4891" width="12.28515625" style="992" customWidth="1"/>
    <col min="4892" max="4892" width="0" style="992" hidden="1" customWidth="1"/>
    <col min="4893" max="4893" width="3.7109375" style="992" customWidth="1"/>
    <col min="4894" max="4894" width="11.140625" style="992" bestFit="1" customWidth="1"/>
    <col min="4895" max="4896" width="10.5703125" style="992"/>
    <col min="4897" max="4897" width="11.140625" style="992" customWidth="1"/>
    <col min="4898" max="5127" width="10.5703125" style="992"/>
    <col min="5128" max="5135" width="0" style="992" hidden="1" customWidth="1"/>
    <col min="5136" max="5136" width="3.7109375" style="992" customWidth="1"/>
    <col min="5137" max="5137" width="3.85546875" style="992" customWidth="1"/>
    <col min="5138" max="5138" width="3.7109375" style="992" customWidth="1"/>
    <col min="5139" max="5139" width="12.7109375" style="992" customWidth="1"/>
    <col min="5140" max="5140" width="52.7109375" style="992" customWidth="1"/>
    <col min="5141" max="5144" width="0" style="992" hidden="1" customWidth="1"/>
    <col min="5145" max="5145" width="12.28515625" style="992" customWidth="1"/>
    <col min="5146" max="5146" width="6.42578125" style="992" customWidth="1"/>
    <col min="5147" max="5147" width="12.28515625" style="992" customWidth="1"/>
    <col min="5148" max="5148" width="0" style="992" hidden="1" customWidth="1"/>
    <col min="5149" max="5149" width="3.7109375" style="992" customWidth="1"/>
    <col min="5150" max="5150" width="11.140625" style="992" bestFit="1" customWidth="1"/>
    <col min="5151" max="5152" width="10.5703125" style="992"/>
    <col min="5153" max="5153" width="11.140625" style="992" customWidth="1"/>
    <col min="5154" max="5383" width="10.5703125" style="992"/>
    <col min="5384" max="5391" width="0" style="992" hidden="1" customWidth="1"/>
    <col min="5392" max="5392" width="3.7109375" style="992" customWidth="1"/>
    <col min="5393" max="5393" width="3.85546875" style="992" customWidth="1"/>
    <col min="5394" max="5394" width="3.7109375" style="992" customWidth="1"/>
    <col min="5395" max="5395" width="12.7109375" style="992" customWidth="1"/>
    <col min="5396" max="5396" width="52.7109375" style="992" customWidth="1"/>
    <col min="5397" max="5400" width="0" style="992" hidden="1" customWidth="1"/>
    <col min="5401" max="5401" width="12.28515625" style="992" customWidth="1"/>
    <col min="5402" max="5402" width="6.42578125" style="992" customWidth="1"/>
    <col min="5403" max="5403" width="12.28515625" style="992" customWidth="1"/>
    <col min="5404" max="5404" width="0" style="992" hidden="1" customWidth="1"/>
    <col min="5405" max="5405" width="3.7109375" style="992" customWidth="1"/>
    <col min="5406" max="5406" width="11.140625" style="992" bestFit="1" customWidth="1"/>
    <col min="5407" max="5408" width="10.5703125" style="992"/>
    <col min="5409" max="5409" width="11.140625" style="992" customWidth="1"/>
    <col min="5410" max="5639" width="10.5703125" style="992"/>
    <col min="5640" max="5647" width="0" style="992" hidden="1" customWidth="1"/>
    <col min="5648" max="5648" width="3.7109375" style="992" customWidth="1"/>
    <col min="5649" max="5649" width="3.85546875" style="992" customWidth="1"/>
    <col min="5650" max="5650" width="3.7109375" style="992" customWidth="1"/>
    <col min="5651" max="5651" width="12.7109375" style="992" customWidth="1"/>
    <col min="5652" max="5652" width="52.7109375" style="992" customWidth="1"/>
    <col min="5653" max="5656" width="0" style="992" hidden="1" customWidth="1"/>
    <col min="5657" max="5657" width="12.28515625" style="992" customWidth="1"/>
    <col min="5658" max="5658" width="6.42578125" style="992" customWidth="1"/>
    <col min="5659" max="5659" width="12.28515625" style="992" customWidth="1"/>
    <col min="5660" max="5660" width="0" style="992" hidden="1" customWidth="1"/>
    <col min="5661" max="5661" width="3.7109375" style="992" customWidth="1"/>
    <col min="5662" max="5662" width="11.140625" style="992" bestFit="1" customWidth="1"/>
    <col min="5663" max="5664" width="10.5703125" style="992"/>
    <col min="5665" max="5665" width="11.140625" style="992" customWidth="1"/>
    <col min="5666" max="5895" width="10.5703125" style="992"/>
    <col min="5896" max="5903" width="0" style="992" hidden="1" customWidth="1"/>
    <col min="5904" max="5904" width="3.7109375" style="992" customWidth="1"/>
    <col min="5905" max="5905" width="3.85546875" style="992" customWidth="1"/>
    <col min="5906" max="5906" width="3.7109375" style="992" customWidth="1"/>
    <col min="5907" max="5907" width="12.7109375" style="992" customWidth="1"/>
    <col min="5908" max="5908" width="52.7109375" style="992" customWidth="1"/>
    <col min="5909" max="5912" width="0" style="992" hidden="1" customWidth="1"/>
    <col min="5913" max="5913" width="12.28515625" style="992" customWidth="1"/>
    <col min="5914" max="5914" width="6.42578125" style="992" customWidth="1"/>
    <col min="5915" max="5915" width="12.28515625" style="992" customWidth="1"/>
    <col min="5916" max="5916" width="0" style="992" hidden="1" customWidth="1"/>
    <col min="5917" max="5917" width="3.7109375" style="992" customWidth="1"/>
    <col min="5918" max="5918" width="11.140625" style="992" bestFit="1" customWidth="1"/>
    <col min="5919" max="5920" width="10.5703125" style="992"/>
    <col min="5921" max="5921" width="11.140625" style="992" customWidth="1"/>
    <col min="5922" max="6151" width="10.5703125" style="992"/>
    <col min="6152" max="6159" width="0" style="992" hidden="1" customWidth="1"/>
    <col min="6160" max="6160" width="3.7109375" style="992" customWidth="1"/>
    <col min="6161" max="6161" width="3.85546875" style="992" customWidth="1"/>
    <col min="6162" max="6162" width="3.7109375" style="992" customWidth="1"/>
    <col min="6163" max="6163" width="12.7109375" style="992" customWidth="1"/>
    <col min="6164" max="6164" width="52.7109375" style="992" customWidth="1"/>
    <col min="6165" max="6168" width="0" style="992" hidden="1" customWidth="1"/>
    <col min="6169" max="6169" width="12.28515625" style="992" customWidth="1"/>
    <col min="6170" max="6170" width="6.42578125" style="992" customWidth="1"/>
    <col min="6171" max="6171" width="12.28515625" style="992" customWidth="1"/>
    <col min="6172" max="6172" width="0" style="992" hidden="1" customWidth="1"/>
    <col min="6173" max="6173" width="3.7109375" style="992" customWidth="1"/>
    <col min="6174" max="6174" width="11.140625" style="992" bestFit="1" customWidth="1"/>
    <col min="6175" max="6176" width="10.5703125" style="992"/>
    <col min="6177" max="6177" width="11.140625" style="992" customWidth="1"/>
    <col min="6178" max="6407" width="10.5703125" style="992"/>
    <col min="6408" max="6415" width="0" style="992" hidden="1" customWidth="1"/>
    <col min="6416" max="6416" width="3.7109375" style="992" customWidth="1"/>
    <col min="6417" max="6417" width="3.85546875" style="992" customWidth="1"/>
    <col min="6418" max="6418" width="3.7109375" style="992" customWidth="1"/>
    <col min="6419" max="6419" width="12.7109375" style="992" customWidth="1"/>
    <col min="6420" max="6420" width="52.7109375" style="992" customWidth="1"/>
    <col min="6421" max="6424" width="0" style="992" hidden="1" customWidth="1"/>
    <col min="6425" max="6425" width="12.28515625" style="992" customWidth="1"/>
    <col min="6426" max="6426" width="6.42578125" style="992" customWidth="1"/>
    <col min="6427" max="6427" width="12.28515625" style="992" customWidth="1"/>
    <col min="6428" max="6428" width="0" style="992" hidden="1" customWidth="1"/>
    <col min="6429" max="6429" width="3.7109375" style="992" customWidth="1"/>
    <col min="6430" max="6430" width="11.140625" style="992" bestFit="1" customWidth="1"/>
    <col min="6431" max="6432" width="10.5703125" style="992"/>
    <col min="6433" max="6433" width="11.140625" style="992" customWidth="1"/>
    <col min="6434" max="6663" width="10.5703125" style="992"/>
    <col min="6664" max="6671" width="0" style="992" hidden="1" customWidth="1"/>
    <col min="6672" max="6672" width="3.7109375" style="992" customWidth="1"/>
    <col min="6673" max="6673" width="3.85546875" style="992" customWidth="1"/>
    <col min="6674" max="6674" width="3.7109375" style="992" customWidth="1"/>
    <col min="6675" max="6675" width="12.7109375" style="992" customWidth="1"/>
    <col min="6676" max="6676" width="52.7109375" style="992" customWidth="1"/>
    <col min="6677" max="6680" width="0" style="992" hidden="1" customWidth="1"/>
    <col min="6681" max="6681" width="12.28515625" style="992" customWidth="1"/>
    <col min="6682" max="6682" width="6.42578125" style="992" customWidth="1"/>
    <col min="6683" max="6683" width="12.28515625" style="992" customWidth="1"/>
    <col min="6684" max="6684" width="0" style="992" hidden="1" customWidth="1"/>
    <col min="6685" max="6685" width="3.7109375" style="992" customWidth="1"/>
    <col min="6686" max="6686" width="11.140625" style="992" bestFit="1" customWidth="1"/>
    <col min="6687" max="6688" width="10.5703125" style="992"/>
    <col min="6689" max="6689" width="11.140625" style="992" customWidth="1"/>
    <col min="6690" max="6919" width="10.5703125" style="992"/>
    <col min="6920" max="6927" width="0" style="992" hidden="1" customWidth="1"/>
    <col min="6928" max="6928" width="3.7109375" style="992" customWidth="1"/>
    <col min="6929" max="6929" width="3.85546875" style="992" customWidth="1"/>
    <col min="6930" max="6930" width="3.7109375" style="992" customWidth="1"/>
    <col min="6931" max="6931" width="12.7109375" style="992" customWidth="1"/>
    <col min="6932" max="6932" width="52.7109375" style="992" customWidth="1"/>
    <col min="6933" max="6936" width="0" style="992" hidden="1" customWidth="1"/>
    <col min="6937" max="6937" width="12.28515625" style="992" customWidth="1"/>
    <col min="6938" max="6938" width="6.42578125" style="992" customWidth="1"/>
    <col min="6939" max="6939" width="12.28515625" style="992" customWidth="1"/>
    <col min="6940" max="6940" width="0" style="992" hidden="1" customWidth="1"/>
    <col min="6941" max="6941" width="3.7109375" style="992" customWidth="1"/>
    <col min="6942" max="6942" width="11.140625" style="992" bestFit="1" customWidth="1"/>
    <col min="6943" max="6944" width="10.5703125" style="992"/>
    <col min="6945" max="6945" width="11.140625" style="992" customWidth="1"/>
    <col min="6946" max="7175" width="10.5703125" style="992"/>
    <col min="7176" max="7183" width="0" style="992" hidden="1" customWidth="1"/>
    <col min="7184" max="7184" width="3.7109375" style="992" customWidth="1"/>
    <col min="7185" max="7185" width="3.85546875" style="992" customWidth="1"/>
    <col min="7186" max="7186" width="3.7109375" style="992" customWidth="1"/>
    <col min="7187" max="7187" width="12.7109375" style="992" customWidth="1"/>
    <col min="7188" max="7188" width="52.7109375" style="992" customWidth="1"/>
    <col min="7189" max="7192" width="0" style="992" hidden="1" customWidth="1"/>
    <col min="7193" max="7193" width="12.28515625" style="992" customWidth="1"/>
    <col min="7194" max="7194" width="6.42578125" style="992" customWidth="1"/>
    <col min="7195" max="7195" width="12.28515625" style="992" customWidth="1"/>
    <col min="7196" max="7196" width="0" style="992" hidden="1" customWidth="1"/>
    <col min="7197" max="7197" width="3.7109375" style="992" customWidth="1"/>
    <col min="7198" max="7198" width="11.140625" style="992" bestFit="1" customWidth="1"/>
    <col min="7199" max="7200" width="10.5703125" style="992"/>
    <col min="7201" max="7201" width="11.140625" style="992" customWidth="1"/>
    <col min="7202" max="7431" width="10.5703125" style="992"/>
    <col min="7432" max="7439" width="0" style="992" hidden="1" customWidth="1"/>
    <col min="7440" max="7440" width="3.7109375" style="992" customWidth="1"/>
    <col min="7441" max="7441" width="3.85546875" style="992" customWidth="1"/>
    <col min="7442" max="7442" width="3.7109375" style="992" customWidth="1"/>
    <col min="7443" max="7443" width="12.7109375" style="992" customWidth="1"/>
    <col min="7444" max="7444" width="52.7109375" style="992" customWidth="1"/>
    <col min="7445" max="7448" width="0" style="992" hidden="1" customWidth="1"/>
    <col min="7449" max="7449" width="12.28515625" style="992" customWidth="1"/>
    <col min="7450" max="7450" width="6.42578125" style="992" customWidth="1"/>
    <col min="7451" max="7451" width="12.28515625" style="992" customWidth="1"/>
    <col min="7452" max="7452" width="0" style="992" hidden="1" customWidth="1"/>
    <col min="7453" max="7453" width="3.7109375" style="992" customWidth="1"/>
    <col min="7454" max="7454" width="11.140625" style="992" bestFit="1" customWidth="1"/>
    <col min="7455" max="7456" width="10.5703125" style="992"/>
    <col min="7457" max="7457" width="11.140625" style="992" customWidth="1"/>
    <col min="7458" max="7687" width="10.5703125" style="992"/>
    <col min="7688" max="7695" width="0" style="992" hidden="1" customWidth="1"/>
    <col min="7696" max="7696" width="3.7109375" style="992" customWidth="1"/>
    <col min="7697" max="7697" width="3.85546875" style="992" customWidth="1"/>
    <col min="7698" max="7698" width="3.7109375" style="992" customWidth="1"/>
    <col min="7699" max="7699" width="12.7109375" style="992" customWidth="1"/>
    <col min="7700" max="7700" width="52.7109375" style="992" customWidth="1"/>
    <col min="7701" max="7704" width="0" style="992" hidden="1" customWidth="1"/>
    <col min="7705" max="7705" width="12.28515625" style="992" customWidth="1"/>
    <col min="7706" max="7706" width="6.42578125" style="992" customWidth="1"/>
    <col min="7707" max="7707" width="12.28515625" style="992" customWidth="1"/>
    <col min="7708" max="7708" width="0" style="992" hidden="1" customWidth="1"/>
    <col min="7709" max="7709" width="3.7109375" style="992" customWidth="1"/>
    <col min="7710" max="7710" width="11.140625" style="992" bestFit="1" customWidth="1"/>
    <col min="7711" max="7712" width="10.5703125" style="992"/>
    <col min="7713" max="7713" width="11.140625" style="992" customWidth="1"/>
    <col min="7714" max="7943" width="10.5703125" style="992"/>
    <col min="7944" max="7951" width="0" style="992" hidden="1" customWidth="1"/>
    <col min="7952" max="7952" width="3.7109375" style="992" customWidth="1"/>
    <col min="7953" max="7953" width="3.85546875" style="992" customWidth="1"/>
    <col min="7954" max="7954" width="3.7109375" style="992" customWidth="1"/>
    <col min="7955" max="7955" width="12.7109375" style="992" customWidth="1"/>
    <col min="7956" max="7956" width="52.7109375" style="992" customWidth="1"/>
    <col min="7957" max="7960" width="0" style="992" hidden="1" customWidth="1"/>
    <col min="7961" max="7961" width="12.28515625" style="992" customWidth="1"/>
    <col min="7962" max="7962" width="6.42578125" style="992" customWidth="1"/>
    <col min="7963" max="7963" width="12.28515625" style="992" customWidth="1"/>
    <col min="7964" max="7964" width="0" style="992" hidden="1" customWidth="1"/>
    <col min="7965" max="7965" width="3.7109375" style="992" customWidth="1"/>
    <col min="7966" max="7966" width="11.140625" style="992" bestFit="1" customWidth="1"/>
    <col min="7967" max="7968" width="10.5703125" style="992"/>
    <col min="7969" max="7969" width="11.140625" style="992" customWidth="1"/>
    <col min="7970" max="8199" width="10.5703125" style="992"/>
    <col min="8200" max="8207" width="0" style="992" hidden="1" customWidth="1"/>
    <col min="8208" max="8208" width="3.7109375" style="992" customWidth="1"/>
    <col min="8209" max="8209" width="3.85546875" style="992" customWidth="1"/>
    <col min="8210" max="8210" width="3.7109375" style="992" customWidth="1"/>
    <col min="8211" max="8211" width="12.7109375" style="992" customWidth="1"/>
    <col min="8212" max="8212" width="52.7109375" style="992" customWidth="1"/>
    <col min="8213" max="8216" width="0" style="992" hidden="1" customWidth="1"/>
    <col min="8217" max="8217" width="12.28515625" style="992" customWidth="1"/>
    <col min="8218" max="8218" width="6.42578125" style="992" customWidth="1"/>
    <col min="8219" max="8219" width="12.28515625" style="992" customWidth="1"/>
    <col min="8220" max="8220" width="0" style="992" hidden="1" customWidth="1"/>
    <col min="8221" max="8221" width="3.7109375" style="992" customWidth="1"/>
    <col min="8222" max="8222" width="11.140625" style="992" bestFit="1" customWidth="1"/>
    <col min="8223" max="8224" width="10.5703125" style="992"/>
    <col min="8225" max="8225" width="11.140625" style="992" customWidth="1"/>
    <col min="8226" max="8455" width="10.5703125" style="992"/>
    <col min="8456" max="8463" width="0" style="992" hidden="1" customWidth="1"/>
    <col min="8464" max="8464" width="3.7109375" style="992" customWidth="1"/>
    <col min="8465" max="8465" width="3.85546875" style="992" customWidth="1"/>
    <col min="8466" max="8466" width="3.7109375" style="992" customWidth="1"/>
    <col min="8467" max="8467" width="12.7109375" style="992" customWidth="1"/>
    <col min="8468" max="8468" width="52.7109375" style="992" customWidth="1"/>
    <col min="8469" max="8472" width="0" style="992" hidden="1" customWidth="1"/>
    <col min="8473" max="8473" width="12.28515625" style="992" customWidth="1"/>
    <col min="8474" max="8474" width="6.42578125" style="992" customWidth="1"/>
    <col min="8475" max="8475" width="12.28515625" style="992" customWidth="1"/>
    <col min="8476" max="8476" width="0" style="992" hidden="1" customWidth="1"/>
    <col min="8477" max="8477" width="3.7109375" style="992" customWidth="1"/>
    <col min="8478" max="8478" width="11.140625" style="992" bestFit="1" customWidth="1"/>
    <col min="8479" max="8480" width="10.5703125" style="992"/>
    <col min="8481" max="8481" width="11.140625" style="992" customWidth="1"/>
    <col min="8482" max="8711" width="10.5703125" style="992"/>
    <col min="8712" max="8719" width="0" style="992" hidden="1" customWidth="1"/>
    <col min="8720" max="8720" width="3.7109375" style="992" customWidth="1"/>
    <col min="8721" max="8721" width="3.85546875" style="992" customWidth="1"/>
    <col min="8722" max="8722" width="3.7109375" style="992" customWidth="1"/>
    <col min="8723" max="8723" width="12.7109375" style="992" customWidth="1"/>
    <col min="8724" max="8724" width="52.7109375" style="992" customWidth="1"/>
    <col min="8725" max="8728" width="0" style="992" hidden="1" customWidth="1"/>
    <col min="8729" max="8729" width="12.28515625" style="992" customWidth="1"/>
    <col min="8730" max="8730" width="6.42578125" style="992" customWidth="1"/>
    <col min="8731" max="8731" width="12.28515625" style="992" customWidth="1"/>
    <col min="8732" max="8732" width="0" style="992" hidden="1" customWidth="1"/>
    <col min="8733" max="8733" width="3.7109375" style="992" customWidth="1"/>
    <col min="8734" max="8734" width="11.140625" style="992" bestFit="1" customWidth="1"/>
    <col min="8735" max="8736" width="10.5703125" style="992"/>
    <col min="8737" max="8737" width="11.140625" style="992" customWidth="1"/>
    <col min="8738" max="8967" width="10.5703125" style="992"/>
    <col min="8968" max="8975" width="0" style="992" hidden="1" customWidth="1"/>
    <col min="8976" max="8976" width="3.7109375" style="992" customWidth="1"/>
    <col min="8977" max="8977" width="3.85546875" style="992" customWidth="1"/>
    <col min="8978" max="8978" width="3.7109375" style="992" customWidth="1"/>
    <col min="8979" max="8979" width="12.7109375" style="992" customWidth="1"/>
    <col min="8980" max="8980" width="52.7109375" style="992" customWidth="1"/>
    <col min="8981" max="8984" width="0" style="992" hidden="1" customWidth="1"/>
    <col min="8985" max="8985" width="12.28515625" style="992" customWidth="1"/>
    <col min="8986" max="8986" width="6.42578125" style="992" customWidth="1"/>
    <col min="8987" max="8987" width="12.28515625" style="992" customWidth="1"/>
    <col min="8988" max="8988" width="0" style="992" hidden="1" customWidth="1"/>
    <col min="8989" max="8989" width="3.7109375" style="992" customWidth="1"/>
    <col min="8990" max="8990" width="11.140625" style="992" bestFit="1" customWidth="1"/>
    <col min="8991" max="8992" width="10.5703125" style="992"/>
    <col min="8993" max="8993" width="11.140625" style="992" customWidth="1"/>
    <col min="8994" max="9223" width="10.5703125" style="992"/>
    <col min="9224" max="9231" width="0" style="992" hidden="1" customWidth="1"/>
    <col min="9232" max="9232" width="3.7109375" style="992" customWidth="1"/>
    <col min="9233" max="9233" width="3.85546875" style="992" customWidth="1"/>
    <col min="9234" max="9234" width="3.7109375" style="992" customWidth="1"/>
    <col min="9235" max="9235" width="12.7109375" style="992" customWidth="1"/>
    <col min="9236" max="9236" width="52.7109375" style="992" customWidth="1"/>
    <col min="9237" max="9240" width="0" style="992" hidden="1" customWidth="1"/>
    <col min="9241" max="9241" width="12.28515625" style="992" customWidth="1"/>
    <col min="9242" max="9242" width="6.42578125" style="992" customWidth="1"/>
    <col min="9243" max="9243" width="12.28515625" style="992" customWidth="1"/>
    <col min="9244" max="9244" width="0" style="992" hidden="1" customWidth="1"/>
    <col min="9245" max="9245" width="3.7109375" style="992" customWidth="1"/>
    <col min="9246" max="9246" width="11.140625" style="992" bestFit="1" customWidth="1"/>
    <col min="9247" max="9248" width="10.5703125" style="992"/>
    <col min="9249" max="9249" width="11.140625" style="992" customWidth="1"/>
    <col min="9250" max="9479" width="10.5703125" style="992"/>
    <col min="9480" max="9487" width="0" style="992" hidden="1" customWidth="1"/>
    <col min="9488" max="9488" width="3.7109375" style="992" customWidth="1"/>
    <col min="9489" max="9489" width="3.85546875" style="992" customWidth="1"/>
    <col min="9490" max="9490" width="3.7109375" style="992" customWidth="1"/>
    <col min="9491" max="9491" width="12.7109375" style="992" customWidth="1"/>
    <col min="9492" max="9492" width="52.7109375" style="992" customWidth="1"/>
    <col min="9493" max="9496" width="0" style="992" hidden="1" customWidth="1"/>
    <col min="9497" max="9497" width="12.28515625" style="992" customWidth="1"/>
    <col min="9498" max="9498" width="6.42578125" style="992" customWidth="1"/>
    <col min="9499" max="9499" width="12.28515625" style="992" customWidth="1"/>
    <col min="9500" max="9500" width="0" style="992" hidden="1" customWidth="1"/>
    <col min="9501" max="9501" width="3.7109375" style="992" customWidth="1"/>
    <col min="9502" max="9502" width="11.140625" style="992" bestFit="1" customWidth="1"/>
    <col min="9503" max="9504" width="10.5703125" style="992"/>
    <col min="9505" max="9505" width="11.140625" style="992" customWidth="1"/>
    <col min="9506" max="9735" width="10.5703125" style="992"/>
    <col min="9736" max="9743" width="0" style="992" hidden="1" customWidth="1"/>
    <col min="9744" max="9744" width="3.7109375" style="992" customWidth="1"/>
    <col min="9745" max="9745" width="3.85546875" style="992" customWidth="1"/>
    <col min="9746" max="9746" width="3.7109375" style="992" customWidth="1"/>
    <col min="9747" max="9747" width="12.7109375" style="992" customWidth="1"/>
    <col min="9748" max="9748" width="52.7109375" style="992" customWidth="1"/>
    <col min="9749" max="9752" width="0" style="992" hidden="1" customWidth="1"/>
    <col min="9753" max="9753" width="12.28515625" style="992" customWidth="1"/>
    <col min="9754" max="9754" width="6.42578125" style="992" customWidth="1"/>
    <col min="9755" max="9755" width="12.28515625" style="992" customWidth="1"/>
    <col min="9756" max="9756" width="0" style="992" hidden="1" customWidth="1"/>
    <col min="9757" max="9757" width="3.7109375" style="992" customWidth="1"/>
    <col min="9758" max="9758" width="11.140625" style="992" bestFit="1" customWidth="1"/>
    <col min="9759" max="9760" width="10.5703125" style="992"/>
    <col min="9761" max="9761" width="11.140625" style="992" customWidth="1"/>
    <col min="9762" max="9991" width="10.5703125" style="992"/>
    <col min="9992" max="9999" width="0" style="992" hidden="1" customWidth="1"/>
    <col min="10000" max="10000" width="3.7109375" style="992" customWidth="1"/>
    <col min="10001" max="10001" width="3.85546875" style="992" customWidth="1"/>
    <col min="10002" max="10002" width="3.7109375" style="992" customWidth="1"/>
    <col min="10003" max="10003" width="12.7109375" style="992" customWidth="1"/>
    <col min="10004" max="10004" width="52.7109375" style="992" customWidth="1"/>
    <col min="10005" max="10008" width="0" style="992" hidden="1" customWidth="1"/>
    <col min="10009" max="10009" width="12.28515625" style="992" customWidth="1"/>
    <col min="10010" max="10010" width="6.42578125" style="992" customWidth="1"/>
    <col min="10011" max="10011" width="12.28515625" style="992" customWidth="1"/>
    <col min="10012" max="10012" width="0" style="992" hidden="1" customWidth="1"/>
    <col min="10013" max="10013" width="3.7109375" style="992" customWidth="1"/>
    <col min="10014" max="10014" width="11.140625" style="992" bestFit="1" customWidth="1"/>
    <col min="10015" max="10016" width="10.5703125" style="992"/>
    <col min="10017" max="10017" width="11.140625" style="992" customWidth="1"/>
    <col min="10018" max="10247" width="10.5703125" style="992"/>
    <col min="10248" max="10255" width="0" style="992" hidden="1" customWidth="1"/>
    <col min="10256" max="10256" width="3.7109375" style="992" customWidth="1"/>
    <col min="10257" max="10257" width="3.85546875" style="992" customWidth="1"/>
    <col min="10258" max="10258" width="3.7109375" style="992" customWidth="1"/>
    <col min="10259" max="10259" width="12.7109375" style="992" customWidth="1"/>
    <col min="10260" max="10260" width="52.7109375" style="992" customWidth="1"/>
    <col min="10261" max="10264" width="0" style="992" hidden="1" customWidth="1"/>
    <col min="10265" max="10265" width="12.28515625" style="992" customWidth="1"/>
    <col min="10266" max="10266" width="6.42578125" style="992" customWidth="1"/>
    <col min="10267" max="10267" width="12.28515625" style="992" customWidth="1"/>
    <col min="10268" max="10268" width="0" style="992" hidden="1" customWidth="1"/>
    <col min="10269" max="10269" width="3.7109375" style="992" customWidth="1"/>
    <col min="10270" max="10270" width="11.140625" style="992" bestFit="1" customWidth="1"/>
    <col min="10271" max="10272" width="10.5703125" style="992"/>
    <col min="10273" max="10273" width="11.140625" style="992" customWidth="1"/>
    <col min="10274" max="10503" width="10.5703125" style="992"/>
    <col min="10504" max="10511" width="0" style="992" hidden="1" customWidth="1"/>
    <col min="10512" max="10512" width="3.7109375" style="992" customWidth="1"/>
    <col min="10513" max="10513" width="3.85546875" style="992" customWidth="1"/>
    <col min="10514" max="10514" width="3.7109375" style="992" customWidth="1"/>
    <col min="10515" max="10515" width="12.7109375" style="992" customWidth="1"/>
    <col min="10516" max="10516" width="52.7109375" style="992" customWidth="1"/>
    <col min="10517" max="10520" width="0" style="992" hidden="1" customWidth="1"/>
    <col min="10521" max="10521" width="12.28515625" style="992" customWidth="1"/>
    <col min="10522" max="10522" width="6.42578125" style="992" customWidth="1"/>
    <col min="10523" max="10523" width="12.28515625" style="992" customWidth="1"/>
    <col min="10524" max="10524" width="0" style="992" hidden="1" customWidth="1"/>
    <col min="10525" max="10525" width="3.7109375" style="992" customWidth="1"/>
    <col min="10526" max="10526" width="11.140625" style="992" bestFit="1" customWidth="1"/>
    <col min="10527" max="10528" width="10.5703125" style="992"/>
    <col min="10529" max="10529" width="11.140625" style="992" customWidth="1"/>
    <col min="10530" max="10759" width="10.5703125" style="992"/>
    <col min="10760" max="10767" width="0" style="992" hidden="1" customWidth="1"/>
    <col min="10768" max="10768" width="3.7109375" style="992" customWidth="1"/>
    <col min="10769" max="10769" width="3.85546875" style="992" customWidth="1"/>
    <col min="10770" max="10770" width="3.7109375" style="992" customWidth="1"/>
    <col min="10771" max="10771" width="12.7109375" style="992" customWidth="1"/>
    <col min="10772" max="10772" width="52.7109375" style="992" customWidth="1"/>
    <col min="10773" max="10776" width="0" style="992" hidden="1" customWidth="1"/>
    <col min="10777" max="10777" width="12.28515625" style="992" customWidth="1"/>
    <col min="10778" max="10778" width="6.42578125" style="992" customWidth="1"/>
    <col min="10779" max="10779" width="12.28515625" style="992" customWidth="1"/>
    <col min="10780" max="10780" width="0" style="992" hidden="1" customWidth="1"/>
    <col min="10781" max="10781" width="3.7109375" style="992" customWidth="1"/>
    <col min="10782" max="10782" width="11.140625" style="992" bestFit="1" customWidth="1"/>
    <col min="10783" max="10784" width="10.5703125" style="992"/>
    <col min="10785" max="10785" width="11.140625" style="992" customWidth="1"/>
    <col min="10786" max="11015" width="10.5703125" style="992"/>
    <col min="11016" max="11023" width="0" style="992" hidden="1" customWidth="1"/>
    <col min="11024" max="11024" width="3.7109375" style="992" customWidth="1"/>
    <col min="11025" max="11025" width="3.85546875" style="992" customWidth="1"/>
    <col min="11026" max="11026" width="3.7109375" style="992" customWidth="1"/>
    <col min="11027" max="11027" width="12.7109375" style="992" customWidth="1"/>
    <col min="11028" max="11028" width="52.7109375" style="992" customWidth="1"/>
    <col min="11029" max="11032" width="0" style="992" hidden="1" customWidth="1"/>
    <col min="11033" max="11033" width="12.28515625" style="992" customWidth="1"/>
    <col min="11034" max="11034" width="6.42578125" style="992" customWidth="1"/>
    <col min="11035" max="11035" width="12.28515625" style="992" customWidth="1"/>
    <col min="11036" max="11036" width="0" style="992" hidden="1" customWidth="1"/>
    <col min="11037" max="11037" width="3.7109375" style="992" customWidth="1"/>
    <col min="11038" max="11038" width="11.140625" style="992" bestFit="1" customWidth="1"/>
    <col min="11039" max="11040" width="10.5703125" style="992"/>
    <col min="11041" max="11041" width="11.140625" style="992" customWidth="1"/>
    <col min="11042" max="11271" width="10.5703125" style="992"/>
    <col min="11272" max="11279" width="0" style="992" hidden="1" customWidth="1"/>
    <col min="11280" max="11280" width="3.7109375" style="992" customWidth="1"/>
    <col min="11281" max="11281" width="3.85546875" style="992" customWidth="1"/>
    <col min="11282" max="11282" width="3.7109375" style="992" customWidth="1"/>
    <col min="11283" max="11283" width="12.7109375" style="992" customWidth="1"/>
    <col min="11284" max="11284" width="52.7109375" style="992" customWidth="1"/>
    <col min="11285" max="11288" width="0" style="992" hidden="1" customWidth="1"/>
    <col min="11289" max="11289" width="12.28515625" style="992" customWidth="1"/>
    <col min="11290" max="11290" width="6.42578125" style="992" customWidth="1"/>
    <col min="11291" max="11291" width="12.28515625" style="992" customWidth="1"/>
    <col min="11292" max="11292" width="0" style="992" hidden="1" customWidth="1"/>
    <col min="11293" max="11293" width="3.7109375" style="992" customWidth="1"/>
    <col min="11294" max="11294" width="11.140625" style="992" bestFit="1" customWidth="1"/>
    <col min="11295" max="11296" width="10.5703125" style="992"/>
    <col min="11297" max="11297" width="11.140625" style="992" customWidth="1"/>
    <col min="11298" max="11527" width="10.5703125" style="992"/>
    <col min="11528" max="11535" width="0" style="992" hidden="1" customWidth="1"/>
    <col min="11536" max="11536" width="3.7109375" style="992" customWidth="1"/>
    <col min="11537" max="11537" width="3.85546875" style="992" customWidth="1"/>
    <col min="11538" max="11538" width="3.7109375" style="992" customWidth="1"/>
    <col min="11539" max="11539" width="12.7109375" style="992" customWidth="1"/>
    <col min="11540" max="11540" width="52.7109375" style="992" customWidth="1"/>
    <col min="11541" max="11544" width="0" style="992" hidden="1" customWidth="1"/>
    <col min="11545" max="11545" width="12.28515625" style="992" customWidth="1"/>
    <col min="11546" max="11546" width="6.42578125" style="992" customWidth="1"/>
    <col min="11547" max="11547" width="12.28515625" style="992" customWidth="1"/>
    <col min="11548" max="11548" width="0" style="992" hidden="1" customWidth="1"/>
    <col min="11549" max="11549" width="3.7109375" style="992" customWidth="1"/>
    <col min="11550" max="11550" width="11.140625" style="992" bestFit="1" customWidth="1"/>
    <col min="11551" max="11552" width="10.5703125" style="992"/>
    <col min="11553" max="11553" width="11.140625" style="992" customWidth="1"/>
    <col min="11554" max="11783" width="10.5703125" style="992"/>
    <col min="11784" max="11791" width="0" style="992" hidden="1" customWidth="1"/>
    <col min="11792" max="11792" width="3.7109375" style="992" customWidth="1"/>
    <col min="11793" max="11793" width="3.85546875" style="992" customWidth="1"/>
    <col min="11794" max="11794" width="3.7109375" style="992" customWidth="1"/>
    <col min="11795" max="11795" width="12.7109375" style="992" customWidth="1"/>
    <col min="11796" max="11796" width="52.7109375" style="992" customWidth="1"/>
    <col min="11797" max="11800" width="0" style="992" hidden="1" customWidth="1"/>
    <col min="11801" max="11801" width="12.28515625" style="992" customWidth="1"/>
    <col min="11802" max="11802" width="6.42578125" style="992" customWidth="1"/>
    <col min="11803" max="11803" width="12.28515625" style="992" customWidth="1"/>
    <col min="11804" max="11804" width="0" style="992" hidden="1" customWidth="1"/>
    <col min="11805" max="11805" width="3.7109375" style="992" customWidth="1"/>
    <col min="11806" max="11806" width="11.140625" style="992" bestFit="1" customWidth="1"/>
    <col min="11807" max="11808" width="10.5703125" style="992"/>
    <col min="11809" max="11809" width="11.140625" style="992" customWidth="1"/>
    <col min="11810" max="12039" width="10.5703125" style="992"/>
    <col min="12040" max="12047" width="0" style="992" hidden="1" customWidth="1"/>
    <col min="12048" max="12048" width="3.7109375" style="992" customWidth="1"/>
    <col min="12049" max="12049" width="3.85546875" style="992" customWidth="1"/>
    <col min="12050" max="12050" width="3.7109375" style="992" customWidth="1"/>
    <col min="12051" max="12051" width="12.7109375" style="992" customWidth="1"/>
    <col min="12052" max="12052" width="52.7109375" style="992" customWidth="1"/>
    <col min="12053" max="12056" width="0" style="992" hidden="1" customWidth="1"/>
    <col min="12057" max="12057" width="12.28515625" style="992" customWidth="1"/>
    <col min="12058" max="12058" width="6.42578125" style="992" customWidth="1"/>
    <col min="12059" max="12059" width="12.28515625" style="992" customWidth="1"/>
    <col min="12060" max="12060" width="0" style="992" hidden="1" customWidth="1"/>
    <col min="12061" max="12061" width="3.7109375" style="992" customWidth="1"/>
    <col min="12062" max="12062" width="11.140625" style="992" bestFit="1" customWidth="1"/>
    <col min="12063" max="12064" width="10.5703125" style="992"/>
    <col min="12065" max="12065" width="11.140625" style="992" customWidth="1"/>
    <col min="12066" max="12295" width="10.5703125" style="992"/>
    <col min="12296" max="12303" width="0" style="992" hidden="1" customWidth="1"/>
    <col min="12304" max="12304" width="3.7109375" style="992" customWidth="1"/>
    <col min="12305" max="12305" width="3.85546875" style="992" customWidth="1"/>
    <col min="12306" max="12306" width="3.7109375" style="992" customWidth="1"/>
    <col min="12307" max="12307" width="12.7109375" style="992" customWidth="1"/>
    <col min="12308" max="12308" width="52.7109375" style="992" customWidth="1"/>
    <col min="12309" max="12312" width="0" style="992" hidden="1" customWidth="1"/>
    <col min="12313" max="12313" width="12.28515625" style="992" customWidth="1"/>
    <col min="12314" max="12314" width="6.42578125" style="992" customWidth="1"/>
    <col min="12315" max="12315" width="12.28515625" style="992" customWidth="1"/>
    <col min="12316" max="12316" width="0" style="992" hidden="1" customWidth="1"/>
    <col min="12317" max="12317" width="3.7109375" style="992" customWidth="1"/>
    <col min="12318" max="12318" width="11.140625" style="992" bestFit="1" customWidth="1"/>
    <col min="12319" max="12320" width="10.5703125" style="992"/>
    <col min="12321" max="12321" width="11.140625" style="992" customWidth="1"/>
    <col min="12322" max="12551" width="10.5703125" style="992"/>
    <col min="12552" max="12559" width="0" style="992" hidden="1" customWidth="1"/>
    <col min="12560" max="12560" width="3.7109375" style="992" customWidth="1"/>
    <col min="12561" max="12561" width="3.85546875" style="992" customWidth="1"/>
    <col min="12562" max="12562" width="3.7109375" style="992" customWidth="1"/>
    <col min="12563" max="12563" width="12.7109375" style="992" customWidth="1"/>
    <col min="12564" max="12564" width="52.7109375" style="992" customWidth="1"/>
    <col min="12565" max="12568" width="0" style="992" hidden="1" customWidth="1"/>
    <col min="12569" max="12569" width="12.28515625" style="992" customWidth="1"/>
    <col min="12570" max="12570" width="6.42578125" style="992" customWidth="1"/>
    <col min="12571" max="12571" width="12.28515625" style="992" customWidth="1"/>
    <col min="12572" max="12572" width="0" style="992" hidden="1" customWidth="1"/>
    <col min="12573" max="12573" width="3.7109375" style="992" customWidth="1"/>
    <col min="12574" max="12574" width="11.140625" style="992" bestFit="1" customWidth="1"/>
    <col min="12575" max="12576" width="10.5703125" style="992"/>
    <col min="12577" max="12577" width="11.140625" style="992" customWidth="1"/>
    <col min="12578" max="12807" width="10.5703125" style="992"/>
    <col min="12808" max="12815" width="0" style="992" hidden="1" customWidth="1"/>
    <col min="12816" max="12816" width="3.7109375" style="992" customWidth="1"/>
    <col min="12817" max="12817" width="3.85546875" style="992" customWidth="1"/>
    <col min="12818" max="12818" width="3.7109375" style="992" customWidth="1"/>
    <col min="12819" max="12819" width="12.7109375" style="992" customWidth="1"/>
    <col min="12820" max="12820" width="52.7109375" style="992" customWidth="1"/>
    <col min="12821" max="12824" width="0" style="992" hidden="1" customWidth="1"/>
    <col min="12825" max="12825" width="12.28515625" style="992" customWidth="1"/>
    <col min="12826" max="12826" width="6.42578125" style="992" customWidth="1"/>
    <col min="12827" max="12827" width="12.28515625" style="992" customWidth="1"/>
    <col min="12828" max="12828" width="0" style="992" hidden="1" customWidth="1"/>
    <col min="12829" max="12829" width="3.7109375" style="992" customWidth="1"/>
    <col min="12830" max="12830" width="11.140625" style="992" bestFit="1" customWidth="1"/>
    <col min="12831" max="12832" width="10.5703125" style="992"/>
    <col min="12833" max="12833" width="11.140625" style="992" customWidth="1"/>
    <col min="12834" max="13063" width="10.5703125" style="992"/>
    <col min="13064" max="13071" width="0" style="992" hidden="1" customWidth="1"/>
    <col min="13072" max="13072" width="3.7109375" style="992" customWidth="1"/>
    <col min="13073" max="13073" width="3.85546875" style="992" customWidth="1"/>
    <col min="13074" max="13074" width="3.7109375" style="992" customWidth="1"/>
    <col min="13075" max="13075" width="12.7109375" style="992" customWidth="1"/>
    <col min="13076" max="13076" width="52.7109375" style="992" customWidth="1"/>
    <col min="13077" max="13080" width="0" style="992" hidden="1" customWidth="1"/>
    <col min="13081" max="13081" width="12.28515625" style="992" customWidth="1"/>
    <col min="13082" max="13082" width="6.42578125" style="992" customWidth="1"/>
    <col min="13083" max="13083" width="12.28515625" style="992" customWidth="1"/>
    <col min="13084" max="13084" width="0" style="992" hidden="1" customWidth="1"/>
    <col min="13085" max="13085" width="3.7109375" style="992" customWidth="1"/>
    <col min="13086" max="13086" width="11.140625" style="992" bestFit="1" customWidth="1"/>
    <col min="13087" max="13088" width="10.5703125" style="992"/>
    <col min="13089" max="13089" width="11.140625" style="992" customWidth="1"/>
    <col min="13090" max="13319" width="10.5703125" style="992"/>
    <col min="13320" max="13327" width="0" style="992" hidden="1" customWidth="1"/>
    <col min="13328" max="13328" width="3.7109375" style="992" customWidth="1"/>
    <col min="13329" max="13329" width="3.85546875" style="992" customWidth="1"/>
    <col min="13330" max="13330" width="3.7109375" style="992" customWidth="1"/>
    <col min="13331" max="13331" width="12.7109375" style="992" customWidth="1"/>
    <col min="13332" max="13332" width="52.7109375" style="992" customWidth="1"/>
    <col min="13333" max="13336" width="0" style="992" hidden="1" customWidth="1"/>
    <col min="13337" max="13337" width="12.28515625" style="992" customWidth="1"/>
    <col min="13338" max="13338" width="6.42578125" style="992" customWidth="1"/>
    <col min="13339" max="13339" width="12.28515625" style="992" customWidth="1"/>
    <col min="13340" max="13340" width="0" style="992" hidden="1" customWidth="1"/>
    <col min="13341" max="13341" width="3.7109375" style="992" customWidth="1"/>
    <col min="13342" max="13342" width="11.140625" style="992" bestFit="1" customWidth="1"/>
    <col min="13343" max="13344" width="10.5703125" style="992"/>
    <col min="13345" max="13345" width="11.140625" style="992" customWidth="1"/>
    <col min="13346" max="13575" width="10.5703125" style="992"/>
    <col min="13576" max="13583" width="0" style="992" hidden="1" customWidth="1"/>
    <col min="13584" max="13584" width="3.7109375" style="992" customWidth="1"/>
    <col min="13585" max="13585" width="3.85546875" style="992" customWidth="1"/>
    <col min="13586" max="13586" width="3.7109375" style="992" customWidth="1"/>
    <col min="13587" max="13587" width="12.7109375" style="992" customWidth="1"/>
    <col min="13588" max="13588" width="52.7109375" style="992" customWidth="1"/>
    <col min="13589" max="13592" width="0" style="992" hidden="1" customWidth="1"/>
    <col min="13593" max="13593" width="12.28515625" style="992" customWidth="1"/>
    <col min="13594" max="13594" width="6.42578125" style="992" customWidth="1"/>
    <col min="13595" max="13595" width="12.28515625" style="992" customWidth="1"/>
    <col min="13596" max="13596" width="0" style="992" hidden="1" customWidth="1"/>
    <col min="13597" max="13597" width="3.7109375" style="992" customWidth="1"/>
    <col min="13598" max="13598" width="11.140625" style="992" bestFit="1" customWidth="1"/>
    <col min="13599" max="13600" width="10.5703125" style="992"/>
    <col min="13601" max="13601" width="11.140625" style="992" customWidth="1"/>
    <col min="13602" max="13831" width="10.5703125" style="992"/>
    <col min="13832" max="13839" width="0" style="992" hidden="1" customWidth="1"/>
    <col min="13840" max="13840" width="3.7109375" style="992" customWidth="1"/>
    <col min="13841" max="13841" width="3.85546875" style="992" customWidth="1"/>
    <col min="13842" max="13842" width="3.7109375" style="992" customWidth="1"/>
    <col min="13843" max="13843" width="12.7109375" style="992" customWidth="1"/>
    <col min="13844" max="13844" width="52.7109375" style="992" customWidth="1"/>
    <col min="13845" max="13848" width="0" style="992" hidden="1" customWidth="1"/>
    <col min="13849" max="13849" width="12.28515625" style="992" customWidth="1"/>
    <col min="13850" max="13850" width="6.42578125" style="992" customWidth="1"/>
    <col min="13851" max="13851" width="12.28515625" style="992" customWidth="1"/>
    <col min="13852" max="13852" width="0" style="992" hidden="1" customWidth="1"/>
    <col min="13853" max="13853" width="3.7109375" style="992" customWidth="1"/>
    <col min="13854" max="13854" width="11.140625" style="992" bestFit="1" customWidth="1"/>
    <col min="13855" max="13856" width="10.5703125" style="992"/>
    <col min="13857" max="13857" width="11.140625" style="992" customWidth="1"/>
    <col min="13858" max="14087" width="10.5703125" style="992"/>
    <col min="14088" max="14095" width="0" style="992" hidden="1" customWidth="1"/>
    <col min="14096" max="14096" width="3.7109375" style="992" customWidth="1"/>
    <col min="14097" max="14097" width="3.85546875" style="992" customWidth="1"/>
    <col min="14098" max="14098" width="3.7109375" style="992" customWidth="1"/>
    <col min="14099" max="14099" width="12.7109375" style="992" customWidth="1"/>
    <col min="14100" max="14100" width="52.7109375" style="992" customWidth="1"/>
    <col min="14101" max="14104" width="0" style="992" hidden="1" customWidth="1"/>
    <col min="14105" max="14105" width="12.28515625" style="992" customWidth="1"/>
    <col min="14106" max="14106" width="6.42578125" style="992" customWidth="1"/>
    <col min="14107" max="14107" width="12.28515625" style="992" customWidth="1"/>
    <col min="14108" max="14108" width="0" style="992" hidden="1" customWidth="1"/>
    <col min="14109" max="14109" width="3.7109375" style="992" customWidth="1"/>
    <col min="14110" max="14110" width="11.140625" style="992" bestFit="1" customWidth="1"/>
    <col min="14111" max="14112" width="10.5703125" style="992"/>
    <col min="14113" max="14113" width="11.140625" style="992" customWidth="1"/>
    <col min="14114" max="14343" width="10.5703125" style="992"/>
    <col min="14344" max="14351" width="0" style="992" hidden="1" customWidth="1"/>
    <col min="14352" max="14352" width="3.7109375" style="992" customWidth="1"/>
    <col min="14353" max="14353" width="3.85546875" style="992" customWidth="1"/>
    <col min="14354" max="14354" width="3.7109375" style="992" customWidth="1"/>
    <col min="14355" max="14355" width="12.7109375" style="992" customWidth="1"/>
    <col min="14356" max="14356" width="52.7109375" style="992" customWidth="1"/>
    <col min="14357" max="14360" width="0" style="992" hidden="1" customWidth="1"/>
    <col min="14361" max="14361" width="12.28515625" style="992" customWidth="1"/>
    <col min="14362" max="14362" width="6.42578125" style="992" customWidth="1"/>
    <col min="14363" max="14363" width="12.28515625" style="992" customWidth="1"/>
    <col min="14364" max="14364" width="0" style="992" hidden="1" customWidth="1"/>
    <col min="14365" max="14365" width="3.7109375" style="992" customWidth="1"/>
    <col min="14366" max="14366" width="11.140625" style="992" bestFit="1" customWidth="1"/>
    <col min="14367" max="14368" width="10.5703125" style="992"/>
    <col min="14369" max="14369" width="11.140625" style="992" customWidth="1"/>
    <col min="14370" max="14599" width="10.5703125" style="992"/>
    <col min="14600" max="14607" width="0" style="992" hidden="1" customWidth="1"/>
    <col min="14608" max="14608" width="3.7109375" style="992" customWidth="1"/>
    <col min="14609" max="14609" width="3.85546875" style="992" customWidth="1"/>
    <col min="14610" max="14610" width="3.7109375" style="992" customWidth="1"/>
    <col min="14611" max="14611" width="12.7109375" style="992" customWidth="1"/>
    <col min="14612" max="14612" width="52.7109375" style="992" customWidth="1"/>
    <col min="14613" max="14616" width="0" style="992" hidden="1" customWidth="1"/>
    <col min="14617" max="14617" width="12.28515625" style="992" customWidth="1"/>
    <col min="14618" max="14618" width="6.42578125" style="992" customWidth="1"/>
    <col min="14619" max="14619" width="12.28515625" style="992" customWidth="1"/>
    <col min="14620" max="14620" width="0" style="992" hidden="1" customWidth="1"/>
    <col min="14621" max="14621" width="3.7109375" style="992" customWidth="1"/>
    <col min="14622" max="14622" width="11.140625" style="992" bestFit="1" customWidth="1"/>
    <col min="14623" max="14624" width="10.5703125" style="992"/>
    <col min="14625" max="14625" width="11.140625" style="992" customWidth="1"/>
    <col min="14626" max="14855" width="10.5703125" style="992"/>
    <col min="14856" max="14863" width="0" style="992" hidden="1" customWidth="1"/>
    <col min="14864" max="14864" width="3.7109375" style="992" customWidth="1"/>
    <col min="14865" max="14865" width="3.85546875" style="992" customWidth="1"/>
    <col min="14866" max="14866" width="3.7109375" style="992" customWidth="1"/>
    <col min="14867" max="14867" width="12.7109375" style="992" customWidth="1"/>
    <col min="14868" max="14868" width="52.7109375" style="992" customWidth="1"/>
    <col min="14869" max="14872" width="0" style="992" hidden="1" customWidth="1"/>
    <col min="14873" max="14873" width="12.28515625" style="992" customWidth="1"/>
    <col min="14874" max="14874" width="6.42578125" style="992" customWidth="1"/>
    <col min="14875" max="14875" width="12.28515625" style="992" customWidth="1"/>
    <col min="14876" max="14876" width="0" style="992" hidden="1" customWidth="1"/>
    <col min="14877" max="14877" width="3.7109375" style="992" customWidth="1"/>
    <col min="14878" max="14878" width="11.140625" style="992" bestFit="1" customWidth="1"/>
    <col min="14879" max="14880" width="10.5703125" style="992"/>
    <col min="14881" max="14881" width="11.140625" style="992" customWidth="1"/>
    <col min="14882" max="15111" width="10.5703125" style="992"/>
    <col min="15112" max="15119" width="0" style="992" hidden="1" customWidth="1"/>
    <col min="15120" max="15120" width="3.7109375" style="992" customWidth="1"/>
    <col min="15121" max="15121" width="3.85546875" style="992" customWidth="1"/>
    <col min="15122" max="15122" width="3.7109375" style="992" customWidth="1"/>
    <col min="15123" max="15123" width="12.7109375" style="992" customWidth="1"/>
    <col min="15124" max="15124" width="52.7109375" style="992" customWidth="1"/>
    <col min="15125" max="15128" width="0" style="992" hidden="1" customWidth="1"/>
    <col min="15129" max="15129" width="12.28515625" style="992" customWidth="1"/>
    <col min="15130" max="15130" width="6.42578125" style="992" customWidth="1"/>
    <col min="15131" max="15131" width="12.28515625" style="992" customWidth="1"/>
    <col min="15132" max="15132" width="0" style="992" hidden="1" customWidth="1"/>
    <col min="15133" max="15133" width="3.7109375" style="992" customWidth="1"/>
    <col min="15134" max="15134" width="11.140625" style="992" bestFit="1" customWidth="1"/>
    <col min="15135" max="15136" width="10.5703125" style="992"/>
    <col min="15137" max="15137" width="11.140625" style="992" customWidth="1"/>
    <col min="15138" max="15367" width="10.5703125" style="992"/>
    <col min="15368" max="15375" width="0" style="992" hidden="1" customWidth="1"/>
    <col min="15376" max="15376" width="3.7109375" style="992" customWidth="1"/>
    <col min="15377" max="15377" width="3.85546875" style="992" customWidth="1"/>
    <col min="15378" max="15378" width="3.7109375" style="992" customWidth="1"/>
    <col min="15379" max="15379" width="12.7109375" style="992" customWidth="1"/>
    <col min="15380" max="15380" width="52.7109375" style="992" customWidth="1"/>
    <col min="15381" max="15384" width="0" style="992" hidden="1" customWidth="1"/>
    <col min="15385" max="15385" width="12.28515625" style="992" customWidth="1"/>
    <col min="15386" max="15386" width="6.42578125" style="992" customWidth="1"/>
    <col min="15387" max="15387" width="12.28515625" style="992" customWidth="1"/>
    <col min="15388" max="15388" width="0" style="992" hidden="1" customWidth="1"/>
    <col min="15389" max="15389" width="3.7109375" style="992" customWidth="1"/>
    <col min="15390" max="15390" width="11.140625" style="992" bestFit="1" customWidth="1"/>
    <col min="15391" max="15392" width="10.5703125" style="992"/>
    <col min="15393" max="15393" width="11.140625" style="992" customWidth="1"/>
    <col min="15394" max="15623" width="10.5703125" style="992"/>
    <col min="15624" max="15631" width="0" style="992" hidden="1" customWidth="1"/>
    <col min="15632" max="15632" width="3.7109375" style="992" customWidth="1"/>
    <col min="15633" max="15633" width="3.85546875" style="992" customWidth="1"/>
    <col min="15634" max="15634" width="3.7109375" style="992" customWidth="1"/>
    <col min="15635" max="15635" width="12.7109375" style="992" customWidth="1"/>
    <col min="15636" max="15636" width="52.7109375" style="992" customWidth="1"/>
    <col min="15637" max="15640" width="0" style="992" hidden="1" customWidth="1"/>
    <col min="15641" max="15641" width="12.28515625" style="992" customWidth="1"/>
    <col min="15642" max="15642" width="6.42578125" style="992" customWidth="1"/>
    <col min="15643" max="15643" width="12.28515625" style="992" customWidth="1"/>
    <col min="15644" max="15644" width="0" style="992" hidden="1" customWidth="1"/>
    <col min="15645" max="15645" width="3.7109375" style="992" customWidth="1"/>
    <col min="15646" max="15646" width="11.140625" style="992" bestFit="1" customWidth="1"/>
    <col min="15647" max="15648" width="10.5703125" style="992"/>
    <col min="15649" max="15649" width="11.140625" style="992" customWidth="1"/>
    <col min="15650" max="15879" width="10.5703125" style="992"/>
    <col min="15880" max="15887" width="0" style="992" hidden="1" customWidth="1"/>
    <col min="15888" max="15888" width="3.7109375" style="992" customWidth="1"/>
    <col min="15889" max="15889" width="3.85546875" style="992" customWidth="1"/>
    <col min="15890" max="15890" width="3.7109375" style="992" customWidth="1"/>
    <col min="15891" max="15891" width="12.7109375" style="992" customWidth="1"/>
    <col min="15892" max="15892" width="52.7109375" style="992" customWidth="1"/>
    <col min="15893" max="15896" width="0" style="992" hidden="1" customWidth="1"/>
    <col min="15897" max="15897" width="12.28515625" style="992" customWidth="1"/>
    <col min="15898" max="15898" width="6.42578125" style="992" customWidth="1"/>
    <col min="15899" max="15899" width="12.28515625" style="992" customWidth="1"/>
    <col min="15900" max="15900" width="0" style="992" hidden="1" customWidth="1"/>
    <col min="15901" max="15901" width="3.7109375" style="992" customWidth="1"/>
    <col min="15902" max="15902" width="11.140625" style="992" bestFit="1" customWidth="1"/>
    <col min="15903" max="15904" width="10.5703125" style="992"/>
    <col min="15905" max="15905" width="11.140625" style="992" customWidth="1"/>
    <col min="15906" max="16135" width="10.5703125" style="992"/>
    <col min="16136" max="16143" width="0" style="992" hidden="1" customWidth="1"/>
    <col min="16144" max="16144" width="3.7109375" style="992" customWidth="1"/>
    <col min="16145" max="16145" width="3.85546875" style="992" customWidth="1"/>
    <col min="16146" max="16146" width="3.7109375" style="992" customWidth="1"/>
    <col min="16147" max="16147" width="12.7109375" style="992" customWidth="1"/>
    <col min="16148" max="16148" width="52.7109375" style="992" customWidth="1"/>
    <col min="16149" max="16152" width="0" style="992" hidden="1" customWidth="1"/>
    <col min="16153" max="16153" width="12.28515625" style="992" customWidth="1"/>
    <col min="16154" max="16154" width="6.42578125" style="992" customWidth="1"/>
    <col min="16155" max="16155" width="12.28515625" style="992" customWidth="1"/>
    <col min="16156" max="16156" width="0" style="992" hidden="1" customWidth="1"/>
    <col min="16157" max="16157" width="3.7109375" style="992" customWidth="1"/>
    <col min="16158" max="16158" width="11.140625" style="992" bestFit="1" customWidth="1"/>
    <col min="16159" max="16160" width="10.5703125" style="992"/>
    <col min="16161" max="16161" width="11.140625" style="992" customWidth="1"/>
    <col min="16162" max="16384" width="10.5703125" style="992"/>
  </cols>
  <sheetData>
    <row r="1" spans="1:41" hidden="1">
      <c r="Q1" s="770"/>
      <c r="R1" s="770"/>
      <c r="X1" s="770"/>
      <c r="Y1" s="770"/>
    </row>
    <row r="2" spans="1:41" hidden="1">
      <c r="U2" s="770"/>
      <c r="AB2" s="770"/>
    </row>
    <row r="3" spans="1:41" hidden="1"/>
    <row r="4" spans="1:41" ht="3" customHeight="1">
      <c r="J4" s="997"/>
      <c r="K4" s="997"/>
      <c r="L4" s="993"/>
      <c r="M4" s="993"/>
      <c r="N4" s="993"/>
      <c r="O4" s="1000"/>
      <c r="P4" s="1000"/>
      <c r="Q4" s="1000"/>
      <c r="R4" s="1000"/>
      <c r="S4" s="1000"/>
      <c r="T4" s="1000"/>
      <c r="U4" s="1000"/>
      <c r="V4" s="1000"/>
      <c r="W4" s="1000"/>
      <c r="X4" s="1000"/>
      <c r="Y4" s="1000"/>
      <c r="Z4" s="1000"/>
      <c r="AA4" s="1000"/>
      <c r="AB4" s="1000"/>
    </row>
    <row r="5" spans="1:41" ht="22.5" customHeight="1">
      <c r="J5" s="997"/>
      <c r="K5" s="997"/>
      <c r="L5" s="1236" t="s">
        <v>631</v>
      </c>
      <c r="M5" s="1236"/>
      <c r="N5" s="1236"/>
      <c r="O5" s="1236"/>
      <c r="P5" s="1236"/>
      <c r="Q5" s="1236"/>
      <c r="R5" s="1236"/>
      <c r="S5" s="1236"/>
      <c r="T5" s="1236"/>
      <c r="U5" s="666"/>
      <c r="V5" s="666"/>
      <c r="W5" s="666"/>
      <c r="X5" s="666"/>
      <c r="Y5" s="666"/>
      <c r="Z5" s="666"/>
      <c r="AA5" s="666"/>
      <c r="AB5" s="666"/>
    </row>
    <row r="6" spans="1:41" ht="3" customHeight="1">
      <c r="J6" s="997"/>
      <c r="K6" s="997"/>
      <c r="L6" s="993"/>
      <c r="M6" s="993"/>
      <c r="N6" s="993"/>
      <c r="O6" s="757"/>
      <c r="P6" s="757"/>
      <c r="Q6" s="757"/>
      <c r="R6" s="757"/>
      <c r="S6" s="757"/>
      <c r="T6" s="757"/>
      <c r="U6" s="757"/>
      <c r="V6" s="757"/>
      <c r="W6" s="757"/>
      <c r="X6" s="757"/>
      <c r="Y6" s="757"/>
      <c r="Z6" s="757"/>
      <c r="AA6" s="757"/>
      <c r="AB6" s="757"/>
      <c r="AC6" s="1000"/>
    </row>
    <row r="7" spans="1:41" s="1009" customFormat="1" ht="22.5">
      <c r="A7" s="1015"/>
      <c r="B7" s="1015"/>
      <c r="C7" s="1015"/>
      <c r="D7" s="1015"/>
      <c r="E7" s="1015"/>
      <c r="F7" s="1015"/>
      <c r="G7" s="1015"/>
      <c r="H7" s="1015"/>
      <c r="L7" s="501"/>
      <c r="M7" s="619" t="s">
        <v>502</v>
      </c>
      <c r="N7" s="668"/>
      <c r="O7" s="1213" t="str">
        <f>IF(NameOrPr_ch="",IF(NameOrPr="","",NameOrPr),NameOrPr_ch)</f>
        <v>Департамент ценового и тарифного регулирования</v>
      </c>
      <c r="P7" s="1213"/>
      <c r="Q7" s="1213"/>
      <c r="R7" s="1213"/>
      <c r="S7" s="1213"/>
      <c r="T7" s="1213"/>
      <c r="U7" s="769"/>
      <c r="V7"/>
      <c r="W7"/>
      <c r="X7"/>
      <c r="Y7"/>
      <c r="Z7"/>
      <c r="AA7"/>
      <c r="AB7"/>
      <c r="AC7" s="769"/>
      <c r="AD7" s="521"/>
      <c r="AE7" s="1015"/>
      <c r="AF7" s="1015"/>
      <c r="AG7" s="1015"/>
      <c r="AH7" s="1015"/>
      <c r="AI7" s="1015"/>
      <c r="AJ7" s="1015"/>
      <c r="AK7" s="1015"/>
      <c r="AL7" s="1015"/>
      <c r="AM7" s="1015"/>
      <c r="AN7" s="1015"/>
      <c r="AO7" s="1015"/>
    </row>
    <row r="8" spans="1:41" s="1009" customFormat="1" ht="18.75">
      <c r="A8" s="1015"/>
      <c r="B8" s="1015"/>
      <c r="C8" s="1015"/>
      <c r="D8" s="1015"/>
      <c r="E8" s="1015"/>
      <c r="F8" s="1015"/>
      <c r="G8" s="1015"/>
      <c r="H8" s="1015"/>
      <c r="L8" s="501"/>
      <c r="M8" s="619" t="s">
        <v>596</v>
      </c>
      <c r="N8" s="668"/>
      <c r="O8" s="1213" t="str">
        <f>IF(datePr_ch="",IF(datePr="","",datePr),datePr_ch)</f>
        <v>10.11.2021</v>
      </c>
      <c r="P8" s="1213"/>
      <c r="Q8" s="1213"/>
      <c r="R8" s="1213"/>
      <c r="S8" s="1213"/>
      <c r="T8" s="1213"/>
      <c r="U8" s="769"/>
      <c r="V8"/>
      <c r="W8"/>
      <c r="X8"/>
      <c r="Y8"/>
      <c r="Z8"/>
      <c r="AA8"/>
      <c r="AB8"/>
      <c r="AC8" s="769"/>
      <c r="AD8" s="521"/>
      <c r="AE8" s="1015"/>
      <c r="AF8" s="1015"/>
      <c r="AG8" s="1015"/>
      <c r="AH8" s="1015"/>
      <c r="AI8" s="1015"/>
      <c r="AJ8" s="1015"/>
      <c r="AK8" s="1015"/>
      <c r="AL8" s="1015"/>
      <c r="AM8" s="1015"/>
      <c r="AN8" s="1015"/>
      <c r="AO8" s="1015"/>
    </row>
    <row r="9" spans="1:41" s="1009" customFormat="1" ht="18.75">
      <c r="A9" s="1015"/>
      <c r="B9" s="1015"/>
      <c r="C9" s="1015"/>
      <c r="D9" s="1015"/>
      <c r="E9" s="1015"/>
      <c r="F9" s="1015"/>
      <c r="G9" s="1015"/>
      <c r="H9" s="1015"/>
      <c r="L9" s="763"/>
      <c r="M9" s="619" t="s">
        <v>595</v>
      </c>
      <c r="N9" s="668"/>
      <c r="O9" s="1213" t="str">
        <f>IF(numberPr_ch="",IF(numberPr="","",numberPr),numberPr_ch)</f>
        <v>287</v>
      </c>
      <c r="P9" s="1213"/>
      <c r="Q9" s="1213"/>
      <c r="R9" s="1213"/>
      <c r="S9" s="1213"/>
      <c r="T9" s="1213"/>
      <c r="U9" s="769"/>
      <c r="V9"/>
      <c r="W9"/>
      <c r="X9"/>
      <c r="Y9"/>
      <c r="Z9"/>
      <c r="AA9"/>
      <c r="AB9"/>
      <c r="AC9" s="769"/>
      <c r="AD9" s="521"/>
      <c r="AE9" s="1015"/>
      <c r="AF9" s="1015"/>
      <c r="AG9" s="1015"/>
      <c r="AH9" s="1015"/>
      <c r="AI9" s="1015"/>
      <c r="AJ9" s="1015"/>
      <c r="AK9" s="1015"/>
      <c r="AL9" s="1015"/>
      <c r="AM9" s="1015"/>
      <c r="AN9" s="1015"/>
      <c r="AO9" s="1015"/>
    </row>
    <row r="10" spans="1:41" s="1009" customFormat="1" ht="18.75">
      <c r="A10" s="1015"/>
      <c r="B10" s="1015"/>
      <c r="C10" s="1015"/>
      <c r="D10" s="1015"/>
      <c r="E10" s="1015"/>
      <c r="F10" s="1015"/>
      <c r="G10" s="1015"/>
      <c r="H10" s="1015"/>
      <c r="L10" s="763"/>
      <c r="M10" s="619" t="s">
        <v>501</v>
      </c>
      <c r="N10" s="668"/>
      <c r="O10" s="1213" t="str">
        <f>IF(IstPub_ch="",IF(IstPub="","",IstPub),IstPub_ch)</f>
        <v>Сайт Правительства Самарской области</v>
      </c>
      <c r="P10" s="1213"/>
      <c r="Q10" s="1213"/>
      <c r="R10" s="1213"/>
      <c r="S10" s="1213"/>
      <c r="T10" s="1213"/>
      <c r="U10" s="769"/>
      <c r="V10"/>
      <c r="W10"/>
      <c r="X10"/>
      <c r="Y10"/>
      <c r="Z10"/>
      <c r="AA10"/>
      <c r="AB10"/>
      <c r="AC10" s="769"/>
      <c r="AD10" s="521"/>
      <c r="AE10" s="1015"/>
      <c r="AF10" s="1015"/>
      <c r="AG10" s="1015"/>
      <c r="AH10" s="1015"/>
      <c r="AI10" s="1015"/>
      <c r="AJ10" s="1015"/>
      <c r="AK10" s="1015"/>
      <c r="AL10" s="1015"/>
      <c r="AM10" s="1015"/>
      <c r="AN10" s="1015"/>
      <c r="AO10" s="1015"/>
    </row>
    <row r="11" spans="1:41" s="1009" customFormat="1" ht="11.25" hidden="1">
      <c r="A11" s="1015"/>
      <c r="B11" s="1015"/>
      <c r="C11" s="1015"/>
      <c r="D11" s="1015"/>
      <c r="E11" s="1015"/>
      <c r="F11" s="1015"/>
      <c r="G11" s="1015"/>
      <c r="H11" s="1015"/>
      <c r="L11" s="1237"/>
      <c r="M11" s="1237"/>
      <c r="N11" s="1026"/>
      <c r="O11" s="769"/>
      <c r="P11" s="769"/>
      <c r="Q11" s="769"/>
      <c r="R11" s="769"/>
      <c r="S11" s="769"/>
      <c r="T11" s="769"/>
      <c r="U11" s="1013" t="s">
        <v>373</v>
      </c>
      <c r="V11" s="769"/>
      <c r="W11" s="769"/>
      <c r="X11" s="769"/>
      <c r="Y11" s="769"/>
      <c r="Z11" s="769"/>
      <c r="AA11" s="769"/>
      <c r="AB11" s="1013" t="s">
        <v>373</v>
      </c>
      <c r="AE11" s="1015"/>
      <c r="AF11" s="1015"/>
      <c r="AG11" s="1015"/>
      <c r="AH11" s="1015"/>
      <c r="AI11" s="1015"/>
      <c r="AJ11" s="1015"/>
      <c r="AK11" s="1015"/>
      <c r="AL11" s="1015"/>
      <c r="AM11" s="1015"/>
      <c r="AN11" s="1015"/>
      <c r="AO11" s="1015"/>
    </row>
    <row r="12" spans="1:41">
      <c r="J12" s="997"/>
      <c r="K12" s="997"/>
      <c r="L12" s="993"/>
      <c r="M12" s="993"/>
      <c r="N12" s="504"/>
      <c r="O12" s="1214"/>
      <c r="P12" s="1214"/>
      <c r="Q12" s="1214"/>
      <c r="R12" s="1214"/>
      <c r="S12" s="1214"/>
      <c r="T12" s="1214"/>
      <c r="U12" s="1214"/>
      <c r="V12" s="1214" t="s">
        <v>2150</v>
      </c>
      <c r="W12" s="1214"/>
      <c r="X12" s="1214"/>
      <c r="Y12" s="1214"/>
      <c r="Z12" s="1214"/>
      <c r="AA12" s="1214"/>
      <c r="AB12" s="1214"/>
    </row>
    <row r="13" spans="1:41">
      <c r="J13" s="997"/>
      <c r="K13" s="997"/>
      <c r="L13" s="1154" t="s">
        <v>454</v>
      </c>
      <c r="M13" s="1154"/>
      <c r="N13" s="1154"/>
      <c r="O13" s="1154"/>
      <c r="P13" s="1154"/>
      <c r="Q13" s="1154"/>
      <c r="R13" s="1154"/>
      <c r="S13" s="1154"/>
      <c r="T13" s="1154"/>
      <c r="U13" s="1154"/>
      <c r="V13" s="1154"/>
      <c r="W13" s="1154"/>
      <c r="X13" s="1154"/>
      <c r="Y13" s="1154"/>
      <c r="Z13" s="1154"/>
      <c r="AA13" s="1154"/>
      <c r="AB13" s="1154"/>
      <c r="AC13" s="1154"/>
      <c r="AD13" s="1154" t="s">
        <v>455</v>
      </c>
    </row>
    <row r="14" spans="1:41" ht="14.25" customHeight="1">
      <c r="J14" s="997"/>
      <c r="K14" s="997"/>
      <c r="L14" s="1220" t="s">
        <v>92</v>
      </c>
      <c r="M14" s="1220" t="s">
        <v>639</v>
      </c>
      <c r="N14" s="663"/>
      <c r="O14" s="1221" t="s">
        <v>641</v>
      </c>
      <c r="P14" s="1222"/>
      <c r="Q14" s="1222"/>
      <c r="R14" s="1222"/>
      <c r="S14" s="1222"/>
      <c r="T14" s="1223"/>
      <c r="U14" s="1231" t="s">
        <v>341</v>
      </c>
      <c r="V14" s="1221" t="s">
        <v>641</v>
      </c>
      <c r="W14" s="1222"/>
      <c r="X14" s="1222"/>
      <c r="Y14" s="1222"/>
      <c r="Z14" s="1222"/>
      <c r="AA14" s="1223"/>
      <c r="AB14" s="1231" t="s">
        <v>341</v>
      </c>
      <c r="AC14" s="1217" t="s">
        <v>275</v>
      </c>
      <c r="AD14" s="1154"/>
    </row>
    <row r="15" spans="1:41" ht="14.25" customHeight="1">
      <c r="J15" s="997"/>
      <c r="K15" s="997"/>
      <c r="L15" s="1220"/>
      <c r="M15" s="1220"/>
      <c r="N15" s="664"/>
      <c r="O15" s="1226" t="s">
        <v>605</v>
      </c>
      <c r="P15" s="1224" t="s">
        <v>271</v>
      </c>
      <c r="Q15" s="1225"/>
      <c r="R15" s="1228" t="s">
        <v>654</v>
      </c>
      <c r="S15" s="1229"/>
      <c r="T15" s="1230"/>
      <c r="U15" s="1232"/>
      <c r="V15" s="1226" t="s">
        <v>605</v>
      </c>
      <c r="W15" s="1224" t="s">
        <v>271</v>
      </c>
      <c r="X15" s="1225"/>
      <c r="Y15" s="1228" t="s">
        <v>654</v>
      </c>
      <c r="Z15" s="1229"/>
      <c r="AA15" s="1230"/>
      <c r="AB15" s="1232"/>
      <c r="AC15" s="1218"/>
      <c r="AD15" s="1154"/>
    </row>
    <row r="16" spans="1:41" ht="33.75" customHeight="1">
      <c r="J16" s="997"/>
      <c r="K16" s="997"/>
      <c r="L16" s="1220"/>
      <c r="M16" s="1220"/>
      <c r="N16" s="665"/>
      <c r="O16" s="1227"/>
      <c r="P16" s="758" t="s">
        <v>606</v>
      </c>
      <c r="Q16" s="758" t="s">
        <v>6</v>
      </c>
      <c r="R16" s="1030" t="s">
        <v>274</v>
      </c>
      <c r="S16" s="1215" t="s">
        <v>273</v>
      </c>
      <c r="T16" s="1216"/>
      <c r="U16" s="1233"/>
      <c r="V16" s="1227"/>
      <c r="W16" s="758" t="s">
        <v>606</v>
      </c>
      <c r="X16" s="758" t="s">
        <v>6</v>
      </c>
      <c r="Y16" s="1113" t="s">
        <v>274</v>
      </c>
      <c r="Z16" s="1215" t="s">
        <v>273</v>
      </c>
      <c r="AA16" s="1216"/>
      <c r="AB16" s="1233"/>
      <c r="AC16" s="1219"/>
      <c r="AD16" s="1154"/>
    </row>
    <row r="17" spans="1:43">
      <c r="J17" s="997"/>
      <c r="K17" s="571">
        <v>1</v>
      </c>
      <c r="L17" s="649" t="s">
        <v>93</v>
      </c>
      <c r="M17" s="649" t="s">
        <v>49</v>
      </c>
      <c r="N17" s="651" t="str">
        <f ca="1">OFFSET(N17,0,-1)</f>
        <v>2</v>
      </c>
      <c r="O17" s="1027">
        <f ca="1">OFFSET(O17,0,-1)+1</f>
        <v>3</v>
      </c>
      <c r="P17" s="1027">
        <f ca="1">OFFSET(P17,0,-1)+1</f>
        <v>4</v>
      </c>
      <c r="Q17" s="1027">
        <f ca="1">OFFSET(Q17,0,-1)+1</f>
        <v>5</v>
      </c>
      <c r="R17" s="1027">
        <f ca="1">OFFSET(R17,0,-1)+1</f>
        <v>6</v>
      </c>
      <c r="S17" s="1238">
        <f ca="1">OFFSET(S17,0,-1)+1</f>
        <v>7</v>
      </c>
      <c r="T17" s="1238"/>
      <c r="U17" s="1027">
        <f ca="1">OFFSET(U17,0,-2)+1</f>
        <v>8</v>
      </c>
      <c r="V17" s="1109">
        <f ca="1">OFFSET(V17,0,-1)+1</f>
        <v>9</v>
      </c>
      <c r="W17" s="1109">
        <f ca="1">OFFSET(W17,0,-1)+1</f>
        <v>10</v>
      </c>
      <c r="X17" s="1109">
        <f ca="1">OFFSET(X17,0,-1)+1</f>
        <v>11</v>
      </c>
      <c r="Y17" s="1109">
        <f ca="1">OFFSET(Y17,0,-1)+1</f>
        <v>12</v>
      </c>
      <c r="Z17" s="1238">
        <f ca="1">OFFSET(Z17,0,-1)+1</f>
        <v>13</v>
      </c>
      <c r="AA17" s="1238"/>
      <c r="AB17" s="1109">
        <f ca="1">OFFSET(AB17,0,-2)+1</f>
        <v>14</v>
      </c>
      <c r="AC17" s="651">
        <f ca="1">OFFSET(AC17,0,-1)</f>
        <v>14</v>
      </c>
      <c r="AD17" s="1027">
        <f ca="1">OFFSET(AD17,0,-1)+1</f>
        <v>15</v>
      </c>
    </row>
    <row r="18" spans="1:43" ht="22.5">
      <c r="A18" s="1239">
        <v>1</v>
      </c>
      <c r="B18" s="1017"/>
      <c r="C18" s="1017"/>
      <c r="D18" s="1017"/>
      <c r="E18" s="983"/>
      <c r="F18" s="1028"/>
      <c r="G18" s="1028"/>
      <c r="H18" s="1028"/>
      <c r="I18" s="985"/>
      <c r="J18" s="981"/>
      <c r="K18" s="965"/>
      <c r="L18" s="1032">
        <f>mergeValue(A18)</f>
        <v>1</v>
      </c>
      <c r="M18" s="643" t="s">
        <v>20</v>
      </c>
      <c r="N18" s="648"/>
      <c r="O18" s="1240" t="str">
        <f>IF('Перечень тарифов'!J21="","","" &amp; 'Перечень тарифов'!J21 &amp; "")</f>
        <v>Предельный уровень цена на тепловую энергию (мощность) в ценовой зоне теплоснабжения</v>
      </c>
      <c r="P18" s="1240"/>
      <c r="Q18" s="1240"/>
      <c r="R18" s="1240"/>
      <c r="S18" s="1240"/>
      <c r="T18" s="1240"/>
      <c r="U18" s="1240"/>
      <c r="V18" s="1240"/>
      <c r="W18" s="1240"/>
      <c r="X18" s="1240"/>
      <c r="Y18" s="1240"/>
      <c r="Z18" s="1240"/>
      <c r="AA18" s="1240"/>
      <c r="AB18" s="1240"/>
      <c r="AC18" s="1240"/>
      <c r="AD18" s="632" t="s">
        <v>476</v>
      </c>
      <c r="AF18" s="831"/>
      <c r="AG18" s="831" t="str">
        <f t="shared" ref="AG18:AG244" si="0">IF(M18="","",M18 )</f>
        <v>Наименование тарифа</v>
      </c>
      <c r="AH18" s="831"/>
      <c r="AI18" s="831"/>
      <c r="AJ18" s="831"/>
      <c r="AP18" s="1010"/>
      <c r="AQ18" s="1010"/>
    </row>
    <row r="19" spans="1:43" hidden="1">
      <c r="A19" s="1239"/>
      <c r="B19" s="1239">
        <v>1</v>
      </c>
      <c r="C19" s="1017"/>
      <c r="D19" s="1017"/>
      <c r="E19" s="1028"/>
      <c r="F19" s="1028"/>
      <c r="G19" s="1028"/>
      <c r="H19" s="1028"/>
      <c r="I19" s="1023"/>
      <c r="J19" s="956"/>
      <c r="K19" s="959"/>
      <c r="L19" s="1032" t="str">
        <f>mergeValue(A19) &amp;"."&amp; mergeValue(B19)</f>
        <v>1.1</v>
      </c>
      <c r="M19" s="694"/>
      <c r="N19" s="648"/>
      <c r="O19" s="1240"/>
      <c r="P19" s="1240"/>
      <c r="Q19" s="1240"/>
      <c r="R19" s="1240"/>
      <c r="S19" s="1240"/>
      <c r="T19" s="1240"/>
      <c r="U19" s="1240"/>
      <c r="V19" s="1240"/>
      <c r="W19" s="1240"/>
      <c r="X19" s="1240"/>
      <c r="Y19" s="1240"/>
      <c r="Z19" s="1240"/>
      <c r="AA19" s="1240"/>
      <c r="AB19" s="1240"/>
      <c r="AC19" s="1240"/>
      <c r="AD19" s="632"/>
      <c r="AF19" s="831"/>
      <c r="AG19" s="831" t="str">
        <f t="shared" si="0"/>
        <v/>
      </c>
      <c r="AH19" s="831"/>
      <c r="AI19" s="831"/>
      <c r="AJ19" s="831"/>
      <c r="AP19" s="1010"/>
      <c r="AQ19" s="1010"/>
    </row>
    <row r="20" spans="1:43" ht="22.5">
      <c r="A20" s="1239"/>
      <c r="B20" s="1239"/>
      <c r="C20" s="1239">
        <v>1</v>
      </c>
      <c r="D20" s="1017"/>
      <c r="E20" s="1028"/>
      <c r="F20" s="1028"/>
      <c r="G20" s="1028"/>
      <c r="H20" s="1028"/>
      <c r="I20" s="964"/>
      <c r="J20" s="956"/>
      <c r="K20" s="959"/>
      <c r="L20" s="1032" t="str">
        <f>mergeValue(A20) &amp;"."&amp; mergeValue(B20)&amp;"."&amp; mergeValue(C20)</f>
        <v>1.1.1</v>
      </c>
      <c r="M20" s="695" t="s">
        <v>7</v>
      </c>
      <c r="N20" s="648"/>
      <c r="O20" s="1240" t="str">
        <f>IF('Перечень тарифов'!R21="","","" &amp; 'Перечень тарифов'!R21 &amp; "")</f>
        <v>6, 7, 9, 10, 11, 13, 12, 15, 16, 17,20, 25, 26, 28, 29, 30, 34, 35, 38, 39, 40, 41, 42, 44, 45, 46, 48, 51, 52, 53, 54, 55, 61, 69, 70, 71, 83</v>
      </c>
      <c r="P20" s="1240"/>
      <c r="Q20" s="1240"/>
      <c r="R20" s="1240"/>
      <c r="S20" s="1240"/>
      <c r="T20" s="1240"/>
      <c r="U20" s="1240"/>
      <c r="V20" s="1240"/>
      <c r="W20" s="1240"/>
      <c r="X20" s="1240"/>
      <c r="Y20" s="1240"/>
      <c r="Z20" s="1240"/>
      <c r="AA20" s="1240"/>
      <c r="AB20" s="1240"/>
      <c r="AC20" s="1240"/>
      <c r="AD20" s="632" t="s">
        <v>633</v>
      </c>
      <c r="AF20" s="831"/>
      <c r="AG20" s="831" t="str">
        <f t="shared" si="0"/>
        <v xml:space="preserve">Наименование системы теплоснабжения </v>
      </c>
      <c r="AH20" s="831"/>
      <c r="AI20" s="831"/>
      <c r="AJ20" s="831"/>
      <c r="AP20" s="1010"/>
      <c r="AQ20" s="1010"/>
    </row>
    <row r="21" spans="1:43" hidden="1">
      <c r="A21" s="1239"/>
      <c r="B21" s="1239"/>
      <c r="C21" s="1239"/>
      <c r="D21" s="1239">
        <v>1</v>
      </c>
      <c r="E21" s="1028"/>
      <c r="F21" s="1028"/>
      <c r="G21" s="1028"/>
      <c r="H21" s="1028"/>
      <c r="I21" s="964"/>
      <c r="J21" s="956"/>
      <c r="K21" s="959"/>
      <c r="L21" s="1032" t="str">
        <f>mergeValue(A21) &amp;"."&amp; mergeValue(B21)&amp;"."&amp; mergeValue(C21)&amp;"."&amp; mergeValue(D21)</f>
        <v>1.1.1.1</v>
      </c>
      <c r="M21" s="696"/>
      <c r="N21" s="648"/>
      <c r="O21" s="1240"/>
      <c r="P21" s="1240"/>
      <c r="Q21" s="1240"/>
      <c r="R21" s="1240"/>
      <c r="S21" s="1240"/>
      <c r="T21" s="1240"/>
      <c r="U21" s="1240"/>
      <c r="V21" s="1240"/>
      <c r="W21" s="1240"/>
      <c r="X21" s="1240"/>
      <c r="Y21" s="1240"/>
      <c r="Z21" s="1240"/>
      <c r="AA21" s="1240"/>
      <c r="AB21" s="1240"/>
      <c r="AC21" s="1240"/>
      <c r="AD21" s="632"/>
      <c r="AF21" s="831"/>
      <c r="AG21" s="831" t="str">
        <f t="shared" si="0"/>
        <v/>
      </c>
      <c r="AH21" s="831"/>
      <c r="AI21" s="831"/>
      <c r="AJ21" s="831"/>
      <c r="AP21" s="1010"/>
      <c r="AQ21" s="1010"/>
    </row>
    <row r="22" spans="1:43" ht="30" customHeight="1">
      <c r="A22" s="1239"/>
      <c r="B22" s="1239"/>
      <c r="C22" s="1239"/>
      <c r="D22" s="1239"/>
      <c r="E22" s="1239">
        <v>1</v>
      </c>
      <c r="F22" s="1028"/>
      <c r="G22" s="1028"/>
      <c r="H22" s="1017">
        <v>1</v>
      </c>
      <c r="I22" s="1239">
        <v>1</v>
      </c>
      <c r="J22" s="1028"/>
      <c r="K22" s="967"/>
      <c r="L22" s="1032" t="str">
        <f>mergeValue(A22) &amp;"."&amp; mergeValue(B22)&amp;"."&amp; mergeValue(C22)&amp;"."&amp; mergeValue(D22)&amp;"."&amp; mergeValue(E22)</f>
        <v>1.1.1.1.1</v>
      </c>
      <c r="M22" s="556" t="s">
        <v>9</v>
      </c>
      <c r="N22" s="648"/>
      <c r="O22" s="1242" t="s">
        <v>3</v>
      </c>
      <c r="P22" s="1243"/>
      <c r="Q22" s="1243"/>
      <c r="R22" s="1243"/>
      <c r="S22" s="1243"/>
      <c r="T22" s="1243"/>
      <c r="U22" s="1243"/>
      <c r="V22" s="1243"/>
      <c r="W22" s="1243"/>
      <c r="X22" s="1243"/>
      <c r="Y22" s="1243"/>
      <c r="Z22" s="1243"/>
      <c r="AA22" s="1243"/>
      <c r="AB22" s="1243"/>
      <c r="AC22" s="1244"/>
      <c r="AD22" s="632" t="s">
        <v>638</v>
      </c>
      <c r="AF22" s="831"/>
      <c r="AG22" s="831" t="str">
        <f t="shared" si="0"/>
        <v>Схема подключения теплопотребляющей установки к коллектору источника тепловой энергии</v>
      </c>
      <c r="AH22" s="831"/>
      <c r="AI22" s="831"/>
      <c r="AJ22" s="831"/>
      <c r="AP22" s="1010"/>
      <c r="AQ22" s="1010"/>
    </row>
    <row r="23" spans="1:43" ht="32.25" customHeight="1">
      <c r="A23" s="1239"/>
      <c r="B23" s="1239"/>
      <c r="C23" s="1239"/>
      <c r="D23" s="1239"/>
      <c r="E23" s="1239"/>
      <c r="F23" s="1239">
        <v>1</v>
      </c>
      <c r="G23" s="1017"/>
      <c r="H23" s="1017"/>
      <c r="I23" s="1239"/>
      <c r="J23" s="1239">
        <v>1</v>
      </c>
      <c r="K23" s="968"/>
      <c r="L23" s="1032" t="str">
        <f>mergeValue(A23) &amp;"."&amp; mergeValue(B23)&amp;"."&amp; mergeValue(C23)&amp;"."&amp; mergeValue(D23)&amp;"."&amp; mergeValue(E23)&amp;"."&amp; mergeValue(F23)</f>
        <v>1.1.1.1.1.1</v>
      </c>
      <c r="M23" s="557" t="s">
        <v>10</v>
      </c>
      <c r="N23" s="648"/>
      <c r="O23" s="1242" t="s">
        <v>3</v>
      </c>
      <c r="P23" s="1243"/>
      <c r="Q23" s="1243"/>
      <c r="R23" s="1243"/>
      <c r="S23" s="1243"/>
      <c r="T23" s="1243"/>
      <c r="U23" s="1243"/>
      <c r="V23" s="1243"/>
      <c r="W23" s="1243"/>
      <c r="X23" s="1243"/>
      <c r="Y23" s="1243"/>
      <c r="Z23" s="1243"/>
      <c r="AA23" s="1243"/>
      <c r="AB23" s="1243"/>
      <c r="AC23" s="1244"/>
      <c r="AD23" s="632" t="s">
        <v>636</v>
      </c>
      <c r="AF23" s="831"/>
      <c r="AG23" s="831" t="str">
        <f t="shared" si="0"/>
        <v>Группа потребителей</v>
      </c>
      <c r="AH23" s="831"/>
      <c r="AI23" s="831"/>
      <c r="AJ23" s="831"/>
      <c r="AP23" s="1010"/>
      <c r="AQ23" s="1010"/>
    </row>
    <row r="24" spans="1:43" ht="17.100000000000001" customHeight="1">
      <c r="A24" s="1239"/>
      <c r="B24" s="1239"/>
      <c r="C24" s="1239"/>
      <c r="D24" s="1239"/>
      <c r="E24" s="1239"/>
      <c r="F24" s="1239"/>
      <c r="G24" s="1017">
        <v>1</v>
      </c>
      <c r="H24" s="1017"/>
      <c r="I24" s="1239"/>
      <c r="J24" s="1239"/>
      <c r="K24" s="968">
        <v>1</v>
      </c>
      <c r="L24" s="1032" t="str">
        <f>mergeValue(A24) &amp;"."&amp; mergeValue(B24)&amp;"."&amp; mergeValue(C24)&amp;"."&amp; mergeValue(D24)&amp;"."&amp; mergeValue(E24)&amp;"."&amp; mergeValue(F24)&amp;"."&amp; mergeValue(G24)</f>
        <v>1.1.1.1.1.1.1</v>
      </c>
      <c r="M24" s="1071" t="s">
        <v>642</v>
      </c>
      <c r="N24" s="648"/>
      <c r="O24" s="685">
        <v>1776</v>
      </c>
      <c r="P24" s="765"/>
      <c r="Q24" s="1096"/>
      <c r="R24" s="1234" t="s">
        <v>1470</v>
      </c>
      <c r="S24" s="1235" t="s">
        <v>84</v>
      </c>
      <c r="T24" s="1234" t="s">
        <v>2160</v>
      </c>
      <c r="U24" s="1235" t="s">
        <v>84</v>
      </c>
      <c r="V24" s="685">
        <v>1869.71</v>
      </c>
      <c r="W24" s="765"/>
      <c r="X24" s="1096"/>
      <c r="Y24" s="1234" t="s">
        <v>2161</v>
      </c>
      <c r="Z24" s="1235" t="s">
        <v>84</v>
      </c>
      <c r="AA24" s="1234" t="s">
        <v>1471</v>
      </c>
      <c r="AB24" s="1235" t="s">
        <v>85</v>
      </c>
      <c r="AC24" s="765"/>
      <c r="AD24" s="1210" t="s">
        <v>655</v>
      </c>
      <c r="AE24" s="1010" t="str">
        <f>strCheckDate(O25:AC25)</f>
        <v/>
      </c>
      <c r="AF24" s="831"/>
      <c r="AG24" s="831" t="str">
        <f t="shared" si="0"/>
        <v>вода</v>
      </c>
      <c r="AH24" s="831"/>
      <c r="AI24" s="831"/>
      <c r="AJ24" s="831"/>
      <c r="AP24" s="1010"/>
      <c r="AQ24" s="1010"/>
    </row>
    <row r="25" spans="1:43" ht="11.25" hidden="1" customHeight="1">
      <c r="A25" s="1239"/>
      <c r="B25" s="1239"/>
      <c r="C25" s="1239"/>
      <c r="D25" s="1239"/>
      <c r="E25" s="1239"/>
      <c r="F25" s="1239"/>
      <c r="G25" s="1017"/>
      <c r="H25" s="1017"/>
      <c r="I25" s="1239"/>
      <c r="J25" s="1239"/>
      <c r="K25" s="968"/>
      <c r="L25" s="802"/>
      <c r="M25" s="648"/>
      <c r="N25" s="648"/>
      <c r="O25" s="765"/>
      <c r="P25" s="765"/>
      <c r="Q25" s="771" t="str">
        <f>R24 &amp; "-" &amp; T24</f>
        <v>01.01.2022-30.06.2022</v>
      </c>
      <c r="R25" s="1234"/>
      <c r="S25" s="1235"/>
      <c r="T25" s="1234"/>
      <c r="U25" s="1235"/>
      <c r="V25" s="765"/>
      <c r="W25" s="765"/>
      <c r="X25" s="771" t="str">
        <f>Y24 &amp; "-" &amp; AA24</f>
        <v>01.07.2022-31.12.2022</v>
      </c>
      <c r="Y25" s="1234"/>
      <c r="Z25" s="1235"/>
      <c r="AA25" s="1234"/>
      <c r="AB25" s="1235"/>
      <c r="AC25" s="765"/>
      <c r="AD25" s="1211"/>
      <c r="AF25" s="831"/>
      <c r="AG25" s="831" t="str">
        <f t="shared" si="0"/>
        <v/>
      </c>
      <c r="AH25" s="831"/>
      <c r="AI25" s="831"/>
      <c r="AJ25" s="831"/>
      <c r="AP25" s="1010"/>
      <c r="AQ25" s="1010"/>
    </row>
    <row r="26" spans="1:43" ht="15" customHeight="1">
      <c r="A26" s="1239"/>
      <c r="B26" s="1239"/>
      <c r="C26" s="1239"/>
      <c r="D26" s="1239"/>
      <c r="E26" s="1239"/>
      <c r="F26" s="1239"/>
      <c r="G26" s="1028"/>
      <c r="H26" s="1017"/>
      <c r="I26" s="1239"/>
      <c r="J26" s="1239"/>
      <c r="K26" s="967"/>
      <c r="L26" s="690"/>
      <c r="M26" s="559" t="s">
        <v>25</v>
      </c>
      <c r="N26" s="1008"/>
      <c r="O26" s="1008"/>
      <c r="P26" s="1008"/>
      <c r="Q26" s="1008"/>
      <c r="R26" s="1008"/>
      <c r="S26" s="1008"/>
      <c r="T26" s="1008"/>
      <c r="U26" s="1008"/>
      <c r="V26" s="1008"/>
      <c r="W26" s="1008"/>
      <c r="X26" s="1008"/>
      <c r="Y26" s="1008"/>
      <c r="Z26" s="1008"/>
      <c r="AA26" s="1008"/>
      <c r="AB26" s="1008"/>
      <c r="AC26" s="764"/>
      <c r="AD26" s="1212"/>
      <c r="AF26" s="831"/>
      <c r="AG26" s="831" t="str">
        <f t="shared" si="0"/>
        <v>Добавить вид теплоносителя (параметры теплоносителя)</v>
      </c>
      <c r="AH26" s="831"/>
      <c r="AI26" s="831"/>
      <c r="AJ26" s="831"/>
      <c r="AP26" s="1010"/>
      <c r="AQ26" s="1010"/>
    </row>
    <row r="27" spans="1:43" ht="15" customHeight="1">
      <c r="A27" s="1239"/>
      <c r="B27" s="1239"/>
      <c r="C27" s="1239"/>
      <c r="D27" s="1239"/>
      <c r="E27" s="1239"/>
      <c r="F27" s="1028"/>
      <c r="G27" s="1028"/>
      <c r="H27" s="1017"/>
      <c r="I27" s="1239"/>
      <c r="J27" s="1028"/>
      <c r="K27" s="967"/>
      <c r="L27" s="690"/>
      <c r="M27" s="558" t="s">
        <v>11</v>
      </c>
      <c r="N27" s="1008"/>
      <c r="O27" s="1008"/>
      <c r="P27" s="1008"/>
      <c r="Q27" s="1008"/>
      <c r="R27" s="1008"/>
      <c r="S27" s="1008"/>
      <c r="T27" s="1008"/>
      <c r="U27" s="1007"/>
      <c r="V27" s="1008"/>
      <c r="W27" s="1008"/>
      <c r="X27" s="1008"/>
      <c r="Y27" s="1008"/>
      <c r="Z27" s="1008"/>
      <c r="AA27" s="1008"/>
      <c r="AB27" s="1007"/>
      <c r="AC27" s="1008"/>
      <c r="AD27" s="667"/>
      <c r="AF27" s="831"/>
      <c r="AG27" s="831" t="str">
        <f t="shared" si="0"/>
        <v>Добавить группу потребителей</v>
      </c>
      <c r="AH27" s="831"/>
      <c r="AI27" s="831"/>
      <c r="AJ27" s="831"/>
      <c r="AP27" s="1010"/>
      <c r="AQ27" s="1010"/>
    </row>
    <row r="28" spans="1:43" ht="15" customHeight="1">
      <c r="A28" s="1239"/>
      <c r="B28" s="1239"/>
      <c r="C28" s="1239"/>
      <c r="D28" s="1239"/>
      <c r="E28" s="966"/>
      <c r="F28" s="1028"/>
      <c r="G28" s="1028"/>
      <c r="H28" s="1028"/>
      <c r="I28" s="981"/>
      <c r="J28" s="996"/>
      <c r="K28" s="965"/>
      <c r="L28" s="690"/>
      <c r="M28" s="1003" t="s">
        <v>12</v>
      </c>
      <c r="N28" s="1008"/>
      <c r="O28" s="1008"/>
      <c r="P28" s="1008"/>
      <c r="Q28" s="1008"/>
      <c r="R28" s="1008"/>
      <c r="S28" s="1008"/>
      <c r="T28" s="1008"/>
      <c r="U28" s="1007"/>
      <c r="V28" s="1008"/>
      <c r="W28" s="1008"/>
      <c r="X28" s="1008"/>
      <c r="Y28" s="1008"/>
      <c r="Z28" s="1008"/>
      <c r="AA28" s="1008"/>
      <c r="AB28" s="1007"/>
      <c r="AC28" s="1008"/>
      <c r="AD28" s="667"/>
      <c r="AF28" s="831"/>
      <c r="AG28" s="831" t="str">
        <f t="shared" si="0"/>
        <v>Добавить схему подключения</v>
      </c>
      <c r="AH28" s="831"/>
      <c r="AI28" s="831"/>
      <c r="AJ28" s="831"/>
      <c r="AP28" s="1010"/>
      <c r="AQ28" s="1010"/>
    </row>
    <row r="29" spans="1:43" s="1063" customFormat="1" ht="22.5">
      <c r="A29" s="1239"/>
      <c r="B29" s="1239"/>
      <c r="C29" s="1239">
        <v>2</v>
      </c>
      <c r="D29" s="1081"/>
      <c r="E29" s="1110"/>
      <c r="F29" s="1110"/>
      <c r="G29" s="1110"/>
      <c r="H29" s="1110"/>
      <c r="I29" s="964"/>
      <c r="J29" s="956"/>
      <c r="K29" s="959"/>
      <c r="L29" s="1114" t="str">
        <f>mergeValue(A29) &amp;"."&amp; mergeValue(B29)&amp;"."&amp; mergeValue(C29)</f>
        <v>1.1.2</v>
      </c>
      <c r="M29" s="695" t="s">
        <v>7</v>
      </c>
      <c r="N29" s="648"/>
      <c r="O29" s="1245" t="str">
        <f>IF('Перечень тарифов'!R23="","","" &amp; 'Перечень тарифов'!R23 &amp; "")</f>
        <v>8</v>
      </c>
      <c r="P29" s="1246"/>
      <c r="Q29" s="1246"/>
      <c r="R29" s="1246"/>
      <c r="S29" s="1246"/>
      <c r="T29" s="1246"/>
      <c r="U29" s="1246"/>
      <c r="V29" s="1246"/>
      <c r="W29" s="1246"/>
      <c r="X29" s="1246"/>
      <c r="Y29" s="1246"/>
      <c r="Z29" s="1246"/>
      <c r="AA29" s="1246"/>
      <c r="AB29" s="1246"/>
      <c r="AC29" s="1247"/>
      <c r="AD29" s="632" t="s">
        <v>633</v>
      </c>
      <c r="AE29" s="1010"/>
      <c r="AF29" s="831"/>
      <c r="AG29" s="831" t="str">
        <f t="shared" si="0"/>
        <v xml:space="preserve">Наименование системы теплоснабжения </v>
      </c>
      <c r="AH29" s="831"/>
      <c r="AI29" s="831"/>
      <c r="AJ29" s="831"/>
      <c r="AK29" s="1010"/>
      <c r="AL29" s="1010"/>
      <c r="AM29" s="1010"/>
      <c r="AN29" s="1010"/>
      <c r="AO29" s="1010"/>
      <c r="AP29" s="1010"/>
      <c r="AQ29" s="1010"/>
    </row>
    <row r="30" spans="1:43" s="1063" customFormat="1" hidden="1">
      <c r="A30" s="1239"/>
      <c r="B30" s="1239"/>
      <c r="C30" s="1239"/>
      <c r="D30" s="1239">
        <v>1</v>
      </c>
      <c r="E30" s="1110"/>
      <c r="F30" s="1110"/>
      <c r="G30" s="1110"/>
      <c r="H30" s="1110"/>
      <c r="I30" s="964"/>
      <c r="J30" s="956"/>
      <c r="K30" s="959"/>
      <c r="L30" s="1114" t="str">
        <f>mergeValue(A30) &amp;"."&amp; mergeValue(B30)&amp;"."&amp; mergeValue(C30)&amp;"."&amp; mergeValue(D30)</f>
        <v>1.1.2.1</v>
      </c>
      <c r="M30" s="696"/>
      <c r="N30" s="648"/>
      <c r="O30" s="1245"/>
      <c r="P30" s="1246"/>
      <c r="Q30" s="1246"/>
      <c r="R30" s="1246"/>
      <c r="S30" s="1246"/>
      <c r="T30" s="1246"/>
      <c r="U30" s="1246"/>
      <c r="V30" s="1246"/>
      <c r="W30" s="1246"/>
      <c r="X30" s="1246"/>
      <c r="Y30" s="1246"/>
      <c r="Z30" s="1246"/>
      <c r="AA30" s="1246"/>
      <c r="AB30" s="1246"/>
      <c r="AC30" s="1247"/>
      <c r="AD30" s="632"/>
      <c r="AE30" s="1010"/>
      <c r="AF30" s="831"/>
      <c r="AG30" s="831" t="str">
        <f t="shared" si="0"/>
        <v/>
      </c>
      <c r="AH30" s="831"/>
      <c r="AI30" s="831"/>
      <c r="AJ30" s="831"/>
      <c r="AK30" s="1010"/>
      <c r="AL30" s="1010"/>
      <c r="AM30" s="1010"/>
      <c r="AN30" s="1010"/>
      <c r="AO30" s="1010"/>
      <c r="AP30" s="1010"/>
      <c r="AQ30" s="1010"/>
    </row>
    <row r="31" spans="1:43" s="1063" customFormat="1" ht="42.75" customHeight="1">
      <c r="A31" s="1239"/>
      <c r="B31" s="1239"/>
      <c r="C31" s="1239"/>
      <c r="D31" s="1239"/>
      <c r="E31" s="1239">
        <v>1</v>
      </c>
      <c r="F31" s="1110"/>
      <c r="G31" s="1110"/>
      <c r="H31" s="1081">
        <v>1</v>
      </c>
      <c r="I31" s="1239">
        <v>1</v>
      </c>
      <c r="J31" s="1110"/>
      <c r="K31" s="967"/>
      <c r="L31" s="1114" t="str">
        <f>mergeValue(A31) &amp;"."&amp; mergeValue(B31)&amp;"."&amp; mergeValue(C31)&amp;"."&amp; mergeValue(D31)&amp;"."&amp; mergeValue(E31)</f>
        <v>1.1.2.1.1</v>
      </c>
      <c r="M31" s="556" t="s">
        <v>9</v>
      </c>
      <c r="N31" s="648"/>
      <c r="O31" s="1242" t="s">
        <v>3</v>
      </c>
      <c r="P31" s="1243"/>
      <c r="Q31" s="1243"/>
      <c r="R31" s="1243"/>
      <c r="S31" s="1243"/>
      <c r="T31" s="1243"/>
      <c r="U31" s="1243"/>
      <c r="V31" s="1243"/>
      <c r="W31" s="1243"/>
      <c r="X31" s="1243"/>
      <c r="Y31" s="1243"/>
      <c r="Z31" s="1243"/>
      <c r="AA31" s="1243"/>
      <c r="AB31" s="1243"/>
      <c r="AC31" s="1244"/>
      <c r="AD31" s="632" t="s">
        <v>638</v>
      </c>
      <c r="AE31" s="1010"/>
      <c r="AF31" s="831"/>
      <c r="AG31" s="831" t="str">
        <f t="shared" si="0"/>
        <v>Схема подключения теплопотребляющей установки к коллектору источника тепловой энергии</v>
      </c>
      <c r="AH31" s="831"/>
      <c r="AI31" s="831"/>
      <c r="AJ31" s="831"/>
      <c r="AK31" s="1010"/>
      <c r="AL31" s="1010"/>
      <c r="AM31" s="1010"/>
      <c r="AN31" s="1010"/>
      <c r="AO31" s="1010"/>
      <c r="AP31" s="1010"/>
      <c r="AQ31" s="1010"/>
    </row>
    <row r="32" spans="1:43" s="1063" customFormat="1" ht="32.25" customHeight="1">
      <c r="A32" s="1239"/>
      <c r="B32" s="1239"/>
      <c r="C32" s="1239"/>
      <c r="D32" s="1239"/>
      <c r="E32" s="1239"/>
      <c r="F32" s="1239">
        <v>1</v>
      </c>
      <c r="G32" s="1081"/>
      <c r="H32" s="1081"/>
      <c r="I32" s="1239"/>
      <c r="J32" s="1239">
        <v>1</v>
      </c>
      <c r="K32" s="968"/>
      <c r="L32" s="1114" t="str">
        <f>mergeValue(A32) &amp;"."&amp; mergeValue(B32)&amp;"."&amp; mergeValue(C32)&amp;"."&amp; mergeValue(D32)&amp;"."&amp; mergeValue(E32)&amp;"."&amp; mergeValue(F32)</f>
        <v>1.1.2.1.1.1</v>
      </c>
      <c r="M32" s="557" t="s">
        <v>10</v>
      </c>
      <c r="N32" s="648"/>
      <c r="O32" s="1242" t="s">
        <v>3</v>
      </c>
      <c r="P32" s="1243"/>
      <c r="Q32" s="1243"/>
      <c r="R32" s="1243"/>
      <c r="S32" s="1243"/>
      <c r="T32" s="1243"/>
      <c r="U32" s="1243"/>
      <c r="V32" s="1243"/>
      <c r="W32" s="1243"/>
      <c r="X32" s="1243"/>
      <c r="Y32" s="1243"/>
      <c r="Z32" s="1243"/>
      <c r="AA32" s="1243"/>
      <c r="AB32" s="1243"/>
      <c r="AC32" s="1244"/>
      <c r="AD32" s="632" t="s">
        <v>636</v>
      </c>
      <c r="AE32" s="1010"/>
      <c r="AF32" s="831"/>
      <c r="AG32" s="831" t="str">
        <f t="shared" si="0"/>
        <v>Группа потребителей</v>
      </c>
      <c r="AH32" s="831"/>
      <c r="AI32" s="831"/>
      <c r="AJ32" s="831"/>
      <c r="AK32" s="1010"/>
      <c r="AL32" s="1010"/>
      <c r="AM32" s="1010"/>
      <c r="AN32" s="1010"/>
      <c r="AO32" s="1010"/>
      <c r="AP32" s="1010"/>
      <c r="AQ32" s="1010"/>
    </row>
    <row r="33" spans="1:43" s="1063" customFormat="1" ht="17.100000000000001" customHeight="1">
      <c r="A33" s="1239"/>
      <c r="B33" s="1239"/>
      <c r="C33" s="1239"/>
      <c r="D33" s="1239"/>
      <c r="E33" s="1239"/>
      <c r="F33" s="1239"/>
      <c r="G33" s="1081">
        <v>1</v>
      </c>
      <c r="H33" s="1081"/>
      <c r="I33" s="1239"/>
      <c r="J33" s="1239"/>
      <c r="K33" s="968">
        <v>1</v>
      </c>
      <c r="L33" s="1114" t="str">
        <f>mergeValue(A33) &amp;"."&amp; mergeValue(B33)&amp;"."&amp; mergeValue(C33)&amp;"."&amp; mergeValue(D33)&amp;"."&amp; mergeValue(E33)&amp;"."&amp; mergeValue(F33)&amp;"."&amp; mergeValue(G33)</f>
        <v>1.1.2.1.1.1.1</v>
      </c>
      <c r="M33" s="1071" t="s">
        <v>642</v>
      </c>
      <c r="N33" s="648"/>
      <c r="O33" s="685">
        <v>1776</v>
      </c>
      <c r="P33" s="765"/>
      <c r="Q33" s="1096"/>
      <c r="R33" s="1234" t="s">
        <v>1470</v>
      </c>
      <c r="S33" s="1235" t="s">
        <v>84</v>
      </c>
      <c r="T33" s="1234" t="s">
        <v>2160</v>
      </c>
      <c r="U33" s="1235" t="s">
        <v>84</v>
      </c>
      <c r="V33" s="685">
        <v>1869.91</v>
      </c>
      <c r="W33" s="765"/>
      <c r="X33" s="1096"/>
      <c r="Y33" s="1234" t="s">
        <v>2161</v>
      </c>
      <c r="Z33" s="1235" t="s">
        <v>84</v>
      </c>
      <c r="AA33" s="1234" t="s">
        <v>1471</v>
      </c>
      <c r="AB33" s="1235" t="s">
        <v>85</v>
      </c>
      <c r="AC33" s="765"/>
      <c r="AD33" s="1210" t="s">
        <v>655</v>
      </c>
      <c r="AE33" s="1010" t="str">
        <f>strCheckDate(O34:AC34)</f>
        <v/>
      </c>
      <c r="AF33" s="831"/>
      <c r="AG33" s="831" t="str">
        <f t="shared" si="0"/>
        <v>вода</v>
      </c>
      <c r="AH33" s="831"/>
      <c r="AI33" s="831"/>
      <c r="AJ33" s="831"/>
      <c r="AK33" s="1010"/>
      <c r="AL33" s="1010"/>
      <c r="AM33" s="1010"/>
      <c r="AN33" s="1010"/>
      <c r="AO33" s="1010"/>
      <c r="AP33" s="1010"/>
      <c r="AQ33" s="1010"/>
    </row>
    <row r="34" spans="1:43" s="1063" customFormat="1" ht="11.25" hidden="1" customHeight="1">
      <c r="A34" s="1239"/>
      <c r="B34" s="1239"/>
      <c r="C34" s="1239"/>
      <c r="D34" s="1239"/>
      <c r="E34" s="1239"/>
      <c r="F34" s="1239"/>
      <c r="G34" s="1081"/>
      <c r="H34" s="1081"/>
      <c r="I34" s="1239"/>
      <c r="J34" s="1239"/>
      <c r="K34" s="968"/>
      <c r="L34" s="802"/>
      <c r="M34" s="648"/>
      <c r="N34" s="648"/>
      <c r="O34" s="765"/>
      <c r="P34" s="765"/>
      <c r="Q34" s="771" t="str">
        <f>R33 &amp; "-" &amp; T33</f>
        <v>01.01.2022-30.06.2022</v>
      </c>
      <c r="R34" s="1234"/>
      <c r="S34" s="1235"/>
      <c r="T34" s="1234"/>
      <c r="U34" s="1235"/>
      <c r="V34" s="765"/>
      <c r="W34" s="765"/>
      <c r="X34" s="771" t="str">
        <f>Y33 &amp; "-" &amp; AA33</f>
        <v>01.07.2022-31.12.2022</v>
      </c>
      <c r="Y34" s="1234"/>
      <c r="Z34" s="1235"/>
      <c r="AA34" s="1234"/>
      <c r="AB34" s="1235"/>
      <c r="AC34" s="765"/>
      <c r="AD34" s="1211"/>
      <c r="AE34" s="1010"/>
      <c r="AF34" s="831"/>
      <c r="AG34" s="831" t="str">
        <f t="shared" si="0"/>
        <v/>
      </c>
      <c r="AH34" s="831"/>
      <c r="AI34" s="831"/>
      <c r="AJ34" s="831"/>
      <c r="AK34" s="1010"/>
      <c r="AL34" s="1010"/>
      <c r="AM34" s="1010"/>
      <c r="AN34" s="1010"/>
      <c r="AO34" s="1010"/>
      <c r="AP34" s="1010"/>
      <c r="AQ34" s="1010"/>
    </row>
    <row r="35" spans="1:43" s="1063" customFormat="1" ht="15" customHeight="1">
      <c r="A35" s="1239"/>
      <c r="B35" s="1239"/>
      <c r="C35" s="1239"/>
      <c r="D35" s="1239"/>
      <c r="E35" s="1239"/>
      <c r="F35" s="1239"/>
      <c r="G35" s="1110"/>
      <c r="H35" s="1081"/>
      <c r="I35" s="1239"/>
      <c r="J35" s="1239"/>
      <c r="K35" s="967"/>
      <c r="L35" s="690"/>
      <c r="M35" s="559" t="s">
        <v>25</v>
      </c>
      <c r="N35" s="1008"/>
      <c r="O35" s="1008"/>
      <c r="P35" s="1008"/>
      <c r="Q35" s="1008"/>
      <c r="R35" s="1008"/>
      <c r="S35" s="1008"/>
      <c r="T35" s="1008"/>
      <c r="U35" s="1008"/>
      <c r="V35" s="1008"/>
      <c r="W35" s="1008"/>
      <c r="X35" s="1008"/>
      <c r="Y35" s="1008"/>
      <c r="Z35" s="1008"/>
      <c r="AA35" s="1008"/>
      <c r="AB35" s="1008"/>
      <c r="AC35" s="764"/>
      <c r="AD35" s="1212"/>
      <c r="AE35" s="1010"/>
      <c r="AF35" s="831"/>
      <c r="AG35" s="831" t="str">
        <f t="shared" si="0"/>
        <v>Добавить вид теплоносителя (параметры теплоносителя)</v>
      </c>
      <c r="AH35" s="831"/>
      <c r="AI35" s="831"/>
      <c r="AJ35" s="831"/>
      <c r="AK35" s="1010"/>
      <c r="AL35" s="1010"/>
      <c r="AM35" s="1010"/>
      <c r="AN35" s="1010"/>
      <c r="AO35" s="1010"/>
      <c r="AP35" s="1010"/>
      <c r="AQ35" s="1010"/>
    </row>
    <row r="36" spans="1:43" s="1063" customFormat="1" ht="15" customHeight="1">
      <c r="A36" s="1239"/>
      <c r="B36" s="1239"/>
      <c r="C36" s="1239"/>
      <c r="D36" s="1239"/>
      <c r="E36" s="1239"/>
      <c r="F36" s="1110"/>
      <c r="G36" s="1110"/>
      <c r="H36" s="1081"/>
      <c r="I36" s="1239"/>
      <c r="J36" s="1110"/>
      <c r="K36" s="967"/>
      <c r="L36" s="690"/>
      <c r="M36" s="558" t="s">
        <v>11</v>
      </c>
      <c r="N36" s="1008"/>
      <c r="O36" s="1008"/>
      <c r="P36" s="1008"/>
      <c r="Q36" s="1008"/>
      <c r="R36" s="1008"/>
      <c r="S36" s="1008"/>
      <c r="T36" s="1008"/>
      <c r="U36" s="1007"/>
      <c r="V36" s="1008"/>
      <c r="W36" s="1008"/>
      <c r="X36" s="1008"/>
      <c r="Y36" s="1008"/>
      <c r="Z36" s="1008"/>
      <c r="AA36" s="1008"/>
      <c r="AB36" s="1007"/>
      <c r="AC36" s="1008"/>
      <c r="AD36" s="667"/>
      <c r="AE36" s="1010"/>
      <c r="AF36" s="831"/>
      <c r="AG36" s="831" t="str">
        <f t="shared" si="0"/>
        <v>Добавить группу потребителей</v>
      </c>
      <c r="AH36" s="831"/>
      <c r="AI36" s="831"/>
      <c r="AJ36" s="831"/>
      <c r="AK36" s="1010"/>
      <c r="AL36" s="1010"/>
      <c r="AM36" s="1010"/>
      <c r="AN36" s="1010"/>
      <c r="AO36" s="1010"/>
      <c r="AP36" s="1010"/>
      <c r="AQ36" s="1010"/>
    </row>
    <row r="37" spans="1:43" s="1063" customFormat="1" ht="15" customHeight="1">
      <c r="A37" s="1239"/>
      <c r="B37" s="1239"/>
      <c r="C37" s="1239"/>
      <c r="D37" s="1239"/>
      <c r="E37" s="1084" t="s">
        <v>253</v>
      </c>
      <c r="F37" s="1110"/>
      <c r="G37" s="1110"/>
      <c r="H37" s="1110"/>
      <c r="I37" s="981"/>
      <c r="J37" s="1066"/>
      <c r="K37" s="965"/>
      <c r="L37" s="690"/>
      <c r="M37" s="1003" t="s">
        <v>12</v>
      </c>
      <c r="N37" s="1008"/>
      <c r="O37" s="1008"/>
      <c r="P37" s="1008"/>
      <c r="Q37" s="1008"/>
      <c r="R37" s="1008"/>
      <c r="S37" s="1008"/>
      <c r="T37" s="1008"/>
      <c r="U37" s="1007"/>
      <c r="V37" s="1008"/>
      <c r="W37" s="1008"/>
      <c r="X37" s="1008"/>
      <c r="Y37" s="1008"/>
      <c r="Z37" s="1008"/>
      <c r="AA37" s="1008"/>
      <c r="AB37" s="1007"/>
      <c r="AC37" s="1008"/>
      <c r="AD37" s="667"/>
      <c r="AE37" s="1010"/>
      <c r="AF37" s="831"/>
      <c r="AG37" s="831" t="str">
        <f t="shared" si="0"/>
        <v>Добавить схему подключения</v>
      </c>
      <c r="AH37" s="831"/>
      <c r="AI37" s="831"/>
      <c r="AJ37" s="831"/>
      <c r="AK37" s="1010"/>
      <c r="AL37" s="1010"/>
      <c r="AM37" s="1010"/>
      <c r="AN37" s="1010"/>
      <c r="AO37" s="1010"/>
      <c r="AP37" s="1010"/>
      <c r="AQ37" s="1010"/>
    </row>
    <row r="38" spans="1:43" s="1063" customFormat="1" ht="22.5">
      <c r="A38" s="1239"/>
      <c r="B38" s="1239"/>
      <c r="C38" s="1239">
        <v>3</v>
      </c>
      <c r="D38" s="1081"/>
      <c r="E38" s="1110"/>
      <c r="F38" s="1110"/>
      <c r="G38" s="1110"/>
      <c r="H38" s="1110"/>
      <c r="I38" s="964"/>
      <c r="J38" s="956"/>
      <c r="K38" s="959"/>
      <c r="L38" s="1114" t="str">
        <f>mergeValue(A38) &amp;"."&amp; mergeValue(B38)&amp;"."&amp; mergeValue(C38)</f>
        <v>1.1.3</v>
      </c>
      <c r="M38" s="695" t="s">
        <v>7</v>
      </c>
      <c r="N38" s="648"/>
      <c r="O38" s="1245" t="str">
        <f>IF('Перечень тарифов'!R25="","","" &amp; 'Перечень тарифов'!R25 &amp; "")</f>
        <v>14</v>
      </c>
      <c r="P38" s="1246"/>
      <c r="Q38" s="1246"/>
      <c r="R38" s="1246"/>
      <c r="S38" s="1246"/>
      <c r="T38" s="1246"/>
      <c r="U38" s="1246"/>
      <c r="V38" s="1246"/>
      <c r="W38" s="1246"/>
      <c r="X38" s="1246"/>
      <c r="Y38" s="1246"/>
      <c r="Z38" s="1246"/>
      <c r="AA38" s="1246"/>
      <c r="AB38" s="1246"/>
      <c r="AC38" s="1247"/>
      <c r="AD38" s="632" t="s">
        <v>633</v>
      </c>
      <c r="AE38" s="1010"/>
      <c r="AF38" s="831"/>
      <c r="AG38" s="831" t="str">
        <f t="shared" si="0"/>
        <v xml:space="preserve">Наименование системы теплоснабжения </v>
      </c>
      <c r="AH38" s="831"/>
      <c r="AI38" s="831"/>
      <c r="AJ38" s="831"/>
      <c r="AK38" s="1010"/>
      <c r="AL38" s="1010"/>
      <c r="AM38" s="1010"/>
      <c r="AN38" s="1010"/>
      <c r="AO38" s="1010"/>
      <c r="AP38" s="1010"/>
      <c r="AQ38" s="1010"/>
    </row>
    <row r="39" spans="1:43" s="1063" customFormat="1" hidden="1">
      <c r="A39" s="1239"/>
      <c r="B39" s="1239"/>
      <c r="C39" s="1239"/>
      <c r="D39" s="1239">
        <v>1</v>
      </c>
      <c r="E39" s="1110"/>
      <c r="F39" s="1110"/>
      <c r="G39" s="1110"/>
      <c r="H39" s="1110"/>
      <c r="I39" s="964"/>
      <c r="J39" s="956"/>
      <c r="K39" s="959"/>
      <c r="L39" s="1114" t="str">
        <f>mergeValue(A39) &amp;"."&amp; mergeValue(B39)&amp;"."&amp; mergeValue(C39)&amp;"."&amp; mergeValue(D39)</f>
        <v>1.1.3.1</v>
      </c>
      <c r="M39" s="696"/>
      <c r="N39" s="648"/>
      <c r="O39" s="1245"/>
      <c r="P39" s="1246"/>
      <c r="Q39" s="1246"/>
      <c r="R39" s="1246"/>
      <c r="S39" s="1246"/>
      <c r="T39" s="1246"/>
      <c r="U39" s="1246"/>
      <c r="V39" s="1246"/>
      <c r="W39" s="1246"/>
      <c r="X39" s="1246"/>
      <c r="Y39" s="1246"/>
      <c r="Z39" s="1246"/>
      <c r="AA39" s="1246"/>
      <c r="AB39" s="1246"/>
      <c r="AC39" s="1247"/>
      <c r="AD39" s="632"/>
      <c r="AE39" s="1010"/>
      <c r="AF39" s="831"/>
      <c r="AG39" s="831" t="str">
        <f t="shared" si="0"/>
        <v/>
      </c>
      <c r="AH39" s="831"/>
      <c r="AI39" s="831"/>
      <c r="AJ39" s="831"/>
      <c r="AK39" s="1010"/>
      <c r="AL39" s="1010"/>
      <c r="AM39" s="1010"/>
      <c r="AN39" s="1010"/>
      <c r="AO39" s="1010"/>
      <c r="AP39" s="1010"/>
      <c r="AQ39" s="1010"/>
    </row>
    <row r="40" spans="1:43" s="1063" customFormat="1" ht="36" customHeight="1">
      <c r="A40" s="1239"/>
      <c r="B40" s="1239"/>
      <c r="C40" s="1239"/>
      <c r="D40" s="1239"/>
      <c r="E40" s="1239">
        <v>1</v>
      </c>
      <c r="F40" s="1110"/>
      <c r="G40" s="1110"/>
      <c r="H40" s="1081">
        <v>1</v>
      </c>
      <c r="I40" s="1239">
        <v>1</v>
      </c>
      <c r="J40" s="1110"/>
      <c r="K40" s="967"/>
      <c r="L40" s="1114" t="str">
        <f>mergeValue(A40) &amp;"."&amp; mergeValue(B40)&amp;"."&amp; mergeValue(C40)&amp;"."&amp; mergeValue(D40)&amp;"."&amp; mergeValue(E40)</f>
        <v>1.1.3.1.1</v>
      </c>
      <c r="M40" s="556" t="s">
        <v>9</v>
      </c>
      <c r="N40" s="648"/>
      <c r="O40" s="1242" t="s">
        <v>3</v>
      </c>
      <c r="P40" s="1243"/>
      <c r="Q40" s="1243"/>
      <c r="R40" s="1243"/>
      <c r="S40" s="1243"/>
      <c r="T40" s="1243"/>
      <c r="U40" s="1243"/>
      <c r="V40" s="1243"/>
      <c r="W40" s="1243"/>
      <c r="X40" s="1243"/>
      <c r="Y40" s="1243"/>
      <c r="Z40" s="1243"/>
      <c r="AA40" s="1243"/>
      <c r="AB40" s="1243"/>
      <c r="AC40" s="1244"/>
      <c r="AD40" s="632" t="s">
        <v>638</v>
      </c>
      <c r="AE40" s="1010"/>
      <c r="AF40" s="831"/>
      <c r="AG40" s="831" t="str">
        <f t="shared" si="0"/>
        <v>Схема подключения теплопотребляющей установки к коллектору источника тепловой энергии</v>
      </c>
      <c r="AH40" s="831"/>
      <c r="AI40" s="831"/>
      <c r="AJ40" s="831"/>
      <c r="AK40" s="1010"/>
      <c r="AL40" s="1010"/>
      <c r="AM40" s="1010"/>
      <c r="AN40" s="1010"/>
      <c r="AO40" s="1010"/>
      <c r="AP40" s="1010"/>
      <c r="AQ40" s="1010"/>
    </row>
    <row r="41" spans="1:43" s="1063" customFormat="1" ht="28.5" customHeight="1">
      <c r="A41" s="1239"/>
      <c r="B41" s="1239"/>
      <c r="C41" s="1239"/>
      <c r="D41" s="1239"/>
      <c r="E41" s="1239"/>
      <c r="F41" s="1239">
        <v>1</v>
      </c>
      <c r="G41" s="1081"/>
      <c r="H41" s="1081"/>
      <c r="I41" s="1239"/>
      <c r="J41" s="1239">
        <v>1</v>
      </c>
      <c r="K41" s="968"/>
      <c r="L41" s="1114" t="str">
        <f>mergeValue(A41) &amp;"."&amp; mergeValue(B41)&amp;"."&amp; mergeValue(C41)&amp;"."&amp; mergeValue(D41)&amp;"."&amp; mergeValue(E41)&amp;"."&amp; mergeValue(F41)</f>
        <v>1.1.3.1.1.1</v>
      </c>
      <c r="M41" s="557" t="s">
        <v>10</v>
      </c>
      <c r="N41" s="648"/>
      <c r="O41" s="1242" t="s">
        <v>3</v>
      </c>
      <c r="P41" s="1243"/>
      <c r="Q41" s="1243"/>
      <c r="R41" s="1243"/>
      <c r="S41" s="1243"/>
      <c r="T41" s="1243"/>
      <c r="U41" s="1243"/>
      <c r="V41" s="1243"/>
      <c r="W41" s="1243"/>
      <c r="X41" s="1243"/>
      <c r="Y41" s="1243"/>
      <c r="Z41" s="1243"/>
      <c r="AA41" s="1243"/>
      <c r="AB41" s="1243"/>
      <c r="AC41" s="1244"/>
      <c r="AD41" s="632" t="s">
        <v>636</v>
      </c>
      <c r="AE41" s="1010"/>
      <c r="AF41" s="831"/>
      <c r="AG41" s="831" t="str">
        <f t="shared" si="0"/>
        <v>Группа потребителей</v>
      </c>
      <c r="AH41" s="831"/>
      <c r="AI41" s="831"/>
      <c r="AJ41" s="831"/>
      <c r="AK41" s="1010"/>
      <c r="AL41" s="1010"/>
      <c r="AM41" s="1010"/>
      <c r="AN41" s="1010"/>
      <c r="AO41" s="1010"/>
      <c r="AP41" s="1010"/>
      <c r="AQ41" s="1010"/>
    </row>
    <row r="42" spans="1:43" s="1063" customFormat="1" ht="17.100000000000001" customHeight="1">
      <c r="A42" s="1239"/>
      <c r="B42" s="1239"/>
      <c r="C42" s="1239"/>
      <c r="D42" s="1239"/>
      <c r="E42" s="1239"/>
      <c r="F42" s="1239"/>
      <c r="G42" s="1081">
        <v>1</v>
      </c>
      <c r="H42" s="1081"/>
      <c r="I42" s="1239"/>
      <c r="J42" s="1239"/>
      <c r="K42" s="968">
        <v>1</v>
      </c>
      <c r="L42" s="1114" t="str">
        <f>mergeValue(A42) &amp;"."&amp; mergeValue(B42)&amp;"."&amp; mergeValue(C42)&amp;"."&amp; mergeValue(D42)&amp;"."&amp; mergeValue(E42)&amp;"."&amp; mergeValue(F42)&amp;"."&amp; mergeValue(G42)</f>
        <v>1.1.3.1.1.1.1</v>
      </c>
      <c r="M42" s="1071" t="s">
        <v>642</v>
      </c>
      <c r="N42" s="648"/>
      <c r="O42" s="685">
        <v>1776</v>
      </c>
      <c r="P42" s="765"/>
      <c r="Q42" s="1096"/>
      <c r="R42" s="1234" t="s">
        <v>1470</v>
      </c>
      <c r="S42" s="1235" t="s">
        <v>84</v>
      </c>
      <c r="T42" s="1234" t="s">
        <v>2160</v>
      </c>
      <c r="U42" s="1235" t="s">
        <v>84</v>
      </c>
      <c r="V42" s="685">
        <v>1871.58</v>
      </c>
      <c r="W42" s="765"/>
      <c r="X42" s="1096"/>
      <c r="Y42" s="1234" t="s">
        <v>2161</v>
      </c>
      <c r="Z42" s="1235" t="s">
        <v>84</v>
      </c>
      <c r="AA42" s="1234" t="s">
        <v>1471</v>
      </c>
      <c r="AB42" s="1235" t="s">
        <v>85</v>
      </c>
      <c r="AC42" s="765"/>
      <c r="AD42" s="1210" t="s">
        <v>655</v>
      </c>
      <c r="AE42" s="1010" t="str">
        <f>strCheckDate(O43:AC43)</f>
        <v/>
      </c>
      <c r="AF42" s="831"/>
      <c r="AG42" s="831" t="str">
        <f t="shared" si="0"/>
        <v>вода</v>
      </c>
      <c r="AH42" s="831"/>
      <c r="AI42" s="831"/>
      <c r="AJ42" s="831"/>
      <c r="AK42" s="1010"/>
      <c r="AL42" s="1010"/>
      <c r="AM42" s="1010"/>
      <c r="AN42" s="1010"/>
      <c r="AO42" s="1010"/>
      <c r="AP42" s="1010"/>
      <c r="AQ42" s="1010"/>
    </row>
    <row r="43" spans="1:43" s="1063" customFormat="1" ht="11.25" hidden="1" customHeight="1">
      <c r="A43" s="1239"/>
      <c r="B43" s="1239"/>
      <c r="C43" s="1239"/>
      <c r="D43" s="1239"/>
      <c r="E43" s="1239"/>
      <c r="F43" s="1239"/>
      <c r="G43" s="1081"/>
      <c r="H43" s="1081"/>
      <c r="I43" s="1239"/>
      <c r="J43" s="1239"/>
      <c r="K43" s="968"/>
      <c r="L43" s="802"/>
      <c r="M43" s="648"/>
      <c r="N43" s="648"/>
      <c r="O43" s="765"/>
      <c r="P43" s="765"/>
      <c r="Q43" s="771" t="str">
        <f>R42 &amp; "-" &amp; T42</f>
        <v>01.01.2022-30.06.2022</v>
      </c>
      <c r="R43" s="1234"/>
      <c r="S43" s="1235"/>
      <c r="T43" s="1234"/>
      <c r="U43" s="1235"/>
      <c r="V43" s="765"/>
      <c r="W43" s="765"/>
      <c r="X43" s="771" t="str">
        <f>Y42 &amp; "-" &amp; AA42</f>
        <v>01.07.2022-31.12.2022</v>
      </c>
      <c r="Y43" s="1234"/>
      <c r="Z43" s="1235"/>
      <c r="AA43" s="1234"/>
      <c r="AB43" s="1235"/>
      <c r="AC43" s="765"/>
      <c r="AD43" s="1211"/>
      <c r="AE43" s="1010"/>
      <c r="AF43" s="831"/>
      <c r="AG43" s="831" t="str">
        <f t="shared" si="0"/>
        <v/>
      </c>
      <c r="AH43" s="831"/>
      <c r="AI43" s="831"/>
      <c r="AJ43" s="831"/>
      <c r="AK43" s="1010"/>
      <c r="AL43" s="1010"/>
      <c r="AM43" s="1010"/>
      <c r="AN43" s="1010"/>
      <c r="AO43" s="1010"/>
      <c r="AP43" s="1010"/>
      <c r="AQ43" s="1010"/>
    </row>
    <row r="44" spans="1:43" s="1063" customFormat="1" ht="15" customHeight="1">
      <c r="A44" s="1239"/>
      <c r="B44" s="1239"/>
      <c r="C44" s="1239"/>
      <c r="D44" s="1239"/>
      <c r="E44" s="1239"/>
      <c r="F44" s="1239"/>
      <c r="G44" s="1110"/>
      <c r="H44" s="1081"/>
      <c r="I44" s="1239"/>
      <c r="J44" s="1239"/>
      <c r="K44" s="967"/>
      <c r="L44" s="690"/>
      <c r="M44" s="559" t="s">
        <v>25</v>
      </c>
      <c r="N44" s="1008"/>
      <c r="O44" s="1008"/>
      <c r="P44" s="1008"/>
      <c r="Q44" s="1008"/>
      <c r="R44" s="1008"/>
      <c r="S44" s="1008"/>
      <c r="T44" s="1008"/>
      <c r="U44" s="1008"/>
      <c r="V44" s="1008"/>
      <c r="W44" s="1008"/>
      <c r="X44" s="1008"/>
      <c r="Y44" s="1008"/>
      <c r="Z44" s="1008"/>
      <c r="AA44" s="1008"/>
      <c r="AB44" s="1008"/>
      <c r="AC44" s="764"/>
      <c r="AD44" s="1212"/>
      <c r="AE44" s="1010"/>
      <c r="AF44" s="831"/>
      <c r="AG44" s="831" t="str">
        <f t="shared" si="0"/>
        <v>Добавить вид теплоносителя (параметры теплоносителя)</v>
      </c>
      <c r="AH44" s="831"/>
      <c r="AI44" s="831"/>
      <c r="AJ44" s="831"/>
      <c r="AK44" s="1010"/>
      <c r="AL44" s="1010"/>
      <c r="AM44" s="1010"/>
      <c r="AN44" s="1010"/>
      <c r="AO44" s="1010"/>
      <c r="AP44" s="1010"/>
      <c r="AQ44" s="1010"/>
    </row>
    <row r="45" spans="1:43" s="1063" customFormat="1" ht="15" customHeight="1">
      <c r="A45" s="1239"/>
      <c r="B45" s="1239"/>
      <c r="C45" s="1239"/>
      <c r="D45" s="1239"/>
      <c r="E45" s="1239"/>
      <c r="F45" s="1110"/>
      <c r="G45" s="1110"/>
      <c r="H45" s="1081"/>
      <c r="I45" s="1239"/>
      <c r="J45" s="1110"/>
      <c r="K45" s="967"/>
      <c r="L45" s="690"/>
      <c r="M45" s="558" t="s">
        <v>11</v>
      </c>
      <c r="N45" s="1008"/>
      <c r="O45" s="1008"/>
      <c r="P45" s="1008"/>
      <c r="Q45" s="1008"/>
      <c r="R45" s="1008"/>
      <c r="S45" s="1008"/>
      <c r="T45" s="1008"/>
      <c r="U45" s="1007"/>
      <c r="V45" s="1008"/>
      <c r="W45" s="1008"/>
      <c r="X45" s="1008"/>
      <c r="Y45" s="1008"/>
      <c r="Z45" s="1008"/>
      <c r="AA45" s="1008"/>
      <c r="AB45" s="1007"/>
      <c r="AC45" s="1008"/>
      <c r="AD45" s="667"/>
      <c r="AE45" s="1010"/>
      <c r="AF45" s="831"/>
      <c r="AG45" s="831" t="str">
        <f t="shared" si="0"/>
        <v>Добавить группу потребителей</v>
      </c>
      <c r="AH45" s="831"/>
      <c r="AI45" s="831"/>
      <c r="AJ45" s="831"/>
      <c r="AK45" s="1010"/>
      <c r="AL45" s="1010"/>
      <c r="AM45" s="1010"/>
      <c r="AN45" s="1010"/>
      <c r="AO45" s="1010"/>
      <c r="AP45" s="1010"/>
      <c r="AQ45" s="1010"/>
    </row>
    <row r="46" spans="1:43" s="1063" customFormat="1" ht="15" customHeight="1">
      <c r="A46" s="1239"/>
      <c r="B46" s="1239"/>
      <c r="C46" s="1239"/>
      <c r="D46" s="1239"/>
      <c r="E46" s="1084" t="s">
        <v>253</v>
      </c>
      <c r="F46" s="1110"/>
      <c r="G46" s="1110"/>
      <c r="H46" s="1110"/>
      <c r="I46" s="981"/>
      <c r="J46" s="1066"/>
      <c r="K46" s="965"/>
      <c r="L46" s="690"/>
      <c r="M46" s="1003" t="s">
        <v>12</v>
      </c>
      <c r="N46" s="1008"/>
      <c r="O46" s="1008"/>
      <c r="P46" s="1008"/>
      <c r="Q46" s="1008"/>
      <c r="R46" s="1008"/>
      <c r="S46" s="1008"/>
      <c r="T46" s="1008"/>
      <c r="U46" s="1007"/>
      <c r="V46" s="1008"/>
      <c r="W46" s="1008"/>
      <c r="X46" s="1008"/>
      <c r="Y46" s="1008"/>
      <c r="Z46" s="1008"/>
      <c r="AA46" s="1008"/>
      <c r="AB46" s="1007"/>
      <c r="AC46" s="1008"/>
      <c r="AD46" s="667"/>
      <c r="AE46" s="1010"/>
      <c r="AF46" s="831"/>
      <c r="AG46" s="831" t="str">
        <f t="shared" si="0"/>
        <v>Добавить схему подключения</v>
      </c>
      <c r="AH46" s="831"/>
      <c r="AI46" s="831"/>
      <c r="AJ46" s="831"/>
      <c r="AK46" s="1010"/>
      <c r="AL46" s="1010"/>
      <c r="AM46" s="1010"/>
      <c r="AN46" s="1010"/>
      <c r="AO46" s="1010"/>
      <c r="AP46" s="1010"/>
      <c r="AQ46" s="1010"/>
    </row>
    <row r="47" spans="1:43" s="1063" customFormat="1" ht="22.5">
      <c r="A47" s="1239"/>
      <c r="B47" s="1239"/>
      <c r="C47" s="1239">
        <v>4</v>
      </c>
      <c r="D47" s="1081"/>
      <c r="E47" s="1110"/>
      <c r="F47" s="1110"/>
      <c r="G47" s="1110"/>
      <c r="H47" s="1110"/>
      <c r="I47" s="964"/>
      <c r="J47" s="956"/>
      <c r="K47" s="959"/>
      <c r="L47" s="1114" t="str">
        <f>mergeValue(A47) &amp;"."&amp; mergeValue(B47)&amp;"."&amp; mergeValue(C47)</f>
        <v>1.1.4</v>
      </c>
      <c r="M47" s="695" t="s">
        <v>7</v>
      </c>
      <c r="N47" s="648"/>
      <c r="O47" s="1245" t="str">
        <f>IF('Перечень тарифов'!R27="","","" &amp; 'Перечень тарифов'!R27 &amp; "")</f>
        <v>18</v>
      </c>
      <c r="P47" s="1246"/>
      <c r="Q47" s="1246"/>
      <c r="R47" s="1246"/>
      <c r="S47" s="1246"/>
      <c r="T47" s="1246"/>
      <c r="U47" s="1246"/>
      <c r="V47" s="1246"/>
      <c r="W47" s="1246"/>
      <c r="X47" s="1246"/>
      <c r="Y47" s="1246"/>
      <c r="Z47" s="1246"/>
      <c r="AA47" s="1246"/>
      <c r="AB47" s="1246"/>
      <c r="AC47" s="1247"/>
      <c r="AD47" s="632" t="s">
        <v>633</v>
      </c>
      <c r="AE47" s="1010"/>
      <c r="AF47" s="831"/>
      <c r="AG47" s="831" t="str">
        <f t="shared" si="0"/>
        <v xml:space="preserve">Наименование системы теплоснабжения </v>
      </c>
      <c r="AH47" s="831"/>
      <c r="AI47" s="831"/>
      <c r="AJ47" s="831"/>
      <c r="AK47" s="1010"/>
      <c r="AL47" s="1010"/>
      <c r="AM47" s="1010"/>
      <c r="AN47" s="1010"/>
      <c r="AO47" s="1010"/>
      <c r="AP47" s="1010"/>
      <c r="AQ47" s="1010"/>
    </row>
    <row r="48" spans="1:43" s="1063" customFormat="1" hidden="1">
      <c r="A48" s="1239"/>
      <c r="B48" s="1239"/>
      <c r="C48" s="1239"/>
      <c r="D48" s="1239">
        <v>1</v>
      </c>
      <c r="E48" s="1110"/>
      <c r="F48" s="1110"/>
      <c r="G48" s="1110"/>
      <c r="H48" s="1110"/>
      <c r="I48" s="964"/>
      <c r="J48" s="956"/>
      <c r="K48" s="959"/>
      <c r="L48" s="1114" t="str">
        <f>mergeValue(A48) &amp;"."&amp; mergeValue(B48)&amp;"."&amp; mergeValue(C48)&amp;"."&amp; mergeValue(D48)</f>
        <v>1.1.4.1</v>
      </c>
      <c r="M48" s="696"/>
      <c r="N48" s="648"/>
      <c r="O48" s="1245"/>
      <c r="P48" s="1246"/>
      <c r="Q48" s="1246"/>
      <c r="R48" s="1246"/>
      <c r="S48" s="1246"/>
      <c r="T48" s="1246"/>
      <c r="U48" s="1246"/>
      <c r="V48" s="1246"/>
      <c r="W48" s="1246"/>
      <c r="X48" s="1246"/>
      <c r="Y48" s="1246"/>
      <c r="Z48" s="1246"/>
      <c r="AA48" s="1246"/>
      <c r="AB48" s="1246"/>
      <c r="AC48" s="1247"/>
      <c r="AD48" s="632"/>
      <c r="AE48" s="1010"/>
      <c r="AF48" s="831"/>
      <c r="AG48" s="831" t="str">
        <f t="shared" si="0"/>
        <v/>
      </c>
      <c r="AH48" s="831"/>
      <c r="AI48" s="831"/>
      <c r="AJ48" s="831"/>
      <c r="AK48" s="1010"/>
      <c r="AL48" s="1010"/>
      <c r="AM48" s="1010"/>
      <c r="AN48" s="1010"/>
      <c r="AO48" s="1010"/>
      <c r="AP48" s="1010"/>
      <c r="AQ48" s="1010"/>
    </row>
    <row r="49" spans="1:43" s="1063" customFormat="1" ht="38.25" customHeight="1">
      <c r="A49" s="1239"/>
      <c r="B49" s="1239"/>
      <c r="C49" s="1239"/>
      <c r="D49" s="1239"/>
      <c r="E49" s="1239">
        <v>1</v>
      </c>
      <c r="F49" s="1110"/>
      <c r="G49" s="1110"/>
      <c r="H49" s="1081">
        <v>1</v>
      </c>
      <c r="I49" s="1239">
        <v>1</v>
      </c>
      <c r="J49" s="1110"/>
      <c r="K49" s="967"/>
      <c r="L49" s="1114" t="str">
        <f>mergeValue(A49) &amp;"."&amp; mergeValue(B49)&amp;"."&amp; mergeValue(C49)&amp;"."&amp; mergeValue(D49)&amp;"."&amp; mergeValue(E49)</f>
        <v>1.1.4.1.1</v>
      </c>
      <c r="M49" s="556" t="s">
        <v>9</v>
      </c>
      <c r="N49" s="648"/>
      <c r="O49" s="1242" t="s">
        <v>3</v>
      </c>
      <c r="P49" s="1243"/>
      <c r="Q49" s="1243"/>
      <c r="R49" s="1243"/>
      <c r="S49" s="1243"/>
      <c r="T49" s="1243"/>
      <c r="U49" s="1243"/>
      <c r="V49" s="1243"/>
      <c r="W49" s="1243"/>
      <c r="X49" s="1243"/>
      <c r="Y49" s="1243"/>
      <c r="Z49" s="1243"/>
      <c r="AA49" s="1243"/>
      <c r="AB49" s="1243"/>
      <c r="AC49" s="1244"/>
      <c r="AD49" s="632" t="s">
        <v>638</v>
      </c>
      <c r="AE49" s="1010"/>
      <c r="AF49" s="831"/>
      <c r="AG49" s="831" t="str">
        <f t="shared" si="0"/>
        <v>Схема подключения теплопотребляющей установки к коллектору источника тепловой энергии</v>
      </c>
      <c r="AH49" s="831"/>
      <c r="AI49" s="831"/>
      <c r="AJ49" s="831"/>
      <c r="AK49" s="1010"/>
      <c r="AL49" s="1010"/>
      <c r="AM49" s="1010"/>
      <c r="AN49" s="1010"/>
      <c r="AO49" s="1010"/>
      <c r="AP49" s="1010"/>
      <c r="AQ49" s="1010"/>
    </row>
    <row r="50" spans="1:43" s="1063" customFormat="1" ht="35.25" customHeight="1">
      <c r="A50" s="1239"/>
      <c r="B50" s="1239"/>
      <c r="C50" s="1239"/>
      <c r="D50" s="1239"/>
      <c r="E50" s="1239"/>
      <c r="F50" s="1239">
        <v>1</v>
      </c>
      <c r="G50" s="1081"/>
      <c r="H50" s="1081"/>
      <c r="I50" s="1239"/>
      <c r="J50" s="1239">
        <v>1</v>
      </c>
      <c r="K50" s="968"/>
      <c r="L50" s="1114" t="str">
        <f>mergeValue(A50) &amp;"."&amp; mergeValue(B50)&amp;"."&amp; mergeValue(C50)&amp;"."&amp; mergeValue(D50)&amp;"."&amp; mergeValue(E50)&amp;"."&amp; mergeValue(F50)</f>
        <v>1.1.4.1.1.1</v>
      </c>
      <c r="M50" s="557" t="s">
        <v>10</v>
      </c>
      <c r="N50" s="648"/>
      <c r="O50" s="1242" t="s">
        <v>3</v>
      </c>
      <c r="P50" s="1243"/>
      <c r="Q50" s="1243"/>
      <c r="R50" s="1243"/>
      <c r="S50" s="1243"/>
      <c r="T50" s="1243"/>
      <c r="U50" s="1243"/>
      <c r="V50" s="1243"/>
      <c r="W50" s="1243"/>
      <c r="X50" s="1243"/>
      <c r="Y50" s="1243"/>
      <c r="Z50" s="1243"/>
      <c r="AA50" s="1243"/>
      <c r="AB50" s="1243"/>
      <c r="AC50" s="1244"/>
      <c r="AD50" s="632" t="s">
        <v>636</v>
      </c>
      <c r="AE50" s="1010"/>
      <c r="AF50" s="831"/>
      <c r="AG50" s="831" t="str">
        <f t="shared" si="0"/>
        <v>Группа потребителей</v>
      </c>
      <c r="AH50" s="831"/>
      <c r="AI50" s="831"/>
      <c r="AJ50" s="831"/>
      <c r="AK50" s="1010"/>
      <c r="AL50" s="1010"/>
      <c r="AM50" s="1010"/>
      <c r="AN50" s="1010"/>
      <c r="AO50" s="1010"/>
      <c r="AP50" s="1010"/>
      <c r="AQ50" s="1010"/>
    </row>
    <row r="51" spans="1:43" s="1063" customFormat="1" ht="17.100000000000001" customHeight="1">
      <c r="A51" s="1239"/>
      <c r="B51" s="1239"/>
      <c r="C51" s="1239"/>
      <c r="D51" s="1239"/>
      <c r="E51" s="1239"/>
      <c r="F51" s="1239"/>
      <c r="G51" s="1081">
        <v>1</v>
      </c>
      <c r="H51" s="1081"/>
      <c r="I51" s="1239"/>
      <c r="J51" s="1239"/>
      <c r="K51" s="968">
        <v>1</v>
      </c>
      <c r="L51" s="1114" t="str">
        <f>mergeValue(A51) &amp;"."&amp; mergeValue(B51)&amp;"."&amp; mergeValue(C51)&amp;"."&amp; mergeValue(D51)&amp;"."&amp; mergeValue(E51)&amp;"."&amp; mergeValue(F51)&amp;"."&amp; mergeValue(G51)</f>
        <v>1.1.4.1.1.1.1</v>
      </c>
      <c r="M51" s="1071" t="s">
        <v>642</v>
      </c>
      <c r="N51" s="648"/>
      <c r="O51" s="685">
        <v>1776</v>
      </c>
      <c r="P51" s="765"/>
      <c r="Q51" s="1096"/>
      <c r="R51" s="1234" t="s">
        <v>1470</v>
      </c>
      <c r="S51" s="1235" t="s">
        <v>84</v>
      </c>
      <c r="T51" s="1234" t="s">
        <v>2160</v>
      </c>
      <c r="U51" s="1235" t="s">
        <v>84</v>
      </c>
      <c r="V51" s="685">
        <v>1871.56</v>
      </c>
      <c r="W51" s="765"/>
      <c r="X51" s="1096"/>
      <c r="Y51" s="1234" t="s">
        <v>2161</v>
      </c>
      <c r="Z51" s="1235" t="s">
        <v>84</v>
      </c>
      <c r="AA51" s="1234" t="s">
        <v>1471</v>
      </c>
      <c r="AB51" s="1235" t="s">
        <v>85</v>
      </c>
      <c r="AC51" s="765"/>
      <c r="AD51" s="1210" t="s">
        <v>655</v>
      </c>
      <c r="AE51" s="1010" t="str">
        <f>strCheckDate(O52:AC52)</f>
        <v/>
      </c>
      <c r="AF51" s="831"/>
      <c r="AG51" s="831" t="str">
        <f t="shared" si="0"/>
        <v>вода</v>
      </c>
      <c r="AH51" s="831"/>
      <c r="AI51" s="831"/>
      <c r="AJ51" s="831"/>
      <c r="AK51" s="1010"/>
      <c r="AL51" s="1010"/>
      <c r="AM51" s="1010"/>
      <c r="AN51" s="1010"/>
      <c r="AO51" s="1010"/>
      <c r="AP51" s="1010"/>
      <c r="AQ51" s="1010"/>
    </row>
    <row r="52" spans="1:43" s="1063" customFormat="1" ht="11.25" hidden="1" customHeight="1">
      <c r="A52" s="1239"/>
      <c r="B52" s="1239"/>
      <c r="C52" s="1239"/>
      <c r="D52" s="1239"/>
      <c r="E52" s="1239"/>
      <c r="F52" s="1239"/>
      <c r="G52" s="1081"/>
      <c r="H52" s="1081"/>
      <c r="I52" s="1239"/>
      <c r="J52" s="1239"/>
      <c r="K52" s="968"/>
      <c r="L52" s="802"/>
      <c r="M52" s="648"/>
      <c r="N52" s="648"/>
      <c r="O52" s="765"/>
      <c r="P52" s="765"/>
      <c r="Q52" s="771" t="str">
        <f>R51 &amp; "-" &amp; T51</f>
        <v>01.01.2022-30.06.2022</v>
      </c>
      <c r="R52" s="1234"/>
      <c r="S52" s="1235"/>
      <c r="T52" s="1234"/>
      <c r="U52" s="1235"/>
      <c r="V52" s="765"/>
      <c r="W52" s="765"/>
      <c r="X52" s="771" t="str">
        <f>Y51 &amp; "-" &amp; AA51</f>
        <v>01.07.2022-31.12.2022</v>
      </c>
      <c r="Y52" s="1234"/>
      <c r="Z52" s="1235"/>
      <c r="AA52" s="1234"/>
      <c r="AB52" s="1235"/>
      <c r="AC52" s="765"/>
      <c r="AD52" s="1211"/>
      <c r="AE52" s="1010"/>
      <c r="AF52" s="831"/>
      <c r="AG52" s="831" t="str">
        <f t="shared" si="0"/>
        <v/>
      </c>
      <c r="AH52" s="831"/>
      <c r="AI52" s="831"/>
      <c r="AJ52" s="831"/>
      <c r="AK52" s="1010"/>
      <c r="AL52" s="1010"/>
      <c r="AM52" s="1010"/>
      <c r="AN52" s="1010"/>
      <c r="AO52" s="1010"/>
      <c r="AP52" s="1010"/>
      <c r="AQ52" s="1010"/>
    </row>
    <row r="53" spans="1:43" s="1063" customFormat="1" ht="15" customHeight="1">
      <c r="A53" s="1239"/>
      <c r="B53" s="1239"/>
      <c r="C53" s="1239"/>
      <c r="D53" s="1239"/>
      <c r="E53" s="1239"/>
      <c r="F53" s="1239"/>
      <c r="G53" s="1110"/>
      <c r="H53" s="1081"/>
      <c r="I53" s="1239"/>
      <c r="J53" s="1239"/>
      <c r="K53" s="967"/>
      <c r="L53" s="690"/>
      <c r="M53" s="559" t="s">
        <v>25</v>
      </c>
      <c r="N53" s="1008"/>
      <c r="O53" s="1008"/>
      <c r="P53" s="1008"/>
      <c r="Q53" s="1008"/>
      <c r="R53" s="1008"/>
      <c r="S53" s="1008"/>
      <c r="T53" s="1008"/>
      <c r="U53" s="1008"/>
      <c r="V53" s="1008"/>
      <c r="W53" s="1008"/>
      <c r="X53" s="1008"/>
      <c r="Y53" s="1008"/>
      <c r="Z53" s="1008"/>
      <c r="AA53" s="1008"/>
      <c r="AB53" s="1008"/>
      <c r="AC53" s="764"/>
      <c r="AD53" s="1212"/>
      <c r="AE53" s="1010"/>
      <c r="AF53" s="831"/>
      <c r="AG53" s="831" t="str">
        <f t="shared" si="0"/>
        <v>Добавить вид теплоносителя (параметры теплоносителя)</v>
      </c>
      <c r="AH53" s="831"/>
      <c r="AI53" s="831"/>
      <c r="AJ53" s="831"/>
      <c r="AK53" s="1010"/>
      <c r="AL53" s="1010"/>
      <c r="AM53" s="1010"/>
      <c r="AN53" s="1010"/>
      <c r="AO53" s="1010"/>
      <c r="AP53" s="1010"/>
      <c r="AQ53" s="1010"/>
    </row>
    <row r="54" spans="1:43" s="1063" customFormat="1" ht="15" customHeight="1">
      <c r="A54" s="1239"/>
      <c r="B54" s="1239"/>
      <c r="C54" s="1239"/>
      <c r="D54" s="1239"/>
      <c r="E54" s="1239"/>
      <c r="F54" s="1110"/>
      <c r="G54" s="1110"/>
      <c r="H54" s="1081"/>
      <c r="I54" s="1239"/>
      <c r="J54" s="1110"/>
      <c r="K54" s="967"/>
      <c r="L54" s="690"/>
      <c r="M54" s="558" t="s">
        <v>11</v>
      </c>
      <c r="N54" s="1008"/>
      <c r="O54" s="1008"/>
      <c r="P54" s="1008"/>
      <c r="Q54" s="1008"/>
      <c r="R54" s="1008"/>
      <c r="S54" s="1008"/>
      <c r="T54" s="1008"/>
      <c r="U54" s="1007"/>
      <c r="V54" s="1008"/>
      <c r="W54" s="1008"/>
      <c r="X54" s="1008"/>
      <c r="Y54" s="1008"/>
      <c r="Z54" s="1008"/>
      <c r="AA54" s="1008"/>
      <c r="AB54" s="1007"/>
      <c r="AC54" s="1008"/>
      <c r="AD54" s="667"/>
      <c r="AE54" s="1010"/>
      <c r="AF54" s="831"/>
      <c r="AG54" s="831" t="str">
        <f t="shared" si="0"/>
        <v>Добавить группу потребителей</v>
      </c>
      <c r="AH54" s="831"/>
      <c r="AI54" s="831"/>
      <c r="AJ54" s="831"/>
      <c r="AK54" s="1010"/>
      <c r="AL54" s="1010"/>
      <c r="AM54" s="1010"/>
      <c r="AN54" s="1010"/>
      <c r="AO54" s="1010"/>
      <c r="AP54" s="1010"/>
      <c r="AQ54" s="1010"/>
    </row>
    <row r="55" spans="1:43" s="1063" customFormat="1" ht="15" customHeight="1">
      <c r="A55" s="1239"/>
      <c r="B55" s="1239"/>
      <c r="C55" s="1239"/>
      <c r="D55" s="1239"/>
      <c r="E55" s="1084" t="s">
        <v>253</v>
      </c>
      <c r="F55" s="1110"/>
      <c r="G55" s="1110"/>
      <c r="H55" s="1110"/>
      <c r="I55" s="981"/>
      <c r="J55" s="1066"/>
      <c r="K55" s="965"/>
      <c r="L55" s="690"/>
      <c r="M55" s="1003" t="s">
        <v>12</v>
      </c>
      <c r="N55" s="1008"/>
      <c r="O55" s="1008"/>
      <c r="P55" s="1008"/>
      <c r="Q55" s="1008"/>
      <c r="R55" s="1008"/>
      <c r="S55" s="1008"/>
      <c r="T55" s="1008"/>
      <c r="U55" s="1007"/>
      <c r="V55" s="1008"/>
      <c r="W55" s="1008"/>
      <c r="X55" s="1008"/>
      <c r="Y55" s="1008"/>
      <c r="Z55" s="1008"/>
      <c r="AA55" s="1008"/>
      <c r="AB55" s="1007"/>
      <c r="AC55" s="1008"/>
      <c r="AD55" s="667"/>
      <c r="AE55" s="1010"/>
      <c r="AF55" s="831"/>
      <c r="AG55" s="831" t="str">
        <f t="shared" si="0"/>
        <v>Добавить схему подключения</v>
      </c>
      <c r="AH55" s="831"/>
      <c r="AI55" s="831"/>
      <c r="AJ55" s="831"/>
      <c r="AK55" s="1010"/>
      <c r="AL55" s="1010"/>
      <c r="AM55" s="1010"/>
      <c r="AN55" s="1010"/>
      <c r="AO55" s="1010"/>
      <c r="AP55" s="1010"/>
      <c r="AQ55" s="1010"/>
    </row>
    <row r="56" spans="1:43" s="1063" customFormat="1" ht="22.5">
      <c r="A56" s="1239"/>
      <c r="B56" s="1239"/>
      <c r="C56" s="1239">
        <v>5</v>
      </c>
      <c r="D56" s="1081"/>
      <c r="E56" s="1110"/>
      <c r="F56" s="1110"/>
      <c r="G56" s="1110"/>
      <c r="H56" s="1110"/>
      <c r="I56" s="964"/>
      <c r="J56" s="956"/>
      <c r="K56" s="959"/>
      <c r="L56" s="1114" t="str">
        <f>mergeValue(A56) &amp;"."&amp; mergeValue(B56)&amp;"."&amp; mergeValue(C56)</f>
        <v>1.1.5</v>
      </c>
      <c r="M56" s="695" t="s">
        <v>7</v>
      </c>
      <c r="N56" s="648"/>
      <c r="O56" s="1245" t="str">
        <f>IF('Перечень тарифов'!R29="","","" &amp; 'Перечень тарифов'!R29 &amp; "")</f>
        <v>19</v>
      </c>
      <c r="P56" s="1246"/>
      <c r="Q56" s="1246"/>
      <c r="R56" s="1246"/>
      <c r="S56" s="1246"/>
      <c r="T56" s="1246"/>
      <c r="U56" s="1246"/>
      <c r="V56" s="1246"/>
      <c r="W56" s="1246"/>
      <c r="X56" s="1246"/>
      <c r="Y56" s="1246"/>
      <c r="Z56" s="1246"/>
      <c r="AA56" s="1246"/>
      <c r="AB56" s="1246"/>
      <c r="AC56" s="1247"/>
      <c r="AD56" s="632" t="s">
        <v>633</v>
      </c>
      <c r="AE56" s="1010"/>
      <c r="AF56" s="831"/>
      <c r="AG56" s="831" t="str">
        <f t="shared" si="0"/>
        <v xml:space="preserve">Наименование системы теплоснабжения </v>
      </c>
      <c r="AH56" s="831"/>
      <c r="AI56" s="831"/>
      <c r="AJ56" s="831"/>
      <c r="AK56" s="1010"/>
      <c r="AL56" s="1010"/>
      <c r="AM56" s="1010"/>
      <c r="AN56" s="1010"/>
      <c r="AO56" s="1010"/>
      <c r="AP56" s="1010"/>
      <c r="AQ56" s="1010"/>
    </row>
    <row r="57" spans="1:43" s="1063" customFormat="1" hidden="1">
      <c r="A57" s="1239"/>
      <c r="B57" s="1239"/>
      <c r="C57" s="1239"/>
      <c r="D57" s="1239">
        <v>1</v>
      </c>
      <c r="E57" s="1110"/>
      <c r="F57" s="1110"/>
      <c r="G57" s="1110"/>
      <c r="H57" s="1110"/>
      <c r="I57" s="964"/>
      <c r="J57" s="956"/>
      <c r="K57" s="959"/>
      <c r="L57" s="1114" t="str">
        <f>mergeValue(A57) &amp;"."&amp; mergeValue(B57)&amp;"."&amp; mergeValue(C57)&amp;"."&amp; mergeValue(D57)</f>
        <v>1.1.5.1</v>
      </c>
      <c r="M57" s="696"/>
      <c r="N57" s="648"/>
      <c r="O57" s="1245"/>
      <c r="P57" s="1246"/>
      <c r="Q57" s="1246"/>
      <c r="R57" s="1246"/>
      <c r="S57" s="1246"/>
      <c r="T57" s="1246"/>
      <c r="U57" s="1246"/>
      <c r="V57" s="1246"/>
      <c r="W57" s="1246"/>
      <c r="X57" s="1246"/>
      <c r="Y57" s="1246"/>
      <c r="Z57" s="1246"/>
      <c r="AA57" s="1246"/>
      <c r="AB57" s="1246"/>
      <c r="AC57" s="1247"/>
      <c r="AD57" s="632"/>
      <c r="AE57" s="1010"/>
      <c r="AF57" s="831"/>
      <c r="AG57" s="831" t="str">
        <f t="shared" si="0"/>
        <v/>
      </c>
      <c r="AH57" s="831"/>
      <c r="AI57" s="831"/>
      <c r="AJ57" s="831"/>
      <c r="AK57" s="1010"/>
      <c r="AL57" s="1010"/>
      <c r="AM57" s="1010"/>
      <c r="AN57" s="1010"/>
      <c r="AO57" s="1010"/>
      <c r="AP57" s="1010"/>
      <c r="AQ57" s="1010"/>
    </row>
    <row r="58" spans="1:43" s="1063" customFormat="1" ht="31.5" customHeight="1">
      <c r="A58" s="1239"/>
      <c r="B58" s="1239"/>
      <c r="C58" s="1239"/>
      <c r="D58" s="1239"/>
      <c r="E58" s="1239">
        <v>1</v>
      </c>
      <c r="F58" s="1110"/>
      <c r="G58" s="1110"/>
      <c r="H58" s="1081">
        <v>1</v>
      </c>
      <c r="I58" s="1239">
        <v>1</v>
      </c>
      <c r="J58" s="1110"/>
      <c r="K58" s="967"/>
      <c r="L58" s="1114" t="str">
        <f>mergeValue(A58) &amp;"."&amp; mergeValue(B58)&amp;"."&amp; mergeValue(C58)&amp;"."&amp; mergeValue(D58)&amp;"."&amp; mergeValue(E58)</f>
        <v>1.1.5.1.1</v>
      </c>
      <c r="M58" s="556" t="s">
        <v>9</v>
      </c>
      <c r="N58" s="648"/>
      <c r="O58" s="1242" t="s">
        <v>3</v>
      </c>
      <c r="P58" s="1243"/>
      <c r="Q58" s="1243"/>
      <c r="R58" s="1243"/>
      <c r="S58" s="1243"/>
      <c r="T58" s="1243"/>
      <c r="U58" s="1243"/>
      <c r="V58" s="1243"/>
      <c r="W58" s="1243"/>
      <c r="X58" s="1243"/>
      <c r="Y58" s="1243"/>
      <c r="Z58" s="1243"/>
      <c r="AA58" s="1243"/>
      <c r="AB58" s="1243"/>
      <c r="AC58" s="1244"/>
      <c r="AD58" s="632" t="s">
        <v>638</v>
      </c>
      <c r="AE58" s="1010"/>
      <c r="AF58" s="831"/>
      <c r="AG58" s="831" t="str">
        <f t="shared" si="0"/>
        <v>Схема подключения теплопотребляющей установки к коллектору источника тепловой энергии</v>
      </c>
      <c r="AH58" s="831"/>
      <c r="AI58" s="831"/>
      <c r="AJ58" s="831"/>
      <c r="AK58" s="1010"/>
      <c r="AL58" s="1010"/>
      <c r="AM58" s="1010"/>
      <c r="AN58" s="1010"/>
      <c r="AO58" s="1010"/>
      <c r="AP58" s="1010"/>
      <c r="AQ58" s="1010"/>
    </row>
    <row r="59" spans="1:43" s="1063" customFormat="1" ht="28.5" customHeight="1">
      <c r="A59" s="1239"/>
      <c r="B59" s="1239"/>
      <c r="C59" s="1239"/>
      <c r="D59" s="1239"/>
      <c r="E59" s="1239"/>
      <c r="F59" s="1239">
        <v>1</v>
      </c>
      <c r="G59" s="1081"/>
      <c r="H59" s="1081"/>
      <c r="I59" s="1239"/>
      <c r="J59" s="1239">
        <v>1</v>
      </c>
      <c r="K59" s="968"/>
      <c r="L59" s="1114" t="str">
        <f>mergeValue(A59) &amp;"."&amp; mergeValue(B59)&amp;"."&amp; mergeValue(C59)&amp;"."&amp; mergeValue(D59)&amp;"."&amp; mergeValue(E59)&amp;"."&amp; mergeValue(F59)</f>
        <v>1.1.5.1.1.1</v>
      </c>
      <c r="M59" s="557" t="s">
        <v>10</v>
      </c>
      <c r="N59" s="648"/>
      <c r="O59" s="1242" t="s">
        <v>3</v>
      </c>
      <c r="P59" s="1243"/>
      <c r="Q59" s="1243"/>
      <c r="R59" s="1243"/>
      <c r="S59" s="1243"/>
      <c r="T59" s="1243"/>
      <c r="U59" s="1243"/>
      <c r="V59" s="1243"/>
      <c r="W59" s="1243"/>
      <c r="X59" s="1243"/>
      <c r="Y59" s="1243"/>
      <c r="Z59" s="1243"/>
      <c r="AA59" s="1243"/>
      <c r="AB59" s="1243"/>
      <c r="AC59" s="1244"/>
      <c r="AD59" s="632" t="s">
        <v>636</v>
      </c>
      <c r="AE59" s="1010"/>
      <c r="AF59" s="831"/>
      <c r="AG59" s="831" t="str">
        <f t="shared" si="0"/>
        <v>Группа потребителей</v>
      </c>
      <c r="AH59" s="831"/>
      <c r="AI59" s="831"/>
      <c r="AJ59" s="831"/>
      <c r="AK59" s="1010"/>
      <c r="AL59" s="1010"/>
      <c r="AM59" s="1010"/>
      <c r="AN59" s="1010"/>
      <c r="AO59" s="1010"/>
      <c r="AP59" s="1010"/>
      <c r="AQ59" s="1010"/>
    </row>
    <row r="60" spans="1:43" s="1063" customFormat="1" ht="17.100000000000001" customHeight="1">
      <c r="A60" s="1239"/>
      <c r="B60" s="1239"/>
      <c r="C60" s="1239"/>
      <c r="D60" s="1239"/>
      <c r="E60" s="1239"/>
      <c r="F60" s="1239"/>
      <c r="G60" s="1081">
        <v>1</v>
      </c>
      <c r="H60" s="1081"/>
      <c r="I60" s="1239"/>
      <c r="J60" s="1239"/>
      <c r="K60" s="968">
        <v>1</v>
      </c>
      <c r="L60" s="1114" t="str">
        <f>mergeValue(A60) &amp;"."&amp; mergeValue(B60)&amp;"."&amp; mergeValue(C60)&amp;"."&amp; mergeValue(D60)&amp;"."&amp; mergeValue(E60)&amp;"."&amp; mergeValue(F60)&amp;"."&amp; mergeValue(G60)</f>
        <v>1.1.5.1.1.1.1</v>
      </c>
      <c r="M60" s="1071" t="s">
        <v>642</v>
      </c>
      <c r="N60" s="648"/>
      <c r="O60" s="685">
        <v>1776</v>
      </c>
      <c r="P60" s="765"/>
      <c r="Q60" s="1096"/>
      <c r="R60" s="1234" t="s">
        <v>1470</v>
      </c>
      <c r="S60" s="1235" t="s">
        <v>84</v>
      </c>
      <c r="T60" s="1234" t="s">
        <v>2160</v>
      </c>
      <c r="U60" s="1235" t="s">
        <v>84</v>
      </c>
      <c r="V60" s="685">
        <v>1871.34</v>
      </c>
      <c r="W60" s="765"/>
      <c r="X60" s="1096"/>
      <c r="Y60" s="1234" t="s">
        <v>2161</v>
      </c>
      <c r="Z60" s="1235" t="s">
        <v>84</v>
      </c>
      <c r="AA60" s="1234" t="s">
        <v>1471</v>
      </c>
      <c r="AB60" s="1235" t="s">
        <v>85</v>
      </c>
      <c r="AC60" s="765"/>
      <c r="AD60" s="1210" t="s">
        <v>655</v>
      </c>
      <c r="AE60" s="1010" t="str">
        <f>strCheckDate(O61:AC61)</f>
        <v/>
      </c>
      <c r="AF60" s="831"/>
      <c r="AG60" s="831" t="str">
        <f t="shared" si="0"/>
        <v>вода</v>
      </c>
      <c r="AH60" s="831"/>
      <c r="AI60" s="831"/>
      <c r="AJ60" s="831"/>
      <c r="AK60" s="1010"/>
      <c r="AL60" s="1010"/>
      <c r="AM60" s="1010"/>
      <c r="AN60" s="1010"/>
      <c r="AO60" s="1010"/>
      <c r="AP60" s="1010"/>
      <c r="AQ60" s="1010"/>
    </row>
    <row r="61" spans="1:43" s="1063" customFormat="1" ht="11.25" hidden="1" customHeight="1">
      <c r="A61" s="1239"/>
      <c r="B61" s="1239"/>
      <c r="C61" s="1239"/>
      <c r="D61" s="1239"/>
      <c r="E61" s="1239"/>
      <c r="F61" s="1239"/>
      <c r="G61" s="1081"/>
      <c r="H61" s="1081"/>
      <c r="I61" s="1239"/>
      <c r="J61" s="1239"/>
      <c r="K61" s="968"/>
      <c r="L61" s="802"/>
      <c r="M61" s="648"/>
      <c r="N61" s="648"/>
      <c r="O61" s="765"/>
      <c r="P61" s="765"/>
      <c r="Q61" s="771" t="str">
        <f>R60 &amp; "-" &amp; T60</f>
        <v>01.01.2022-30.06.2022</v>
      </c>
      <c r="R61" s="1234"/>
      <c r="S61" s="1235"/>
      <c r="T61" s="1234"/>
      <c r="U61" s="1235"/>
      <c r="V61" s="765"/>
      <c r="W61" s="765"/>
      <c r="X61" s="771" t="str">
        <f>Y60 &amp; "-" &amp; AA60</f>
        <v>01.07.2022-31.12.2022</v>
      </c>
      <c r="Y61" s="1234"/>
      <c r="Z61" s="1235"/>
      <c r="AA61" s="1234"/>
      <c r="AB61" s="1235"/>
      <c r="AC61" s="765"/>
      <c r="AD61" s="1211"/>
      <c r="AE61" s="1010"/>
      <c r="AF61" s="831"/>
      <c r="AG61" s="831" t="str">
        <f t="shared" si="0"/>
        <v/>
      </c>
      <c r="AH61" s="831"/>
      <c r="AI61" s="831"/>
      <c r="AJ61" s="831"/>
      <c r="AK61" s="1010"/>
      <c r="AL61" s="1010"/>
      <c r="AM61" s="1010"/>
      <c r="AN61" s="1010"/>
      <c r="AO61" s="1010"/>
      <c r="AP61" s="1010"/>
      <c r="AQ61" s="1010"/>
    </row>
    <row r="62" spans="1:43" s="1063" customFormat="1" ht="15" customHeight="1">
      <c r="A62" s="1239"/>
      <c r="B62" s="1239"/>
      <c r="C62" s="1239"/>
      <c r="D62" s="1239"/>
      <c r="E62" s="1239"/>
      <c r="F62" s="1239"/>
      <c r="G62" s="1110"/>
      <c r="H62" s="1081"/>
      <c r="I62" s="1239"/>
      <c r="J62" s="1239"/>
      <c r="K62" s="967"/>
      <c r="L62" s="690"/>
      <c r="M62" s="559" t="s">
        <v>25</v>
      </c>
      <c r="N62" s="1008"/>
      <c r="O62" s="1008"/>
      <c r="P62" s="1008"/>
      <c r="Q62" s="1008"/>
      <c r="R62" s="1008"/>
      <c r="S62" s="1008"/>
      <c r="T62" s="1008"/>
      <c r="U62" s="1008"/>
      <c r="V62" s="1008"/>
      <c r="W62" s="1008"/>
      <c r="X62" s="1008"/>
      <c r="Y62" s="1008"/>
      <c r="Z62" s="1008"/>
      <c r="AA62" s="1008"/>
      <c r="AB62" s="1008"/>
      <c r="AC62" s="764"/>
      <c r="AD62" s="1212"/>
      <c r="AE62" s="1010"/>
      <c r="AF62" s="831"/>
      <c r="AG62" s="831" t="str">
        <f t="shared" si="0"/>
        <v>Добавить вид теплоносителя (параметры теплоносителя)</v>
      </c>
      <c r="AH62" s="831"/>
      <c r="AI62" s="831"/>
      <c r="AJ62" s="831"/>
      <c r="AK62" s="1010"/>
      <c r="AL62" s="1010"/>
      <c r="AM62" s="1010"/>
      <c r="AN62" s="1010"/>
      <c r="AO62" s="1010"/>
      <c r="AP62" s="1010"/>
      <c r="AQ62" s="1010"/>
    </row>
    <row r="63" spans="1:43" s="1063" customFormat="1" ht="15" customHeight="1">
      <c r="A63" s="1239"/>
      <c r="B63" s="1239"/>
      <c r="C63" s="1239"/>
      <c r="D63" s="1239"/>
      <c r="E63" s="1239"/>
      <c r="F63" s="1110"/>
      <c r="G63" s="1110"/>
      <c r="H63" s="1081"/>
      <c r="I63" s="1239"/>
      <c r="J63" s="1110"/>
      <c r="K63" s="967"/>
      <c r="L63" s="690"/>
      <c r="M63" s="558" t="s">
        <v>11</v>
      </c>
      <c r="N63" s="1008"/>
      <c r="O63" s="1008"/>
      <c r="P63" s="1008"/>
      <c r="Q63" s="1008"/>
      <c r="R63" s="1008"/>
      <c r="S63" s="1008"/>
      <c r="T63" s="1008"/>
      <c r="U63" s="1007"/>
      <c r="V63" s="1008"/>
      <c r="W63" s="1008"/>
      <c r="X63" s="1008"/>
      <c r="Y63" s="1008"/>
      <c r="Z63" s="1008"/>
      <c r="AA63" s="1008"/>
      <c r="AB63" s="1007"/>
      <c r="AC63" s="1008"/>
      <c r="AD63" s="667"/>
      <c r="AE63" s="1010"/>
      <c r="AF63" s="831"/>
      <c r="AG63" s="831" t="str">
        <f t="shared" si="0"/>
        <v>Добавить группу потребителей</v>
      </c>
      <c r="AH63" s="831"/>
      <c r="AI63" s="831"/>
      <c r="AJ63" s="831"/>
      <c r="AK63" s="1010"/>
      <c r="AL63" s="1010"/>
      <c r="AM63" s="1010"/>
      <c r="AN63" s="1010"/>
      <c r="AO63" s="1010"/>
      <c r="AP63" s="1010"/>
      <c r="AQ63" s="1010"/>
    </row>
    <row r="64" spans="1:43" s="1063" customFormat="1" ht="15" customHeight="1">
      <c r="A64" s="1239"/>
      <c r="B64" s="1239"/>
      <c r="C64" s="1239"/>
      <c r="D64" s="1239"/>
      <c r="E64" s="1084" t="s">
        <v>253</v>
      </c>
      <c r="F64" s="1110"/>
      <c r="G64" s="1110"/>
      <c r="H64" s="1110"/>
      <c r="I64" s="981"/>
      <c r="J64" s="1066"/>
      <c r="K64" s="965"/>
      <c r="L64" s="690"/>
      <c r="M64" s="1003" t="s">
        <v>12</v>
      </c>
      <c r="N64" s="1008"/>
      <c r="O64" s="1008"/>
      <c r="P64" s="1008"/>
      <c r="Q64" s="1008"/>
      <c r="R64" s="1008"/>
      <c r="S64" s="1008"/>
      <c r="T64" s="1008"/>
      <c r="U64" s="1007"/>
      <c r="V64" s="1008"/>
      <c r="W64" s="1008"/>
      <c r="X64" s="1008"/>
      <c r="Y64" s="1008"/>
      <c r="Z64" s="1008"/>
      <c r="AA64" s="1008"/>
      <c r="AB64" s="1007"/>
      <c r="AC64" s="1008"/>
      <c r="AD64" s="667"/>
      <c r="AE64" s="1010"/>
      <c r="AF64" s="831"/>
      <c r="AG64" s="831" t="str">
        <f t="shared" si="0"/>
        <v>Добавить схему подключения</v>
      </c>
      <c r="AH64" s="831"/>
      <c r="AI64" s="831"/>
      <c r="AJ64" s="831"/>
      <c r="AK64" s="1010"/>
      <c r="AL64" s="1010"/>
      <c r="AM64" s="1010"/>
      <c r="AN64" s="1010"/>
      <c r="AO64" s="1010"/>
      <c r="AP64" s="1010"/>
      <c r="AQ64" s="1010"/>
    </row>
    <row r="65" spans="1:43" s="1063" customFormat="1" ht="22.5">
      <c r="A65" s="1239"/>
      <c r="B65" s="1239"/>
      <c r="C65" s="1239">
        <v>6</v>
      </c>
      <c r="D65" s="1081"/>
      <c r="E65" s="1110"/>
      <c r="F65" s="1110"/>
      <c r="G65" s="1110"/>
      <c r="H65" s="1110"/>
      <c r="I65" s="964"/>
      <c r="J65" s="956"/>
      <c r="K65" s="959"/>
      <c r="L65" s="1114" t="str">
        <f>mergeValue(A65) &amp;"."&amp; mergeValue(B65)&amp;"."&amp; mergeValue(C65)</f>
        <v>1.1.6</v>
      </c>
      <c r="M65" s="695" t="s">
        <v>7</v>
      </c>
      <c r="N65" s="648"/>
      <c r="O65" s="1245" t="str">
        <f>IF('Перечень тарифов'!R31="","","" &amp; 'Перечень тарифов'!R31 &amp; "")</f>
        <v>21</v>
      </c>
      <c r="P65" s="1246"/>
      <c r="Q65" s="1246"/>
      <c r="R65" s="1246"/>
      <c r="S65" s="1246"/>
      <c r="T65" s="1246"/>
      <c r="U65" s="1246"/>
      <c r="V65" s="1246"/>
      <c r="W65" s="1246"/>
      <c r="X65" s="1246"/>
      <c r="Y65" s="1246"/>
      <c r="Z65" s="1246"/>
      <c r="AA65" s="1246"/>
      <c r="AB65" s="1246"/>
      <c r="AC65" s="1247"/>
      <c r="AD65" s="632" t="s">
        <v>633</v>
      </c>
      <c r="AE65" s="1010"/>
      <c r="AF65" s="831"/>
      <c r="AG65" s="831" t="str">
        <f t="shared" si="0"/>
        <v xml:space="preserve">Наименование системы теплоснабжения </v>
      </c>
      <c r="AH65" s="831"/>
      <c r="AI65" s="831"/>
      <c r="AJ65" s="831"/>
      <c r="AK65" s="1010"/>
      <c r="AL65" s="1010"/>
      <c r="AM65" s="1010"/>
      <c r="AN65" s="1010"/>
      <c r="AO65" s="1010"/>
      <c r="AP65" s="1010"/>
      <c r="AQ65" s="1010"/>
    </row>
    <row r="66" spans="1:43" s="1063" customFormat="1" hidden="1">
      <c r="A66" s="1239"/>
      <c r="B66" s="1239"/>
      <c r="C66" s="1239"/>
      <c r="D66" s="1239">
        <v>1</v>
      </c>
      <c r="E66" s="1110"/>
      <c r="F66" s="1110"/>
      <c r="G66" s="1110"/>
      <c r="H66" s="1110"/>
      <c r="I66" s="964"/>
      <c r="J66" s="956"/>
      <c r="K66" s="959"/>
      <c r="L66" s="1114" t="str">
        <f>mergeValue(A66) &amp;"."&amp; mergeValue(B66)&amp;"."&amp; mergeValue(C66)&amp;"."&amp; mergeValue(D66)</f>
        <v>1.1.6.1</v>
      </c>
      <c r="M66" s="696"/>
      <c r="N66" s="648"/>
      <c r="O66" s="1245"/>
      <c r="P66" s="1246"/>
      <c r="Q66" s="1246"/>
      <c r="R66" s="1246"/>
      <c r="S66" s="1246"/>
      <c r="T66" s="1246"/>
      <c r="U66" s="1246"/>
      <c r="V66" s="1246"/>
      <c r="W66" s="1246"/>
      <c r="X66" s="1246"/>
      <c r="Y66" s="1246"/>
      <c r="Z66" s="1246"/>
      <c r="AA66" s="1246"/>
      <c r="AB66" s="1246"/>
      <c r="AC66" s="1247"/>
      <c r="AD66" s="632"/>
      <c r="AE66" s="1010"/>
      <c r="AF66" s="831"/>
      <c r="AG66" s="831" t="str">
        <f t="shared" si="0"/>
        <v/>
      </c>
      <c r="AH66" s="831"/>
      <c r="AI66" s="831"/>
      <c r="AJ66" s="831"/>
      <c r="AK66" s="1010"/>
      <c r="AL66" s="1010"/>
      <c r="AM66" s="1010"/>
      <c r="AN66" s="1010"/>
      <c r="AO66" s="1010"/>
      <c r="AP66" s="1010"/>
      <c r="AQ66" s="1010"/>
    </row>
    <row r="67" spans="1:43" s="1063" customFormat="1" ht="44.25" customHeight="1">
      <c r="A67" s="1239"/>
      <c r="B67" s="1239"/>
      <c r="C67" s="1239"/>
      <c r="D67" s="1239"/>
      <c r="E67" s="1239">
        <v>1</v>
      </c>
      <c r="F67" s="1110"/>
      <c r="G67" s="1110"/>
      <c r="H67" s="1081">
        <v>1</v>
      </c>
      <c r="I67" s="1239">
        <v>1</v>
      </c>
      <c r="J67" s="1110"/>
      <c r="K67" s="967"/>
      <c r="L67" s="1114" t="str">
        <f>mergeValue(A67) &amp;"."&amp; mergeValue(B67)&amp;"."&amp; mergeValue(C67)&amp;"."&amp; mergeValue(D67)&amp;"."&amp; mergeValue(E67)</f>
        <v>1.1.6.1.1</v>
      </c>
      <c r="M67" s="556" t="s">
        <v>9</v>
      </c>
      <c r="N67" s="648"/>
      <c r="O67" s="1242" t="s">
        <v>3</v>
      </c>
      <c r="P67" s="1243"/>
      <c r="Q67" s="1243"/>
      <c r="R67" s="1243"/>
      <c r="S67" s="1243"/>
      <c r="T67" s="1243"/>
      <c r="U67" s="1243"/>
      <c r="V67" s="1243"/>
      <c r="W67" s="1243"/>
      <c r="X67" s="1243"/>
      <c r="Y67" s="1243"/>
      <c r="Z67" s="1243"/>
      <c r="AA67" s="1243"/>
      <c r="AB67" s="1243"/>
      <c r="AC67" s="1244"/>
      <c r="AD67" s="632" t="s">
        <v>638</v>
      </c>
      <c r="AE67" s="1010"/>
      <c r="AF67" s="831"/>
      <c r="AG67" s="831" t="str">
        <f t="shared" si="0"/>
        <v>Схема подключения теплопотребляющей установки к коллектору источника тепловой энергии</v>
      </c>
      <c r="AH67" s="831"/>
      <c r="AI67" s="831"/>
      <c r="AJ67" s="831"/>
      <c r="AK67" s="1010"/>
      <c r="AL67" s="1010"/>
      <c r="AM67" s="1010"/>
      <c r="AN67" s="1010"/>
      <c r="AO67" s="1010"/>
      <c r="AP67" s="1010"/>
      <c r="AQ67" s="1010"/>
    </row>
    <row r="68" spans="1:43" s="1063" customFormat="1" ht="27" customHeight="1">
      <c r="A68" s="1239"/>
      <c r="B68" s="1239"/>
      <c r="C68" s="1239"/>
      <c r="D68" s="1239"/>
      <c r="E68" s="1239"/>
      <c r="F68" s="1239">
        <v>1</v>
      </c>
      <c r="G68" s="1081"/>
      <c r="H68" s="1081"/>
      <c r="I68" s="1239"/>
      <c r="J68" s="1239">
        <v>1</v>
      </c>
      <c r="K68" s="968"/>
      <c r="L68" s="1114" t="str">
        <f>mergeValue(A68) &amp;"."&amp; mergeValue(B68)&amp;"."&amp; mergeValue(C68)&amp;"."&amp; mergeValue(D68)&amp;"."&amp; mergeValue(E68)&amp;"."&amp; mergeValue(F68)</f>
        <v>1.1.6.1.1.1</v>
      </c>
      <c r="M68" s="557" t="s">
        <v>10</v>
      </c>
      <c r="N68" s="648"/>
      <c r="O68" s="1242" t="s">
        <v>3</v>
      </c>
      <c r="P68" s="1243"/>
      <c r="Q68" s="1243"/>
      <c r="R68" s="1243"/>
      <c r="S68" s="1243"/>
      <c r="T68" s="1243"/>
      <c r="U68" s="1243"/>
      <c r="V68" s="1243"/>
      <c r="W68" s="1243"/>
      <c r="X68" s="1243"/>
      <c r="Y68" s="1243"/>
      <c r="Z68" s="1243"/>
      <c r="AA68" s="1243"/>
      <c r="AB68" s="1243"/>
      <c r="AC68" s="1244"/>
      <c r="AD68" s="632" t="s">
        <v>636</v>
      </c>
      <c r="AE68" s="1010"/>
      <c r="AF68" s="831"/>
      <c r="AG68" s="831" t="str">
        <f t="shared" si="0"/>
        <v>Группа потребителей</v>
      </c>
      <c r="AH68" s="831"/>
      <c r="AI68" s="831"/>
      <c r="AJ68" s="831"/>
      <c r="AK68" s="1010"/>
      <c r="AL68" s="1010"/>
      <c r="AM68" s="1010"/>
      <c r="AN68" s="1010"/>
      <c r="AO68" s="1010"/>
      <c r="AP68" s="1010"/>
      <c r="AQ68" s="1010"/>
    </row>
    <row r="69" spans="1:43" s="1063" customFormat="1" ht="17.100000000000001" customHeight="1">
      <c r="A69" s="1239"/>
      <c r="B69" s="1239"/>
      <c r="C69" s="1239"/>
      <c r="D69" s="1239"/>
      <c r="E69" s="1239"/>
      <c r="F69" s="1239"/>
      <c r="G69" s="1081">
        <v>1</v>
      </c>
      <c r="H69" s="1081"/>
      <c r="I69" s="1239"/>
      <c r="J69" s="1239"/>
      <c r="K69" s="968">
        <v>1</v>
      </c>
      <c r="L69" s="1114" t="str">
        <f>mergeValue(A69) &amp;"."&amp; mergeValue(B69)&amp;"."&amp; mergeValue(C69)&amp;"."&amp; mergeValue(D69)&amp;"."&amp; mergeValue(E69)&amp;"."&amp; mergeValue(F69)&amp;"."&amp; mergeValue(G69)</f>
        <v>1.1.6.1.1.1.1</v>
      </c>
      <c r="M69" s="1071" t="s">
        <v>642</v>
      </c>
      <c r="N69" s="648"/>
      <c r="O69" s="685">
        <v>1776</v>
      </c>
      <c r="P69" s="765"/>
      <c r="Q69" s="1096"/>
      <c r="R69" s="1234" t="s">
        <v>1470</v>
      </c>
      <c r="S69" s="1235" t="s">
        <v>84</v>
      </c>
      <c r="T69" s="1234" t="s">
        <v>2160</v>
      </c>
      <c r="U69" s="1235" t="s">
        <v>84</v>
      </c>
      <c r="V69" s="685">
        <v>1871.75</v>
      </c>
      <c r="W69" s="765"/>
      <c r="X69" s="1096"/>
      <c r="Y69" s="1234" t="s">
        <v>2161</v>
      </c>
      <c r="Z69" s="1235" t="s">
        <v>84</v>
      </c>
      <c r="AA69" s="1234" t="s">
        <v>1471</v>
      </c>
      <c r="AB69" s="1235" t="s">
        <v>85</v>
      </c>
      <c r="AC69" s="765"/>
      <c r="AD69" s="1210" t="s">
        <v>655</v>
      </c>
      <c r="AE69" s="1010" t="str">
        <f>strCheckDate(O70:AC70)</f>
        <v/>
      </c>
      <c r="AF69" s="831"/>
      <c r="AG69" s="831" t="str">
        <f t="shared" si="0"/>
        <v>вода</v>
      </c>
      <c r="AH69" s="831"/>
      <c r="AI69" s="831"/>
      <c r="AJ69" s="831"/>
      <c r="AK69" s="1010"/>
      <c r="AL69" s="1010"/>
      <c r="AM69" s="1010"/>
      <c r="AN69" s="1010"/>
      <c r="AO69" s="1010"/>
      <c r="AP69" s="1010"/>
      <c r="AQ69" s="1010"/>
    </row>
    <row r="70" spans="1:43" s="1063" customFormat="1" ht="11.25" hidden="1" customHeight="1">
      <c r="A70" s="1239"/>
      <c r="B70" s="1239"/>
      <c r="C70" s="1239"/>
      <c r="D70" s="1239"/>
      <c r="E70" s="1239"/>
      <c r="F70" s="1239"/>
      <c r="G70" s="1081"/>
      <c r="H70" s="1081"/>
      <c r="I70" s="1239"/>
      <c r="J70" s="1239"/>
      <c r="K70" s="968"/>
      <c r="L70" s="802"/>
      <c r="M70" s="648"/>
      <c r="N70" s="648"/>
      <c r="O70" s="765"/>
      <c r="P70" s="765"/>
      <c r="Q70" s="771" t="str">
        <f>R69 &amp; "-" &amp; T69</f>
        <v>01.01.2022-30.06.2022</v>
      </c>
      <c r="R70" s="1234"/>
      <c r="S70" s="1235"/>
      <c r="T70" s="1234"/>
      <c r="U70" s="1235"/>
      <c r="V70" s="765"/>
      <c r="W70" s="765"/>
      <c r="X70" s="771" t="str">
        <f>Y69 &amp; "-" &amp; AA69</f>
        <v>01.07.2022-31.12.2022</v>
      </c>
      <c r="Y70" s="1234"/>
      <c r="Z70" s="1235"/>
      <c r="AA70" s="1234"/>
      <c r="AB70" s="1235"/>
      <c r="AC70" s="765"/>
      <c r="AD70" s="1211"/>
      <c r="AE70" s="1010"/>
      <c r="AF70" s="831"/>
      <c r="AG70" s="831" t="str">
        <f t="shared" si="0"/>
        <v/>
      </c>
      <c r="AH70" s="831"/>
      <c r="AI70" s="831"/>
      <c r="AJ70" s="831"/>
      <c r="AK70" s="1010"/>
      <c r="AL70" s="1010"/>
      <c r="AM70" s="1010"/>
      <c r="AN70" s="1010"/>
      <c r="AO70" s="1010"/>
      <c r="AP70" s="1010"/>
      <c r="AQ70" s="1010"/>
    </row>
    <row r="71" spans="1:43" s="1063" customFormat="1" ht="15" customHeight="1">
      <c r="A71" s="1239"/>
      <c r="B71" s="1239"/>
      <c r="C71" s="1239"/>
      <c r="D71" s="1239"/>
      <c r="E71" s="1239"/>
      <c r="F71" s="1239"/>
      <c r="G71" s="1110"/>
      <c r="H71" s="1081"/>
      <c r="I71" s="1239"/>
      <c r="J71" s="1239"/>
      <c r="K71" s="967"/>
      <c r="L71" s="690"/>
      <c r="M71" s="559" t="s">
        <v>25</v>
      </c>
      <c r="N71" s="1008"/>
      <c r="O71" s="1008"/>
      <c r="P71" s="1008"/>
      <c r="Q71" s="1008"/>
      <c r="R71" s="1008"/>
      <c r="S71" s="1008"/>
      <c r="T71" s="1008"/>
      <c r="U71" s="1008"/>
      <c r="V71" s="1008"/>
      <c r="W71" s="1008"/>
      <c r="X71" s="1008"/>
      <c r="Y71" s="1008"/>
      <c r="Z71" s="1008"/>
      <c r="AA71" s="1008"/>
      <c r="AB71" s="1008"/>
      <c r="AC71" s="764"/>
      <c r="AD71" s="1212"/>
      <c r="AE71" s="1010"/>
      <c r="AF71" s="831"/>
      <c r="AG71" s="831" t="str">
        <f t="shared" si="0"/>
        <v>Добавить вид теплоносителя (параметры теплоносителя)</v>
      </c>
      <c r="AH71" s="831"/>
      <c r="AI71" s="831"/>
      <c r="AJ71" s="831"/>
      <c r="AK71" s="1010"/>
      <c r="AL71" s="1010"/>
      <c r="AM71" s="1010"/>
      <c r="AN71" s="1010"/>
      <c r="AO71" s="1010"/>
      <c r="AP71" s="1010"/>
      <c r="AQ71" s="1010"/>
    </row>
    <row r="72" spans="1:43" s="1063" customFormat="1" ht="15" customHeight="1">
      <c r="A72" s="1239"/>
      <c r="B72" s="1239"/>
      <c r="C72" s="1239"/>
      <c r="D72" s="1239"/>
      <c r="E72" s="1239"/>
      <c r="F72" s="1110"/>
      <c r="G72" s="1110"/>
      <c r="H72" s="1081"/>
      <c r="I72" s="1239"/>
      <c r="J72" s="1110"/>
      <c r="K72" s="967"/>
      <c r="L72" s="690"/>
      <c r="M72" s="558" t="s">
        <v>11</v>
      </c>
      <c r="N72" s="1008"/>
      <c r="O72" s="1008"/>
      <c r="P72" s="1008"/>
      <c r="Q72" s="1008"/>
      <c r="R72" s="1008"/>
      <c r="S72" s="1008"/>
      <c r="T72" s="1008"/>
      <c r="U72" s="1007"/>
      <c r="V72" s="1008"/>
      <c r="W72" s="1008"/>
      <c r="X72" s="1008"/>
      <c r="Y72" s="1008"/>
      <c r="Z72" s="1008"/>
      <c r="AA72" s="1008"/>
      <c r="AB72" s="1007"/>
      <c r="AC72" s="1008"/>
      <c r="AD72" s="667"/>
      <c r="AE72" s="1010"/>
      <c r="AF72" s="831"/>
      <c r="AG72" s="831" t="str">
        <f t="shared" si="0"/>
        <v>Добавить группу потребителей</v>
      </c>
      <c r="AH72" s="831"/>
      <c r="AI72" s="831"/>
      <c r="AJ72" s="831"/>
      <c r="AK72" s="1010"/>
      <c r="AL72" s="1010"/>
      <c r="AM72" s="1010"/>
      <c r="AN72" s="1010"/>
      <c r="AO72" s="1010"/>
      <c r="AP72" s="1010"/>
      <c r="AQ72" s="1010"/>
    </row>
    <row r="73" spans="1:43" s="1063" customFormat="1" ht="15" customHeight="1">
      <c r="A73" s="1239"/>
      <c r="B73" s="1239"/>
      <c r="C73" s="1239"/>
      <c r="D73" s="1239"/>
      <c r="E73" s="1084" t="s">
        <v>253</v>
      </c>
      <c r="F73" s="1110"/>
      <c r="G73" s="1110"/>
      <c r="H73" s="1110"/>
      <c r="I73" s="981"/>
      <c r="J73" s="1066"/>
      <c r="K73" s="965"/>
      <c r="L73" s="690"/>
      <c r="M73" s="1003" t="s">
        <v>12</v>
      </c>
      <c r="N73" s="1008"/>
      <c r="O73" s="1008"/>
      <c r="P73" s="1008"/>
      <c r="Q73" s="1008"/>
      <c r="R73" s="1008"/>
      <c r="S73" s="1008"/>
      <c r="T73" s="1008"/>
      <c r="U73" s="1007"/>
      <c r="V73" s="1008"/>
      <c r="W73" s="1008"/>
      <c r="X73" s="1008"/>
      <c r="Y73" s="1008"/>
      <c r="Z73" s="1008"/>
      <c r="AA73" s="1008"/>
      <c r="AB73" s="1007"/>
      <c r="AC73" s="1008"/>
      <c r="AD73" s="667"/>
      <c r="AE73" s="1010"/>
      <c r="AF73" s="831"/>
      <c r="AG73" s="831" t="str">
        <f t="shared" si="0"/>
        <v>Добавить схему подключения</v>
      </c>
      <c r="AH73" s="831"/>
      <c r="AI73" s="831"/>
      <c r="AJ73" s="831"/>
      <c r="AK73" s="1010"/>
      <c r="AL73" s="1010"/>
      <c r="AM73" s="1010"/>
      <c r="AN73" s="1010"/>
      <c r="AO73" s="1010"/>
      <c r="AP73" s="1010"/>
      <c r="AQ73" s="1010"/>
    </row>
    <row r="74" spans="1:43" s="1063" customFormat="1" ht="22.5">
      <c r="A74" s="1239"/>
      <c r="B74" s="1239"/>
      <c r="C74" s="1239">
        <v>7</v>
      </c>
      <c r="D74" s="1081"/>
      <c r="E74" s="1110"/>
      <c r="F74" s="1110"/>
      <c r="G74" s="1110"/>
      <c r="H74" s="1110"/>
      <c r="I74" s="964"/>
      <c r="J74" s="956"/>
      <c r="K74" s="959"/>
      <c r="L74" s="1114" t="str">
        <f>mergeValue(A74) &amp;"."&amp; mergeValue(B74)&amp;"."&amp; mergeValue(C74)</f>
        <v>1.1.7</v>
      </c>
      <c r="M74" s="695" t="s">
        <v>7</v>
      </c>
      <c r="N74" s="648"/>
      <c r="O74" s="1245" t="str">
        <f>IF('Перечень тарифов'!R33="","","" &amp; 'Перечень тарифов'!R33 &amp; "")</f>
        <v>22</v>
      </c>
      <c r="P74" s="1246"/>
      <c r="Q74" s="1246"/>
      <c r="R74" s="1246"/>
      <c r="S74" s="1246"/>
      <c r="T74" s="1246"/>
      <c r="U74" s="1246"/>
      <c r="V74" s="1246"/>
      <c r="W74" s="1246"/>
      <c r="X74" s="1246"/>
      <c r="Y74" s="1246"/>
      <c r="Z74" s="1246"/>
      <c r="AA74" s="1246"/>
      <c r="AB74" s="1246"/>
      <c r="AC74" s="1247"/>
      <c r="AD74" s="632" t="s">
        <v>633</v>
      </c>
      <c r="AE74" s="1010"/>
      <c r="AF74" s="831"/>
      <c r="AG74" s="831" t="str">
        <f t="shared" si="0"/>
        <v xml:space="preserve">Наименование системы теплоснабжения </v>
      </c>
      <c r="AH74" s="831"/>
      <c r="AI74" s="831"/>
      <c r="AJ74" s="831"/>
      <c r="AK74" s="1010"/>
      <c r="AL74" s="1010"/>
      <c r="AM74" s="1010"/>
      <c r="AN74" s="1010"/>
      <c r="AO74" s="1010"/>
      <c r="AP74" s="1010"/>
      <c r="AQ74" s="1010"/>
    </row>
    <row r="75" spans="1:43" s="1063" customFormat="1" hidden="1">
      <c r="A75" s="1239"/>
      <c r="B75" s="1239"/>
      <c r="C75" s="1239"/>
      <c r="D75" s="1239">
        <v>1</v>
      </c>
      <c r="E75" s="1110"/>
      <c r="F75" s="1110"/>
      <c r="G75" s="1110"/>
      <c r="H75" s="1110"/>
      <c r="I75" s="964"/>
      <c r="J75" s="956"/>
      <c r="K75" s="959"/>
      <c r="L75" s="1114" t="str">
        <f>mergeValue(A75) &amp;"."&amp; mergeValue(B75)&amp;"."&amp; mergeValue(C75)&amp;"."&amp; mergeValue(D75)</f>
        <v>1.1.7.1</v>
      </c>
      <c r="M75" s="696"/>
      <c r="N75" s="648"/>
      <c r="O75" s="1245"/>
      <c r="P75" s="1246"/>
      <c r="Q75" s="1246"/>
      <c r="R75" s="1246"/>
      <c r="S75" s="1246"/>
      <c r="T75" s="1246"/>
      <c r="U75" s="1246"/>
      <c r="V75" s="1246"/>
      <c r="W75" s="1246"/>
      <c r="X75" s="1246"/>
      <c r="Y75" s="1246"/>
      <c r="Z75" s="1246"/>
      <c r="AA75" s="1246"/>
      <c r="AB75" s="1246"/>
      <c r="AC75" s="1247"/>
      <c r="AD75" s="632"/>
      <c r="AE75" s="1010"/>
      <c r="AF75" s="831"/>
      <c r="AG75" s="831" t="str">
        <f t="shared" si="0"/>
        <v/>
      </c>
      <c r="AH75" s="831"/>
      <c r="AI75" s="831"/>
      <c r="AJ75" s="831"/>
      <c r="AK75" s="1010"/>
      <c r="AL75" s="1010"/>
      <c r="AM75" s="1010"/>
      <c r="AN75" s="1010"/>
      <c r="AO75" s="1010"/>
      <c r="AP75" s="1010"/>
      <c r="AQ75" s="1010"/>
    </row>
    <row r="76" spans="1:43" s="1063" customFormat="1" ht="41.25" customHeight="1">
      <c r="A76" s="1239"/>
      <c r="B76" s="1239"/>
      <c r="C76" s="1239"/>
      <c r="D76" s="1239"/>
      <c r="E76" s="1239">
        <v>1</v>
      </c>
      <c r="F76" s="1110"/>
      <c r="G76" s="1110"/>
      <c r="H76" s="1081">
        <v>1</v>
      </c>
      <c r="I76" s="1239">
        <v>1</v>
      </c>
      <c r="J76" s="1110"/>
      <c r="K76" s="967"/>
      <c r="L76" s="1114" t="str">
        <f>mergeValue(A76) &amp;"."&amp; mergeValue(B76)&amp;"."&amp; mergeValue(C76)&amp;"."&amp; mergeValue(D76)&amp;"."&amp; mergeValue(E76)</f>
        <v>1.1.7.1.1</v>
      </c>
      <c r="M76" s="556" t="s">
        <v>9</v>
      </c>
      <c r="N76" s="648"/>
      <c r="O76" s="1242" t="s">
        <v>3</v>
      </c>
      <c r="P76" s="1243"/>
      <c r="Q76" s="1243"/>
      <c r="R76" s="1243"/>
      <c r="S76" s="1243"/>
      <c r="T76" s="1243"/>
      <c r="U76" s="1243"/>
      <c r="V76" s="1243"/>
      <c r="W76" s="1243"/>
      <c r="X76" s="1243"/>
      <c r="Y76" s="1243"/>
      <c r="Z76" s="1243"/>
      <c r="AA76" s="1243"/>
      <c r="AB76" s="1243"/>
      <c r="AC76" s="1244"/>
      <c r="AD76" s="632" t="s">
        <v>638</v>
      </c>
      <c r="AE76" s="1010"/>
      <c r="AF76" s="831"/>
      <c r="AG76" s="831" t="str">
        <f t="shared" si="0"/>
        <v>Схема подключения теплопотребляющей установки к коллектору источника тепловой энергии</v>
      </c>
      <c r="AH76" s="831"/>
      <c r="AI76" s="831"/>
      <c r="AJ76" s="831"/>
      <c r="AK76" s="1010"/>
      <c r="AL76" s="1010"/>
      <c r="AM76" s="1010"/>
      <c r="AN76" s="1010"/>
      <c r="AO76" s="1010"/>
      <c r="AP76" s="1010"/>
      <c r="AQ76" s="1010"/>
    </row>
    <row r="77" spans="1:43" s="1063" customFormat="1" ht="25.5" customHeight="1">
      <c r="A77" s="1239"/>
      <c r="B77" s="1239"/>
      <c r="C77" s="1239"/>
      <c r="D77" s="1239"/>
      <c r="E77" s="1239"/>
      <c r="F77" s="1239">
        <v>1</v>
      </c>
      <c r="G77" s="1081"/>
      <c r="H77" s="1081"/>
      <c r="I77" s="1239"/>
      <c r="J77" s="1239">
        <v>1</v>
      </c>
      <c r="K77" s="968"/>
      <c r="L77" s="1114" t="str">
        <f>mergeValue(A77) &amp;"."&amp; mergeValue(B77)&amp;"."&amp; mergeValue(C77)&amp;"."&amp; mergeValue(D77)&amp;"."&amp; mergeValue(E77)&amp;"."&amp; mergeValue(F77)</f>
        <v>1.1.7.1.1.1</v>
      </c>
      <c r="M77" s="557" t="s">
        <v>10</v>
      </c>
      <c r="N77" s="648"/>
      <c r="O77" s="1242" t="s">
        <v>3</v>
      </c>
      <c r="P77" s="1243"/>
      <c r="Q77" s="1243"/>
      <c r="R77" s="1243"/>
      <c r="S77" s="1243"/>
      <c r="T77" s="1243"/>
      <c r="U77" s="1243"/>
      <c r="V77" s="1243"/>
      <c r="W77" s="1243"/>
      <c r="X77" s="1243"/>
      <c r="Y77" s="1243"/>
      <c r="Z77" s="1243"/>
      <c r="AA77" s="1243"/>
      <c r="AB77" s="1243"/>
      <c r="AC77" s="1244"/>
      <c r="AD77" s="632" t="s">
        <v>636</v>
      </c>
      <c r="AE77" s="1010"/>
      <c r="AF77" s="831"/>
      <c r="AG77" s="831" t="str">
        <f t="shared" si="0"/>
        <v>Группа потребителей</v>
      </c>
      <c r="AH77" s="831"/>
      <c r="AI77" s="831"/>
      <c r="AJ77" s="831"/>
      <c r="AK77" s="1010"/>
      <c r="AL77" s="1010"/>
      <c r="AM77" s="1010"/>
      <c r="AN77" s="1010"/>
      <c r="AO77" s="1010"/>
      <c r="AP77" s="1010"/>
      <c r="AQ77" s="1010"/>
    </row>
    <row r="78" spans="1:43" s="1063" customFormat="1" ht="17.100000000000001" customHeight="1">
      <c r="A78" s="1239"/>
      <c r="B78" s="1239"/>
      <c r="C78" s="1239"/>
      <c r="D78" s="1239"/>
      <c r="E78" s="1239"/>
      <c r="F78" s="1239"/>
      <c r="G78" s="1081">
        <v>1</v>
      </c>
      <c r="H78" s="1081"/>
      <c r="I78" s="1239"/>
      <c r="J78" s="1239"/>
      <c r="K78" s="968">
        <v>1</v>
      </c>
      <c r="L78" s="1114" t="str">
        <f>mergeValue(A78) &amp;"."&amp; mergeValue(B78)&amp;"."&amp; mergeValue(C78)&amp;"."&amp; mergeValue(D78)&amp;"."&amp; mergeValue(E78)&amp;"."&amp; mergeValue(F78)&amp;"."&amp; mergeValue(G78)</f>
        <v>1.1.7.1.1.1.1</v>
      </c>
      <c r="M78" s="1071" t="s">
        <v>642</v>
      </c>
      <c r="N78" s="648"/>
      <c r="O78" s="685">
        <v>1776</v>
      </c>
      <c r="P78" s="765"/>
      <c r="Q78" s="1096"/>
      <c r="R78" s="1234" t="s">
        <v>1470</v>
      </c>
      <c r="S78" s="1235" t="s">
        <v>84</v>
      </c>
      <c r="T78" s="1234" t="s">
        <v>2160</v>
      </c>
      <c r="U78" s="1235" t="s">
        <v>84</v>
      </c>
      <c r="V78" s="685">
        <v>1871.15</v>
      </c>
      <c r="W78" s="765"/>
      <c r="X78" s="1096"/>
      <c r="Y78" s="1234" t="s">
        <v>2161</v>
      </c>
      <c r="Z78" s="1235" t="s">
        <v>84</v>
      </c>
      <c r="AA78" s="1234" t="s">
        <v>1471</v>
      </c>
      <c r="AB78" s="1235" t="s">
        <v>85</v>
      </c>
      <c r="AC78" s="765"/>
      <c r="AD78" s="1210" t="s">
        <v>655</v>
      </c>
      <c r="AE78" s="1010" t="str">
        <f>strCheckDate(O79:AC79)</f>
        <v/>
      </c>
      <c r="AF78" s="831"/>
      <c r="AG78" s="831" t="str">
        <f t="shared" si="0"/>
        <v>вода</v>
      </c>
      <c r="AH78" s="831"/>
      <c r="AI78" s="831"/>
      <c r="AJ78" s="831"/>
      <c r="AK78" s="1010"/>
      <c r="AL78" s="1010"/>
      <c r="AM78" s="1010"/>
      <c r="AN78" s="1010"/>
      <c r="AO78" s="1010"/>
      <c r="AP78" s="1010"/>
      <c r="AQ78" s="1010"/>
    </row>
    <row r="79" spans="1:43" s="1063" customFormat="1" ht="11.25" hidden="1" customHeight="1">
      <c r="A79" s="1239"/>
      <c r="B79" s="1239"/>
      <c r="C79" s="1239"/>
      <c r="D79" s="1239"/>
      <c r="E79" s="1239"/>
      <c r="F79" s="1239"/>
      <c r="G79" s="1081"/>
      <c r="H79" s="1081"/>
      <c r="I79" s="1239"/>
      <c r="J79" s="1239"/>
      <c r="K79" s="968"/>
      <c r="L79" s="802"/>
      <c r="M79" s="648"/>
      <c r="N79" s="648"/>
      <c r="O79" s="765"/>
      <c r="P79" s="765"/>
      <c r="Q79" s="771" t="str">
        <f>R78 &amp; "-" &amp; T78</f>
        <v>01.01.2022-30.06.2022</v>
      </c>
      <c r="R79" s="1234"/>
      <c r="S79" s="1235"/>
      <c r="T79" s="1234"/>
      <c r="U79" s="1235"/>
      <c r="V79" s="765"/>
      <c r="W79" s="765"/>
      <c r="X79" s="771" t="str">
        <f>Y78 &amp; "-" &amp; AA78</f>
        <v>01.07.2022-31.12.2022</v>
      </c>
      <c r="Y79" s="1234"/>
      <c r="Z79" s="1235"/>
      <c r="AA79" s="1234"/>
      <c r="AB79" s="1235"/>
      <c r="AC79" s="765"/>
      <c r="AD79" s="1211"/>
      <c r="AE79" s="1010"/>
      <c r="AF79" s="831"/>
      <c r="AG79" s="831" t="str">
        <f t="shared" si="0"/>
        <v/>
      </c>
      <c r="AH79" s="831"/>
      <c r="AI79" s="831"/>
      <c r="AJ79" s="831"/>
      <c r="AK79" s="1010"/>
      <c r="AL79" s="1010"/>
      <c r="AM79" s="1010"/>
      <c r="AN79" s="1010"/>
      <c r="AO79" s="1010"/>
      <c r="AP79" s="1010"/>
      <c r="AQ79" s="1010"/>
    </row>
    <row r="80" spans="1:43" s="1063" customFormat="1" ht="15" customHeight="1">
      <c r="A80" s="1239"/>
      <c r="B80" s="1239"/>
      <c r="C80" s="1239"/>
      <c r="D80" s="1239"/>
      <c r="E80" s="1239"/>
      <c r="F80" s="1239"/>
      <c r="G80" s="1110"/>
      <c r="H80" s="1081"/>
      <c r="I80" s="1239"/>
      <c r="J80" s="1239"/>
      <c r="K80" s="967"/>
      <c r="L80" s="690"/>
      <c r="M80" s="559" t="s">
        <v>25</v>
      </c>
      <c r="N80" s="1008"/>
      <c r="O80" s="1008"/>
      <c r="P80" s="1008"/>
      <c r="Q80" s="1008"/>
      <c r="R80" s="1008"/>
      <c r="S80" s="1008"/>
      <c r="T80" s="1008"/>
      <c r="U80" s="1008"/>
      <c r="V80" s="1008"/>
      <c r="W80" s="1008"/>
      <c r="X80" s="1008"/>
      <c r="Y80" s="1008"/>
      <c r="Z80" s="1008"/>
      <c r="AA80" s="1008"/>
      <c r="AB80" s="1008"/>
      <c r="AC80" s="764"/>
      <c r="AD80" s="1212"/>
      <c r="AE80" s="1010"/>
      <c r="AF80" s="831"/>
      <c r="AG80" s="831" t="str">
        <f t="shared" si="0"/>
        <v>Добавить вид теплоносителя (параметры теплоносителя)</v>
      </c>
      <c r="AH80" s="831"/>
      <c r="AI80" s="831"/>
      <c r="AJ80" s="831"/>
      <c r="AK80" s="1010"/>
      <c r="AL80" s="1010"/>
      <c r="AM80" s="1010"/>
      <c r="AN80" s="1010"/>
      <c r="AO80" s="1010"/>
      <c r="AP80" s="1010"/>
      <c r="AQ80" s="1010"/>
    </row>
    <row r="81" spans="1:43" s="1063" customFormat="1" ht="15" customHeight="1">
      <c r="A81" s="1239"/>
      <c r="B81" s="1239"/>
      <c r="C81" s="1239"/>
      <c r="D81" s="1239"/>
      <c r="E81" s="1239"/>
      <c r="F81" s="1110"/>
      <c r="G81" s="1110"/>
      <c r="H81" s="1081"/>
      <c r="I81" s="1239"/>
      <c r="J81" s="1110"/>
      <c r="K81" s="967"/>
      <c r="L81" s="690"/>
      <c r="M81" s="558" t="s">
        <v>11</v>
      </c>
      <c r="N81" s="1008"/>
      <c r="O81" s="1008"/>
      <c r="P81" s="1008"/>
      <c r="Q81" s="1008"/>
      <c r="R81" s="1008"/>
      <c r="S81" s="1008"/>
      <c r="T81" s="1008"/>
      <c r="U81" s="1007"/>
      <c r="V81" s="1008"/>
      <c r="W81" s="1008"/>
      <c r="X81" s="1008"/>
      <c r="Y81" s="1008"/>
      <c r="Z81" s="1008"/>
      <c r="AA81" s="1008"/>
      <c r="AB81" s="1007"/>
      <c r="AC81" s="1008"/>
      <c r="AD81" s="667"/>
      <c r="AE81" s="1010"/>
      <c r="AF81" s="831"/>
      <c r="AG81" s="831" t="str">
        <f t="shared" si="0"/>
        <v>Добавить группу потребителей</v>
      </c>
      <c r="AH81" s="831"/>
      <c r="AI81" s="831"/>
      <c r="AJ81" s="831"/>
      <c r="AK81" s="1010"/>
      <c r="AL81" s="1010"/>
      <c r="AM81" s="1010"/>
      <c r="AN81" s="1010"/>
      <c r="AO81" s="1010"/>
      <c r="AP81" s="1010"/>
      <c r="AQ81" s="1010"/>
    </row>
    <row r="82" spans="1:43" s="1063" customFormat="1" ht="15" customHeight="1">
      <c r="A82" s="1239"/>
      <c r="B82" s="1239"/>
      <c r="C82" s="1239"/>
      <c r="D82" s="1239"/>
      <c r="E82" s="1084" t="s">
        <v>253</v>
      </c>
      <c r="F82" s="1110"/>
      <c r="G82" s="1110"/>
      <c r="H82" s="1110"/>
      <c r="I82" s="981"/>
      <c r="J82" s="1066"/>
      <c r="K82" s="965"/>
      <c r="L82" s="690"/>
      <c r="M82" s="1003" t="s">
        <v>12</v>
      </c>
      <c r="N82" s="1008"/>
      <c r="O82" s="1008"/>
      <c r="P82" s="1008"/>
      <c r="Q82" s="1008"/>
      <c r="R82" s="1008"/>
      <c r="S82" s="1008"/>
      <c r="T82" s="1008"/>
      <c r="U82" s="1007"/>
      <c r="V82" s="1008"/>
      <c r="W82" s="1008"/>
      <c r="X82" s="1008"/>
      <c r="Y82" s="1008"/>
      <c r="Z82" s="1008"/>
      <c r="AA82" s="1008"/>
      <c r="AB82" s="1007"/>
      <c r="AC82" s="1008"/>
      <c r="AD82" s="667"/>
      <c r="AE82" s="1010"/>
      <c r="AF82" s="831"/>
      <c r="AG82" s="831" t="str">
        <f t="shared" si="0"/>
        <v>Добавить схему подключения</v>
      </c>
      <c r="AH82" s="831"/>
      <c r="AI82" s="831"/>
      <c r="AJ82" s="831"/>
      <c r="AK82" s="1010"/>
      <c r="AL82" s="1010"/>
      <c r="AM82" s="1010"/>
      <c r="AN82" s="1010"/>
      <c r="AO82" s="1010"/>
      <c r="AP82" s="1010"/>
      <c r="AQ82" s="1010"/>
    </row>
    <row r="83" spans="1:43" s="1063" customFormat="1" ht="22.5">
      <c r="A83" s="1239"/>
      <c r="B83" s="1239"/>
      <c r="C83" s="1239">
        <v>8</v>
      </c>
      <c r="D83" s="1081"/>
      <c r="E83" s="1110"/>
      <c r="F83" s="1110"/>
      <c r="G83" s="1110"/>
      <c r="H83" s="1110"/>
      <c r="I83" s="964"/>
      <c r="J83" s="956"/>
      <c r="K83" s="959"/>
      <c r="L83" s="1114" t="str">
        <f>mergeValue(A83) &amp;"."&amp; mergeValue(B83)&amp;"."&amp; mergeValue(C83)</f>
        <v>1.1.8</v>
      </c>
      <c r="M83" s="695" t="s">
        <v>7</v>
      </c>
      <c r="N83" s="648"/>
      <c r="O83" s="1245" t="str">
        <f>IF('Перечень тарифов'!R35="","","" &amp; 'Перечень тарифов'!R35 &amp; "")</f>
        <v>23</v>
      </c>
      <c r="P83" s="1246"/>
      <c r="Q83" s="1246"/>
      <c r="R83" s="1246"/>
      <c r="S83" s="1246"/>
      <c r="T83" s="1246"/>
      <c r="U83" s="1246"/>
      <c r="V83" s="1246"/>
      <c r="W83" s="1246"/>
      <c r="X83" s="1246"/>
      <c r="Y83" s="1246"/>
      <c r="Z83" s="1246"/>
      <c r="AA83" s="1246"/>
      <c r="AB83" s="1246"/>
      <c r="AC83" s="1247"/>
      <c r="AD83" s="632" t="s">
        <v>633</v>
      </c>
      <c r="AE83" s="1010"/>
      <c r="AF83" s="831"/>
      <c r="AG83" s="831" t="str">
        <f t="shared" si="0"/>
        <v xml:space="preserve">Наименование системы теплоснабжения </v>
      </c>
      <c r="AH83" s="831"/>
      <c r="AI83" s="831"/>
      <c r="AJ83" s="831"/>
      <c r="AK83" s="1010"/>
      <c r="AL83" s="1010"/>
      <c r="AM83" s="1010"/>
      <c r="AN83" s="1010"/>
      <c r="AO83" s="1010"/>
      <c r="AP83" s="1010"/>
      <c r="AQ83" s="1010"/>
    </row>
    <row r="84" spans="1:43" s="1063" customFormat="1" hidden="1">
      <c r="A84" s="1239"/>
      <c r="B84" s="1239"/>
      <c r="C84" s="1239"/>
      <c r="D84" s="1239">
        <v>1</v>
      </c>
      <c r="E84" s="1110"/>
      <c r="F84" s="1110"/>
      <c r="G84" s="1110"/>
      <c r="H84" s="1110"/>
      <c r="I84" s="964"/>
      <c r="J84" s="956"/>
      <c r="K84" s="959"/>
      <c r="L84" s="1114" t="str">
        <f>mergeValue(A84) &amp;"."&amp; mergeValue(B84)&amp;"."&amp; mergeValue(C84)&amp;"."&amp; mergeValue(D84)</f>
        <v>1.1.8.1</v>
      </c>
      <c r="M84" s="696"/>
      <c r="N84" s="648"/>
      <c r="O84" s="1245"/>
      <c r="P84" s="1246"/>
      <c r="Q84" s="1246"/>
      <c r="R84" s="1246"/>
      <c r="S84" s="1246"/>
      <c r="T84" s="1246"/>
      <c r="U84" s="1246"/>
      <c r="V84" s="1246"/>
      <c r="W84" s="1246"/>
      <c r="X84" s="1246"/>
      <c r="Y84" s="1246"/>
      <c r="Z84" s="1246"/>
      <c r="AA84" s="1246"/>
      <c r="AB84" s="1246"/>
      <c r="AC84" s="1247"/>
      <c r="AD84" s="632"/>
      <c r="AE84" s="1010"/>
      <c r="AF84" s="831"/>
      <c r="AG84" s="831" t="str">
        <f t="shared" si="0"/>
        <v/>
      </c>
      <c r="AH84" s="831"/>
      <c r="AI84" s="831"/>
      <c r="AJ84" s="831"/>
      <c r="AK84" s="1010"/>
      <c r="AL84" s="1010"/>
      <c r="AM84" s="1010"/>
      <c r="AN84" s="1010"/>
      <c r="AO84" s="1010"/>
      <c r="AP84" s="1010"/>
      <c r="AQ84" s="1010"/>
    </row>
    <row r="85" spans="1:43" s="1063" customFormat="1" ht="44.25" customHeight="1">
      <c r="A85" s="1239"/>
      <c r="B85" s="1239"/>
      <c r="C85" s="1239"/>
      <c r="D85" s="1239"/>
      <c r="E85" s="1239">
        <v>1</v>
      </c>
      <c r="F85" s="1110"/>
      <c r="G85" s="1110"/>
      <c r="H85" s="1081">
        <v>1</v>
      </c>
      <c r="I85" s="1239">
        <v>1</v>
      </c>
      <c r="J85" s="1110"/>
      <c r="K85" s="967"/>
      <c r="L85" s="1114" t="str">
        <f>mergeValue(A85) &amp;"."&amp; mergeValue(B85)&amp;"."&amp; mergeValue(C85)&amp;"."&amp; mergeValue(D85)&amp;"."&amp; mergeValue(E85)</f>
        <v>1.1.8.1.1</v>
      </c>
      <c r="M85" s="556" t="s">
        <v>9</v>
      </c>
      <c r="N85" s="648"/>
      <c r="O85" s="1242" t="s">
        <v>3</v>
      </c>
      <c r="P85" s="1243"/>
      <c r="Q85" s="1243"/>
      <c r="R85" s="1243"/>
      <c r="S85" s="1243"/>
      <c r="T85" s="1243"/>
      <c r="U85" s="1243"/>
      <c r="V85" s="1243"/>
      <c r="W85" s="1243"/>
      <c r="X85" s="1243"/>
      <c r="Y85" s="1243"/>
      <c r="Z85" s="1243"/>
      <c r="AA85" s="1243"/>
      <c r="AB85" s="1243"/>
      <c r="AC85" s="1244"/>
      <c r="AD85" s="632" t="s">
        <v>638</v>
      </c>
      <c r="AE85" s="1010"/>
      <c r="AF85" s="831"/>
      <c r="AG85" s="831" t="str">
        <f t="shared" si="0"/>
        <v>Схема подключения теплопотребляющей установки к коллектору источника тепловой энергии</v>
      </c>
      <c r="AH85" s="831"/>
      <c r="AI85" s="831"/>
      <c r="AJ85" s="831"/>
      <c r="AK85" s="1010"/>
      <c r="AL85" s="1010"/>
      <c r="AM85" s="1010"/>
      <c r="AN85" s="1010"/>
      <c r="AO85" s="1010"/>
      <c r="AP85" s="1010"/>
      <c r="AQ85" s="1010"/>
    </row>
    <row r="86" spans="1:43" s="1063" customFormat="1" ht="30" customHeight="1">
      <c r="A86" s="1239"/>
      <c r="B86" s="1239"/>
      <c r="C86" s="1239"/>
      <c r="D86" s="1239"/>
      <c r="E86" s="1239"/>
      <c r="F86" s="1239">
        <v>1</v>
      </c>
      <c r="G86" s="1081"/>
      <c r="H86" s="1081"/>
      <c r="I86" s="1239"/>
      <c r="J86" s="1239">
        <v>1</v>
      </c>
      <c r="K86" s="968"/>
      <c r="L86" s="1114" t="str">
        <f>mergeValue(A86) &amp;"."&amp; mergeValue(B86)&amp;"."&amp; mergeValue(C86)&amp;"."&amp; mergeValue(D86)&amp;"."&amp; mergeValue(E86)&amp;"."&amp; mergeValue(F86)</f>
        <v>1.1.8.1.1.1</v>
      </c>
      <c r="M86" s="557" t="s">
        <v>10</v>
      </c>
      <c r="N86" s="648"/>
      <c r="O86" s="1242" t="s">
        <v>3</v>
      </c>
      <c r="P86" s="1243"/>
      <c r="Q86" s="1243"/>
      <c r="R86" s="1243"/>
      <c r="S86" s="1243"/>
      <c r="T86" s="1243"/>
      <c r="U86" s="1243"/>
      <c r="V86" s="1243"/>
      <c r="W86" s="1243"/>
      <c r="X86" s="1243"/>
      <c r="Y86" s="1243"/>
      <c r="Z86" s="1243"/>
      <c r="AA86" s="1243"/>
      <c r="AB86" s="1243"/>
      <c r="AC86" s="1244"/>
      <c r="AD86" s="632" t="s">
        <v>636</v>
      </c>
      <c r="AE86" s="1010"/>
      <c r="AF86" s="831"/>
      <c r="AG86" s="831" t="str">
        <f t="shared" si="0"/>
        <v>Группа потребителей</v>
      </c>
      <c r="AH86" s="831"/>
      <c r="AI86" s="831"/>
      <c r="AJ86" s="831"/>
      <c r="AK86" s="1010"/>
      <c r="AL86" s="1010"/>
      <c r="AM86" s="1010"/>
      <c r="AN86" s="1010"/>
      <c r="AO86" s="1010"/>
      <c r="AP86" s="1010"/>
      <c r="AQ86" s="1010"/>
    </row>
    <row r="87" spans="1:43" s="1063" customFormat="1" ht="17.100000000000001" customHeight="1">
      <c r="A87" s="1239"/>
      <c r="B87" s="1239"/>
      <c r="C87" s="1239"/>
      <c r="D87" s="1239"/>
      <c r="E87" s="1239"/>
      <c r="F87" s="1239"/>
      <c r="G87" s="1081">
        <v>1</v>
      </c>
      <c r="H87" s="1081"/>
      <c r="I87" s="1239"/>
      <c r="J87" s="1239"/>
      <c r="K87" s="968">
        <v>1</v>
      </c>
      <c r="L87" s="1114" t="str">
        <f>mergeValue(A87) &amp;"."&amp; mergeValue(B87)&amp;"."&amp; mergeValue(C87)&amp;"."&amp; mergeValue(D87)&amp;"."&amp; mergeValue(E87)&amp;"."&amp; mergeValue(F87)&amp;"."&amp; mergeValue(G87)</f>
        <v>1.1.8.1.1.1.1</v>
      </c>
      <c r="M87" s="1071" t="s">
        <v>642</v>
      </c>
      <c r="N87" s="648"/>
      <c r="O87" s="685">
        <v>1776</v>
      </c>
      <c r="P87" s="765"/>
      <c r="Q87" s="1096"/>
      <c r="R87" s="1234" t="s">
        <v>1470</v>
      </c>
      <c r="S87" s="1235" t="s">
        <v>84</v>
      </c>
      <c r="T87" s="1234" t="s">
        <v>2160</v>
      </c>
      <c r="U87" s="1235" t="s">
        <v>84</v>
      </c>
      <c r="V87" s="685">
        <v>1871.55</v>
      </c>
      <c r="W87" s="765"/>
      <c r="X87" s="1096"/>
      <c r="Y87" s="1234" t="s">
        <v>2161</v>
      </c>
      <c r="Z87" s="1235" t="s">
        <v>84</v>
      </c>
      <c r="AA87" s="1234" t="s">
        <v>1471</v>
      </c>
      <c r="AB87" s="1235" t="s">
        <v>85</v>
      </c>
      <c r="AC87" s="765"/>
      <c r="AD87" s="1210" t="s">
        <v>655</v>
      </c>
      <c r="AE87" s="1010" t="str">
        <f>strCheckDate(O88:AC88)</f>
        <v/>
      </c>
      <c r="AF87" s="831"/>
      <c r="AG87" s="831" t="str">
        <f t="shared" si="0"/>
        <v>вода</v>
      </c>
      <c r="AH87" s="831"/>
      <c r="AI87" s="831"/>
      <c r="AJ87" s="831"/>
      <c r="AK87" s="1010"/>
      <c r="AL87" s="1010"/>
      <c r="AM87" s="1010"/>
      <c r="AN87" s="1010"/>
      <c r="AO87" s="1010"/>
      <c r="AP87" s="1010"/>
      <c r="AQ87" s="1010"/>
    </row>
    <row r="88" spans="1:43" s="1063" customFormat="1" ht="11.25" hidden="1" customHeight="1">
      <c r="A88" s="1239"/>
      <c r="B88" s="1239"/>
      <c r="C88" s="1239"/>
      <c r="D88" s="1239"/>
      <c r="E88" s="1239"/>
      <c r="F88" s="1239"/>
      <c r="G88" s="1081"/>
      <c r="H88" s="1081"/>
      <c r="I88" s="1239"/>
      <c r="J88" s="1239"/>
      <c r="K88" s="968"/>
      <c r="L88" s="802"/>
      <c r="M88" s="648"/>
      <c r="N88" s="648"/>
      <c r="O88" s="765"/>
      <c r="P88" s="765"/>
      <c r="Q88" s="771" t="str">
        <f>R87 &amp; "-" &amp; T87</f>
        <v>01.01.2022-30.06.2022</v>
      </c>
      <c r="R88" s="1234"/>
      <c r="S88" s="1235"/>
      <c r="T88" s="1234"/>
      <c r="U88" s="1235"/>
      <c r="V88" s="765"/>
      <c r="W88" s="765"/>
      <c r="X88" s="771" t="str">
        <f>Y87 &amp; "-" &amp; AA87</f>
        <v>01.07.2022-31.12.2022</v>
      </c>
      <c r="Y88" s="1234"/>
      <c r="Z88" s="1235"/>
      <c r="AA88" s="1234"/>
      <c r="AB88" s="1235"/>
      <c r="AC88" s="765"/>
      <c r="AD88" s="1211"/>
      <c r="AE88" s="1010"/>
      <c r="AF88" s="831"/>
      <c r="AG88" s="831" t="str">
        <f t="shared" si="0"/>
        <v/>
      </c>
      <c r="AH88" s="831"/>
      <c r="AI88" s="831"/>
      <c r="AJ88" s="831"/>
      <c r="AK88" s="1010"/>
      <c r="AL88" s="1010"/>
      <c r="AM88" s="1010"/>
      <c r="AN88" s="1010"/>
      <c r="AO88" s="1010"/>
      <c r="AP88" s="1010"/>
      <c r="AQ88" s="1010"/>
    </row>
    <row r="89" spans="1:43" s="1063" customFormat="1" ht="15" customHeight="1">
      <c r="A89" s="1239"/>
      <c r="B89" s="1239"/>
      <c r="C89" s="1239"/>
      <c r="D89" s="1239"/>
      <c r="E89" s="1239"/>
      <c r="F89" s="1239"/>
      <c r="G89" s="1110"/>
      <c r="H89" s="1081"/>
      <c r="I89" s="1239"/>
      <c r="J89" s="1239"/>
      <c r="K89" s="967"/>
      <c r="L89" s="690"/>
      <c r="M89" s="559" t="s">
        <v>25</v>
      </c>
      <c r="N89" s="1008"/>
      <c r="O89" s="1008"/>
      <c r="P89" s="1008"/>
      <c r="Q89" s="1008"/>
      <c r="R89" s="1008"/>
      <c r="S89" s="1008"/>
      <c r="T89" s="1008"/>
      <c r="U89" s="1008"/>
      <c r="V89" s="1008"/>
      <c r="W89" s="1008"/>
      <c r="X89" s="1008"/>
      <c r="Y89" s="1008"/>
      <c r="Z89" s="1008"/>
      <c r="AA89" s="1008"/>
      <c r="AB89" s="1008"/>
      <c r="AC89" s="764"/>
      <c r="AD89" s="1212"/>
      <c r="AE89" s="1010"/>
      <c r="AF89" s="831"/>
      <c r="AG89" s="831" t="str">
        <f t="shared" si="0"/>
        <v>Добавить вид теплоносителя (параметры теплоносителя)</v>
      </c>
      <c r="AH89" s="831"/>
      <c r="AI89" s="831"/>
      <c r="AJ89" s="831"/>
      <c r="AK89" s="1010"/>
      <c r="AL89" s="1010"/>
      <c r="AM89" s="1010"/>
      <c r="AN89" s="1010"/>
      <c r="AO89" s="1010"/>
      <c r="AP89" s="1010"/>
      <c r="AQ89" s="1010"/>
    </row>
    <row r="90" spans="1:43" s="1063" customFormat="1" ht="15" customHeight="1">
      <c r="A90" s="1239"/>
      <c r="B90" s="1239"/>
      <c r="C90" s="1239"/>
      <c r="D90" s="1239"/>
      <c r="E90" s="1239"/>
      <c r="F90" s="1110"/>
      <c r="G90" s="1110"/>
      <c r="H90" s="1081"/>
      <c r="I90" s="1239"/>
      <c r="J90" s="1110"/>
      <c r="K90" s="967"/>
      <c r="L90" s="690"/>
      <c r="M90" s="558" t="s">
        <v>11</v>
      </c>
      <c r="N90" s="1008"/>
      <c r="O90" s="1008"/>
      <c r="P90" s="1008"/>
      <c r="Q90" s="1008"/>
      <c r="R90" s="1008"/>
      <c r="S90" s="1008"/>
      <c r="T90" s="1008"/>
      <c r="U90" s="1007"/>
      <c r="V90" s="1008"/>
      <c r="W90" s="1008"/>
      <c r="X90" s="1008"/>
      <c r="Y90" s="1008"/>
      <c r="Z90" s="1008"/>
      <c r="AA90" s="1008"/>
      <c r="AB90" s="1007"/>
      <c r="AC90" s="1008"/>
      <c r="AD90" s="667"/>
      <c r="AE90" s="1010"/>
      <c r="AF90" s="831"/>
      <c r="AG90" s="831" t="str">
        <f t="shared" si="0"/>
        <v>Добавить группу потребителей</v>
      </c>
      <c r="AH90" s="831"/>
      <c r="AI90" s="831"/>
      <c r="AJ90" s="831"/>
      <c r="AK90" s="1010"/>
      <c r="AL90" s="1010"/>
      <c r="AM90" s="1010"/>
      <c r="AN90" s="1010"/>
      <c r="AO90" s="1010"/>
      <c r="AP90" s="1010"/>
      <c r="AQ90" s="1010"/>
    </row>
    <row r="91" spans="1:43" s="1063" customFormat="1" ht="15" customHeight="1">
      <c r="A91" s="1239"/>
      <c r="B91" s="1239"/>
      <c r="C91" s="1239"/>
      <c r="D91" s="1239"/>
      <c r="E91" s="1084" t="s">
        <v>253</v>
      </c>
      <c r="F91" s="1110"/>
      <c r="G91" s="1110"/>
      <c r="H91" s="1110"/>
      <c r="I91" s="981"/>
      <c r="J91" s="1066"/>
      <c r="K91" s="965"/>
      <c r="L91" s="690"/>
      <c r="M91" s="1003" t="s">
        <v>12</v>
      </c>
      <c r="N91" s="1008"/>
      <c r="O91" s="1008"/>
      <c r="P91" s="1008"/>
      <c r="Q91" s="1008"/>
      <c r="R91" s="1008"/>
      <c r="S91" s="1008"/>
      <c r="T91" s="1008"/>
      <c r="U91" s="1007"/>
      <c r="V91" s="1008"/>
      <c r="W91" s="1008"/>
      <c r="X91" s="1008"/>
      <c r="Y91" s="1008"/>
      <c r="Z91" s="1008"/>
      <c r="AA91" s="1008"/>
      <c r="AB91" s="1007"/>
      <c r="AC91" s="1008"/>
      <c r="AD91" s="667"/>
      <c r="AE91" s="1010"/>
      <c r="AF91" s="831"/>
      <c r="AG91" s="831" t="str">
        <f t="shared" si="0"/>
        <v>Добавить схему подключения</v>
      </c>
      <c r="AH91" s="831"/>
      <c r="AI91" s="831"/>
      <c r="AJ91" s="831"/>
      <c r="AK91" s="1010"/>
      <c r="AL91" s="1010"/>
      <c r="AM91" s="1010"/>
      <c r="AN91" s="1010"/>
      <c r="AO91" s="1010"/>
      <c r="AP91" s="1010"/>
      <c r="AQ91" s="1010"/>
    </row>
    <row r="92" spans="1:43" s="1063" customFormat="1" ht="22.5">
      <c r="A92" s="1239"/>
      <c r="B92" s="1239"/>
      <c r="C92" s="1239">
        <v>9</v>
      </c>
      <c r="D92" s="1081"/>
      <c r="E92" s="1110"/>
      <c r="F92" s="1110"/>
      <c r="G92" s="1110"/>
      <c r="H92" s="1110"/>
      <c r="I92" s="964"/>
      <c r="J92" s="956"/>
      <c r="K92" s="959"/>
      <c r="L92" s="1114" t="str">
        <f>mergeValue(A92) &amp;"."&amp; mergeValue(B92)&amp;"."&amp; mergeValue(C92)</f>
        <v>1.1.9</v>
      </c>
      <c r="M92" s="695" t="s">
        <v>7</v>
      </c>
      <c r="N92" s="648"/>
      <c r="O92" s="1245" t="str">
        <f>IF('Перечень тарифов'!R37="","","" &amp; 'Перечень тарифов'!R37 &amp; "")</f>
        <v>24</v>
      </c>
      <c r="P92" s="1246"/>
      <c r="Q92" s="1246"/>
      <c r="R92" s="1246"/>
      <c r="S92" s="1246"/>
      <c r="T92" s="1246"/>
      <c r="U92" s="1246"/>
      <c r="V92" s="1246"/>
      <c r="W92" s="1246"/>
      <c r="X92" s="1246"/>
      <c r="Y92" s="1246"/>
      <c r="Z92" s="1246"/>
      <c r="AA92" s="1246"/>
      <c r="AB92" s="1246"/>
      <c r="AC92" s="1247"/>
      <c r="AD92" s="632" t="s">
        <v>633</v>
      </c>
      <c r="AE92" s="1010"/>
      <c r="AF92" s="831"/>
      <c r="AG92" s="831" t="str">
        <f t="shared" si="0"/>
        <v xml:space="preserve">Наименование системы теплоснабжения </v>
      </c>
      <c r="AH92" s="831"/>
      <c r="AI92" s="831"/>
      <c r="AJ92" s="831"/>
      <c r="AK92" s="1010"/>
      <c r="AL92" s="1010"/>
      <c r="AM92" s="1010"/>
      <c r="AN92" s="1010"/>
      <c r="AO92" s="1010"/>
      <c r="AP92" s="1010"/>
      <c r="AQ92" s="1010"/>
    </row>
    <row r="93" spans="1:43" s="1063" customFormat="1" hidden="1">
      <c r="A93" s="1239"/>
      <c r="B93" s="1239"/>
      <c r="C93" s="1239"/>
      <c r="D93" s="1239">
        <v>1</v>
      </c>
      <c r="E93" s="1110"/>
      <c r="F93" s="1110"/>
      <c r="G93" s="1110"/>
      <c r="H93" s="1110"/>
      <c r="I93" s="964"/>
      <c r="J93" s="956"/>
      <c r="K93" s="959"/>
      <c r="L93" s="1114" t="str">
        <f>mergeValue(A93) &amp;"."&amp; mergeValue(B93)&amp;"."&amp; mergeValue(C93)&amp;"."&amp; mergeValue(D93)</f>
        <v>1.1.9.1</v>
      </c>
      <c r="M93" s="696"/>
      <c r="N93" s="648"/>
      <c r="O93" s="1245"/>
      <c r="P93" s="1246"/>
      <c r="Q93" s="1246"/>
      <c r="R93" s="1246"/>
      <c r="S93" s="1246"/>
      <c r="T93" s="1246"/>
      <c r="U93" s="1246"/>
      <c r="V93" s="1246"/>
      <c r="W93" s="1246"/>
      <c r="X93" s="1246"/>
      <c r="Y93" s="1246"/>
      <c r="Z93" s="1246"/>
      <c r="AA93" s="1246"/>
      <c r="AB93" s="1246"/>
      <c r="AC93" s="1247"/>
      <c r="AD93" s="632"/>
      <c r="AE93" s="1010"/>
      <c r="AF93" s="831"/>
      <c r="AG93" s="831" t="str">
        <f t="shared" si="0"/>
        <v/>
      </c>
      <c r="AH93" s="831"/>
      <c r="AI93" s="831"/>
      <c r="AJ93" s="831"/>
      <c r="AK93" s="1010"/>
      <c r="AL93" s="1010"/>
      <c r="AM93" s="1010"/>
      <c r="AN93" s="1010"/>
      <c r="AO93" s="1010"/>
      <c r="AP93" s="1010"/>
      <c r="AQ93" s="1010"/>
    </row>
    <row r="94" spans="1:43" s="1063" customFormat="1" ht="36" customHeight="1">
      <c r="A94" s="1239"/>
      <c r="B94" s="1239"/>
      <c r="C94" s="1239"/>
      <c r="D94" s="1239"/>
      <c r="E94" s="1239">
        <v>1</v>
      </c>
      <c r="F94" s="1110"/>
      <c r="G94" s="1110"/>
      <c r="H94" s="1081">
        <v>1</v>
      </c>
      <c r="I94" s="1239">
        <v>1</v>
      </c>
      <c r="J94" s="1110"/>
      <c r="K94" s="967"/>
      <c r="L94" s="1114" t="str">
        <f>mergeValue(A94) &amp;"."&amp; mergeValue(B94)&amp;"."&amp; mergeValue(C94)&amp;"."&amp; mergeValue(D94)&amp;"."&amp; mergeValue(E94)</f>
        <v>1.1.9.1.1</v>
      </c>
      <c r="M94" s="556" t="s">
        <v>9</v>
      </c>
      <c r="N94" s="648"/>
      <c r="O94" s="1242" t="s">
        <v>3</v>
      </c>
      <c r="P94" s="1243"/>
      <c r="Q94" s="1243"/>
      <c r="R94" s="1243"/>
      <c r="S94" s="1243"/>
      <c r="T94" s="1243"/>
      <c r="U94" s="1243"/>
      <c r="V94" s="1243"/>
      <c r="W94" s="1243"/>
      <c r="X94" s="1243"/>
      <c r="Y94" s="1243"/>
      <c r="Z94" s="1243"/>
      <c r="AA94" s="1243"/>
      <c r="AB94" s="1243"/>
      <c r="AC94" s="1244"/>
      <c r="AD94" s="632" t="s">
        <v>638</v>
      </c>
      <c r="AE94" s="1010"/>
      <c r="AF94" s="831"/>
      <c r="AG94" s="831" t="str">
        <f t="shared" si="0"/>
        <v>Схема подключения теплопотребляющей установки к коллектору источника тепловой энергии</v>
      </c>
      <c r="AH94" s="831"/>
      <c r="AI94" s="831"/>
      <c r="AJ94" s="831"/>
      <c r="AK94" s="1010"/>
      <c r="AL94" s="1010"/>
      <c r="AM94" s="1010"/>
      <c r="AN94" s="1010"/>
      <c r="AO94" s="1010"/>
      <c r="AP94" s="1010"/>
      <c r="AQ94" s="1010"/>
    </row>
    <row r="95" spans="1:43" s="1063" customFormat="1" ht="27" customHeight="1">
      <c r="A95" s="1239"/>
      <c r="B95" s="1239"/>
      <c r="C95" s="1239"/>
      <c r="D95" s="1239"/>
      <c r="E95" s="1239"/>
      <c r="F95" s="1239">
        <v>1</v>
      </c>
      <c r="G95" s="1081"/>
      <c r="H95" s="1081"/>
      <c r="I95" s="1239"/>
      <c r="J95" s="1239">
        <v>1</v>
      </c>
      <c r="K95" s="968"/>
      <c r="L95" s="1114" t="str">
        <f>mergeValue(A95) &amp;"."&amp; mergeValue(B95)&amp;"."&amp; mergeValue(C95)&amp;"."&amp; mergeValue(D95)&amp;"."&amp; mergeValue(E95)&amp;"."&amp; mergeValue(F95)</f>
        <v>1.1.9.1.1.1</v>
      </c>
      <c r="M95" s="557" t="s">
        <v>10</v>
      </c>
      <c r="N95" s="648"/>
      <c r="O95" s="1242" t="s">
        <v>3</v>
      </c>
      <c r="P95" s="1243"/>
      <c r="Q95" s="1243"/>
      <c r="R95" s="1243"/>
      <c r="S95" s="1243"/>
      <c r="T95" s="1243"/>
      <c r="U95" s="1243"/>
      <c r="V95" s="1243"/>
      <c r="W95" s="1243"/>
      <c r="X95" s="1243"/>
      <c r="Y95" s="1243"/>
      <c r="Z95" s="1243"/>
      <c r="AA95" s="1243"/>
      <c r="AB95" s="1243"/>
      <c r="AC95" s="1244"/>
      <c r="AD95" s="632" t="s">
        <v>636</v>
      </c>
      <c r="AE95" s="1010"/>
      <c r="AF95" s="831"/>
      <c r="AG95" s="831" t="str">
        <f t="shared" si="0"/>
        <v>Группа потребителей</v>
      </c>
      <c r="AH95" s="831"/>
      <c r="AI95" s="831"/>
      <c r="AJ95" s="831"/>
      <c r="AK95" s="1010"/>
      <c r="AL95" s="1010"/>
      <c r="AM95" s="1010"/>
      <c r="AN95" s="1010"/>
      <c r="AO95" s="1010"/>
      <c r="AP95" s="1010"/>
      <c r="AQ95" s="1010"/>
    </row>
    <row r="96" spans="1:43" s="1063" customFormat="1" ht="17.100000000000001" customHeight="1">
      <c r="A96" s="1239"/>
      <c r="B96" s="1239"/>
      <c r="C96" s="1239"/>
      <c r="D96" s="1239"/>
      <c r="E96" s="1239"/>
      <c r="F96" s="1239"/>
      <c r="G96" s="1081">
        <v>1</v>
      </c>
      <c r="H96" s="1081"/>
      <c r="I96" s="1239"/>
      <c r="J96" s="1239"/>
      <c r="K96" s="968">
        <v>1</v>
      </c>
      <c r="L96" s="1114" t="str">
        <f>mergeValue(A96) &amp;"."&amp; mergeValue(B96)&amp;"."&amp; mergeValue(C96)&amp;"."&amp; mergeValue(D96)&amp;"."&amp; mergeValue(E96)&amp;"."&amp; mergeValue(F96)&amp;"."&amp; mergeValue(G96)</f>
        <v>1.1.9.1.1.1.1</v>
      </c>
      <c r="M96" s="1071" t="s">
        <v>642</v>
      </c>
      <c r="N96" s="648"/>
      <c r="O96" s="685">
        <v>1776</v>
      </c>
      <c r="P96" s="765"/>
      <c r="Q96" s="1096"/>
      <c r="R96" s="1234" t="s">
        <v>1470</v>
      </c>
      <c r="S96" s="1235" t="s">
        <v>84</v>
      </c>
      <c r="T96" s="1234" t="s">
        <v>2160</v>
      </c>
      <c r="U96" s="1235" t="s">
        <v>84</v>
      </c>
      <c r="V96" s="685">
        <v>1870.51</v>
      </c>
      <c r="W96" s="765"/>
      <c r="X96" s="1096"/>
      <c r="Y96" s="1234" t="s">
        <v>2161</v>
      </c>
      <c r="Z96" s="1235" t="s">
        <v>84</v>
      </c>
      <c r="AA96" s="1234" t="s">
        <v>1471</v>
      </c>
      <c r="AB96" s="1235" t="s">
        <v>85</v>
      </c>
      <c r="AC96" s="765"/>
      <c r="AD96" s="1210" t="s">
        <v>655</v>
      </c>
      <c r="AE96" s="1010" t="str">
        <f>strCheckDate(O97:AC97)</f>
        <v/>
      </c>
      <c r="AF96" s="831"/>
      <c r="AG96" s="831" t="str">
        <f t="shared" si="0"/>
        <v>вода</v>
      </c>
      <c r="AH96" s="831"/>
      <c r="AI96" s="831"/>
      <c r="AJ96" s="831"/>
      <c r="AK96" s="1010"/>
      <c r="AL96" s="1010"/>
      <c r="AM96" s="1010"/>
      <c r="AN96" s="1010"/>
      <c r="AO96" s="1010"/>
      <c r="AP96" s="1010"/>
      <c r="AQ96" s="1010"/>
    </row>
    <row r="97" spans="1:43" s="1063" customFormat="1" ht="11.25" hidden="1" customHeight="1">
      <c r="A97" s="1239"/>
      <c r="B97" s="1239"/>
      <c r="C97" s="1239"/>
      <c r="D97" s="1239"/>
      <c r="E97" s="1239"/>
      <c r="F97" s="1239"/>
      <c r="G97" s="1081"/>
      <c r="H97" s="1081"/>
      <c r="I97" s="1239"/>
      <c r="J97" s="1239"/>
      <c r="K97" s="968"/>
      <c r="L97" s="802"/>
      <c r="M97" s="648"/>
      <c r="N97" s="648"/>
      <c r="O97" s="765"/>
      <c r="P97" s="765"/>
      <c r="Q97" s="771" t="str">
        <f>R96 &amp; "-" &amp; T96</f>
        <v>01.01.2022-30.06.2022</v>
      </c>
      <c r="R97" s="1234"/>
      <c r="S97" s="1235"/>
      <c r="T97" s="1234"/>
      <c r="U97" s="1235"/>
      <c r="V97" s="765"/>
      <c r="W97" s="765"/>
      <c r="X97" s="771" t="str">
        <f>Y96 &amp; "-" &amp; AA96</f>
        <v>01.07.2022-31.12.2022</v>
      </c>
      <c r="Y97" s="1234"/>
      <c r="Z97" s="1235"/>
      <c r="AA97" s="1234"/>
      <c r="AB97" s="1235"/>
      <c r="AC97" s="765"/>
      <c r="AD97" s="1211"/>
      <c r="AE97" s="1010"/>
      <c r="AF97" s="831"/>
      <c r="AG97" s="831" t="str">
        <f t="shared" si="0"/>
        <v/>
      </c>
      <c r="AH97" s="831"/>
      <c r="AI97" s="831"/>
      <c r="AJ97" s="831"/>
      <c r="AK97" s="1010"/>
      <c r="AL97" s="1010"/>
      <c r="AM97" s="1010"/>
      <c r="AN97" s="1010"/>
      <c r="AO97" s="1010"/>
      <c r="AP97" s="1010"/>
      <c r="AQ97" s="1010"/>
    </row>
    <row r="98" spans="1:43" s="1063" customFormat="1" ht="15" customHeight="1">
      <c r="A98" s="1239"/>
      <c r="B98" s="1239"/>
      <c r="C98" s="1239"/>
      <c r="D98" s="1239"/>
      <c r="E98" s="1239"/>
      <c r="F98" s="1239"/>
      <c r="G98" s="1110"/>
      <c r="H98" s="1081"/>
      <c r="I98" s="1239"/>
      <c r="J98" s="1239"/>
      <c r="K98" s="967"/>
      <c r="L98" s="690"/>
      <c r="M98" s="559" t="s">
        <v>25</v>
      </c>
      <c r="N98" s="1008"/>
      <c r="O98" s="1008"/>
      <c r="P98" s="1008"/>
      <c r="Q98" s="1008"/>
      <c r="R98" s="1008"/>
      <c r="S98" s="1008"/>
      <c r="T98" s="1008"/>
      <c r="U98" s="1008"/>
      <c r="V98" s="1008"/>
      <c r="W98" s="1008"/>
      <c r="X98" s="1008"/>
      <c r="Y98" s="1008"/>
      <c r="Z98" s="1008"/>
      <c r="AA98" s="1008"/>
      <c r="AB98" s="1008"/>
      <c r="AC98" s="764"/>
      <c r="AD98" s="1212"/>
      <c r="AE98" s="1010"/>
      <c r="AF98" s="831"/>
      <c r="AG98" s="831" t="str">
        <f t="shared" si="0"/>
        <v>Добавить вид теплоносителя (параметры теплоносителя)</v>
      </c>
      <c r="AH98" s="831"/>
      <c r="AI98" s="831"/>
      <c r="AJ98" s="831"/>
      <c r="AK98" s="1010"/>
      <c r="AL98" s="1010"/>
      <c r="AM98" s="1010"/>
      <c r="AN98" s="1010"/>
      <c r="AO98" s="1010"/>
      <c r="AP98" s="1010"/>
      <c r="AQ98" s="1010"/>
    </row>
    <row r="99" spans="1:43" s="1063" customFormat="1" ht="15" customHeight="1">
      <c r="A99" s="1239"/>
      <c r="B99" s="1239"/>
      <c r="C99" s="1239"/>
      <c r="D99" s="1239"/>
      <c r="E99" s="1239"/>
      <c r="F99" s="1110"/>
      <c r="G99" s="1110"/>
      <c r="H99" s="1081"/>
      <c r="I99" s="1239"/>
      <c r="J99" s="1110"/>
      <c r="K99" s="967"/>
      <c r="L99" s="690"/>
      <c r="M99" s="558" t="s">
        <v>11</v>
      </c>
      <c r="N99" s="1008"/>
      <c r="O99" s="1008"/>
      <c r="P99" s="1008"/>
      <c r="Q99" s="1008"/>
      <c r="R99" s="1008"/>
      <c r="S99" s="1008"/>
      <c r="T99" s="1008"/>
      <c r="U99" s="1007"/>
      <c r="V99" s="1008"/>
      <c r="W99" s="1008"/>
      <c r="X99" s="1008"/>
      <c r="Y99" s="1008"/>
      <c r="Z99" s="1008"/>
      <c r="AA99" s="1008"/>
      <c r="AB99" s="1007"/>
      <c r="AC99" s="1008"/>
      <c r="AD99" s="667"/>
      <c r="AE99" s="1010"/>
      <c r="AF99" s="831"/>
      <c r="AG99" s="831" t="str">
        <f t="shared" si="0"/>
        <v>Добавить группу потребителей</v>
      </c>
      <c r="AH99" s="831"/>
      <c r="AI99" s="831"/>
      <c r="AJ99" s="831"/>
      <c r="AK99" s="1010"/>
      <c r="AL99" s="1010"/>
      <c r="AM99" s="1010"/>
      <c r="AN99" s="1010"/>
      <c r="AO99" s="1010"/>
      <c r="AP99" s="1010"/>
      <c r="AQ99" s="1010"/>
    </row>
    <row r="100" spans="1:43" s="1063" customFormat="1" ht="15" customHeight="1">
      <c r="A100" s="1239"/>
      <c r="B100" s="1239"/>
      <c r="C100" s="1239"/>
      <c r="D100" s="1239"/>
      <c r="E100" s="1084" t="s">
        <v>253</v>
      </c>
      <c r="F100" s="1110"/>
      <c r="G100" s="1110"/>
      <c r="H100" s="1110"/>
      <c r="I100" s="981"/>
      <c r="J100" s="1066"/>
      <c r="K100" s="965"/>
      <c r="L100" s="690"/>
      <c r="M100" s="1003" t="s">
        <v>12</v>
      </c>
      <c r="N100" s="1008"/>
      <c r="O100" s="1008"/>
      <c r="P100" s="1008"/>
      <c r="Q100" s="1008"/>
      <c r="R100" s="1008"/>
      <c r="S100" s="1008"/>
      <c r="T100" s="1008"/>
      <c r="U100" s="1007"/>
      <c r="V100" s="1008"/>
      <c r="W100" s="1008"/>
      <c r="X100" s="1008"/>
      <c r="Y100" s="1008"/>
      <c r="Z100" s="1008"/>
      <c r="AA100" s="1008"/>
      <c r="AB100" s="1007"/>
      <c r="AC100" s="1008"/>
      <c r="AD100" s="667"/>
      <c r="AE100" s="1010"/>
      <c r="AF100" s="831"/>
      <c r="AG100" s="831" t="str">
        <f t="shared" si="0"/>
        <v>Добавить схему подключения</v>
      </c>
      <c r="AH100" s="831"/>
      <c r="AI100" s="831"/>
      <c r="AJ100" s="831"/>
      <c r="AK100" s="1010"/>
      <c r="AL100" s="1010"/>
      <c r="AM100" s="1010"/>
      <c r="AN100" s="1010"/>
      <c r="AO100" s="1010"/>
      <c r="AP100" s="1010"/>
      <c r="AQ100" s="1010"/>
    </row>
    <row r="101" spans="1:43" s="1063" customFormat="1" ht="22.5">
      <c r="A101" s="1239"/>
      <c r="B101" s="1239"/>
      <c r="C101" s="1239">
        <v>10</v>
      </c>
      <c r="D101" s="1081"/>
      <c r="E101" s="1110"/>
      <c r="F101" s="1110"/>
      <c r="G101" s="1110"/>
      <c r="H101" s="1110"/>
      <c r="I101" s="964"/>
      <c r="J101" s="956"/>
      <c r="K101" s="959"/>
      <c r="L101" s="1114" t="str">
        <f>mergeValue(A101) &amp;"."&amp; mergeValue(B101)&amp;"."&amp; mergeValue(C101)</f>
        <v>1.1.10</v>
      </c>
      <c r="M101" s="695" t="s">
        <v>7</v>
      </c>
      <c r="N101" s="648"/>
      <c r="O101" s="1245" t="str">
        <f>IF('Перечень тарифов'!R39="","","" &amp; 'Перечень тарифов'!R39 &amp; "")</f>
        <v>27</v>
      </c>
      <c r="P101" s="1246"/>
      <c r="Q101" s="1246"/>
      <c r="R101" s="1246"/>
      <c r="S101" s="1246"/>
      <c r="T101" s="1246"/>
      <c r="U101" s="1246"/>
      <c r="V101" s="1246"/>
      <c r="W101" s="1246"/>
      <c r="X101" s="1246"/>
      <c r="Y101" s="1246"/>
      <c r="Z101" s="1246"/>
      <c r="AA101" s="1246"/>
      <c r="AB101" s="1246"/>
      <c r="AC101" s="1247"/>
      <c r="AD101" s="632" t="s">
        <v>633</v>
      </c>
      <c r="AE101" s="1010"/>
      <c r="AF101" s="831"/>
      <c r="AG101" s="831" t="str">
        <f t="shared" si="0"/>
        <v xml:space="preserve">Наименование системы теплоснабжения </v>
      </c>
      <c r="AH101" s="831"/>
      <c r="AI101" s="831"/>
      <c r="AJ101" s="831"/>
      <c r="AK101" s="1010"/>
      <c r="AL101" s="1010"/>
      <c r="AM101" s="1010"/>
      <c r="AN101" s="1010"/>
      <c r="AO101" s="1010"/>
      <c r="AP101" s="1010"/>
      <c r="AQ101" s="1010"/>
    </row>
    <row r="102" spans="1:43" s="1063" customFormat="1" hidden="1">
      <c r="A102" s="1239"/>
      <c r="B102" s="1239"/>
      <c r="C102" s="1239"/>
      <c r="D102" s="1239">
        <v>1</v>
      </c>
      <c r="E102" s="1110"/>
      <c r="F102" s="1110"/>
      <c r="G102" s="1110"/>
      <c r="H102" s="1110"/>
      <c r="I102" s="964"/>
      <c r="J102" s="956"/>
      <c r="K102" s="959"/>
      <c r="L102" s="1114" t="str">
        <f>mergeValue(A102) &amp;"."&amp; mergeValue(B102)&amp;"."&amp; mergeValue(C102)&amp;"."&amp; mergeValue(D102)</f>
        <v>1.1.10.1</v>
      </c>
      <c r="M102" s="696"/>
      <c r="N102" s="648"/>
      <c r="O102" s="1245"/>
      <c r="P102" s="1246"/>
      <c r="Q102" s="1246"/>
      <c r="R102" s="1246"/>
      <c r="S102" s="1246"/>
      <c r="T102" s="1246"/>
      <c r="U102" s="1246"/>
      <c r="V102" s="1246"/>
      <c r="W102" s="1246"/>
      <c r="X102" s="1246"/>
      <c r="Y102" s="1246"/>
      <c r="Z102" s="1246"/>
      <c r="AA102" s="1246"/>
      <c r="AB102" s="1246"/>
      <c r="AC102" s="1247"/>
      <c r="AD102" s="632"/>
      <c r="AE102" s="1010"/>
      <c r="AF102" s="831"/>
      <c r="AG102" s="831" t="str">
        <f t="shared" si="0"/>
        <v/>
      </c>
      <c r="AH102" s="831"/>
      <c r="AI102" s="831"/>
      <c r="AJ102" s="831"/>
      <c r="AK102" s="1010"/>
      <c r="AL102" s="1010"/>
      <c r="AM102" s="1010"/>
      <c r="AN102" s="1010"/>
      <c r="AO102" s="1010"/>
      <c r="AP102" s="1010"/>
      <c r="AQ102" s="1010"/>
    </row>
    <row r="103" spans="1:43" s="1063" customFormat="1" ht="36" customHeight="1">
      <c r="A103" s="1239"/>
      <c r="B103" s="1239"/>
      <c r="C103" s="1239"/>
      <c r="D103" s="1239"/>
      <c r="E103" s="1239">
        <v>1</v>
      </c>
      <c r="F103" s="1110"/>
      <c r="G103" s="1110"/>
      <c r="H103" s="1081">
        <v>1</v>
      </c>
      <c r="I103" s="1239">
        <v>1</v>
      </c>
      <c r="J103" s="1110"/>
      <c r="K103" s="967"/>
      <c r="L103" s="1114" t="str">
        <f>mergeValue(A103) &amp;"."&amp; mergeValue(B103)&amp;"."&amp; mergeValue(C103)&amp;"."&amp; mergeValue(D103)&amp;"."&amp; mergeValue(E103)</f>
        <v>1.1.10.1.1</v>
      </c>
      <c r="M103" s="556" t="s">
        <v>9</v>
      </c>
      <c r="N103" s="648"/>
      <c r="O103" s="1242" t="s">
        <v>3</v>
      </c>
      <c r="P103" s="1243"/>
      <c r="Q103" s="1243"/>
      <c r="R103" s="1243"/>
      <c r="S103" s="1243"/>
      <c r="T103" s="1243"/>
      <c r="U103" s="1243"/>
      <c r="V103" s="1243"/>
      <c r="W103" s="1243"/>
      <c r="X103" s="1243"/>
      <c r="Y103" s="1243"/>
      <c r="Z103" s="1243"/>
      <c r="AA103" s="1243"/>
      <c r="AB103" s="1243"/>
      <c r="AC103" s="1244"/>
      <c r="AD103" s="632" t="s">
        <v>638</v>
      </c>
      <c r="AE103" s="1010"/>
      <c r="AF103" s="831"/>
      <c r="AG103" s="831" t="str">
        <f t="shared" si="0"/>
        <v>Схема подключения теплопотребляющей установки к коллектору источника тепловой энергии</v>
      </c>
      <c r="AH103" s="831"/>
      <c r="AI103" s="831"/>
      <c r="AJ103" s="831"/>
      <c r="AK103" s="1010"/>
      <c r="AL103" s="1010"/>
      <c r="AM103" s="1010"/>
      <c r="AN103" s="1010"/>
      <c r="AO103" s="1010"/>
      <c r="AP103" s="1010"/>
      <c r="AQ103" s="1010"/>
    </row>
    <row r="104" spans="1:43" s="1063" customFormat="1" ht="24.75" customHeight="1">
      <c r="A104" s="1239"/>
      <c r="B104" s="1239"/>
      <c r="C104" s="1239"/>
      <c r="D104" s="1239"/>
      <c r="E104" s="1239"/>
      <c r="F104" s="1239">
        <v>1</v>
      </c>
      <c r="G104" s="1081"/>
      <c r="H104" s="1081"/>
      <c r="I104" s="1239"/>
      <c r="J104" s="1239">
        <v>1</v>
      </c>
      <c r="K104" s="968"/>
      <c r="L104" s="1114" t="str">
        <f>mergeValue(A104) &amp;"."&amp; mergeValue(B104)&amp;"."&amp; mergeValue(C104)&amp;"."&amp; mergeValue(D104)&amp;"."&amp; mergeValue(E104)&amp;"."&amp; mergeValue(F104)</f>
        <v>1.1.10.1.1.1</v>
      </c>
      <c r="M104" s="557" t="s">
        <v>10</v>
      </c>
      <c r="N104" s="648"/>
      <c r="O104" s="1242" t="s">
        <v>3</v>
      </c>
      <c r="P104" s="1243"/>
      <c r="Q104" s="1243"/>
      <c r="R104" s="1243"/>
      <c r="S104" s="1243"/>
      <c r="T104" s="1243"/>
      <c r="U104" s="1243"/>
      <c r="V104" s="1243"/>
      <c r="W104" s="1243"/>
      <c r="X104" s="1243"/>
      <c r="Y104" s="1243"/>
      <c r="Z104" s="1243"/>
      <c r="AA104" s="1243"/>
      <c r="AB104" s="1243"/>
      <c r="AC104" s="1244"/>
      <c r="AD104" s="632" t="s">
        <v>636</v>
      </c>
      <c r="AE104" s="1010"/>
      <c r="AF104" s="831"/>
      <c r="AG104" s="831" t="str">
        <f t="shared" si="0"/>
        <v>Группа потребителей</v>
      </c>
      <c r="AH104" s="831"/>
      <c r="AI104" s="831"/>
      <c r="AJ104" s="831"/>
      <c r="AK104" s="1010"/>
      <c r="AL104" s="1010"/>
      <c r="AM104" s="1010"/>
      <c r="AN104" s="1010"/>
      <c r="AO104" s="1010"/>
      <c r="AP104" s="1010"/>
      <c r="AQ104" s="1010"/>
    </row>
    <row r="105" spans="1:43" s="1063" customFormat="1" ht="17.100000000000001" customHeight="1">
      <c r="A105" s="1239"/>
      <c r="B105" s="1239"/>
      <c r="C105" s="1239"/>
      <c r="D105" s="1239"/>
      <c r="E105" s="1239"/>
      <c r="F105" s="1239"/>
      <c r="G105" s="1081">
        <v>1</v>
      </c>
      <c r="H105" s="1081"/>
      <c r="I105" s="1239"/>
      <c r="J105" s="1239"/>
      <c r="K105" s="968">
        <v>1</v>
      </c>
      <c r="L105" s="1114" t="str">
        <f>mergeValue(A105) &amp;"."&amp; mergeValue(B105)&amp;"."&amp; mergeValue(C105)&amp;"."&amp; mergeValue(D105)&amp;"."&amp; mergeValue(E105)&amp;"."&amp; mergeValue(F105)&amp;"."&amp; mergeValue(G105)</f>
        <v>1.1.10.1.1.1.1</v>
      </c>
      <c r="M105" s="1071" t="s">
        <v>642</v>
      </c>
      <c r="N105" s="648"/>
      <c r="O105" s="685">
        <v>1776</v>
      </c>
      <c r="P105" s="765"/>
      <c r="Q105" s="1096"/>
      <c r="R105" s="1234" t="s">
        <v>1470</v>
      </c>
      <c r="S105" s="1235" t="s">
        <v>84</v>
      </c>
      <c r="T105" s="1234" t="s">
        <v>2160</v>
      </c>
      <c r="U105" s="1235" t="s">
        <v>84</v>
      </c>
      <c r="V105" s="685">
        <v>1871.6</v>
      </c>
      <c r="W105" s="765"/>
      <c r="X105" s="1096"/>
      <c r="Y105" s="1234" t="s">
        <v>2161</v>
      </c>
      <c r="Z105" s="1235" t="s">
        <v>84</v>
      </c>
      <c r="AA105" s="1234" t="s">
        <v>2162</v>
      </c>
      <c r="AB105" s="1235" t="s">
        <v>85</v>
      </c>
      <c r="AC105" s="765"/>
      <c r="AD105" s="1210" t="s">
        <v>655</v>
      </c>
      <c r="AE105" s="1010" t="str">
        <f>strCheckDate(O106:AC106)</f>
        <v/>
      </c>
      <c r="AF105" s="831"/>
      <c r="AG105" s="831" t="str">
        <f t="shared" si="0"/>
        <v>вода</v>
      </c>
      <c r="AH105" s="831"/>
      <c r="AI105" s="831"/>
      <c r="AJ105" s="831"/>
      <c r="AK105" s="1010"/>
      <c r="AL105" s="1010"/>
      <c r="AM105" s="1010"/>
      <c r="AN105" s="1010"/>
      <c r="AO105" s="1010"/>
      <c r="AP105" s="1010"/>
      <c r="AQ105" s="1010"/>
    </row>
    <row r="106" spans="1:43" s="1063" customFormat="1" ht="11.25" hidden="1" customHeight="1">
      <c r="A106" s="1239"/>
      <c r="B106" s="1239"/>
      <c r="C106" s="1239"/>
      <c r="D106" s="1239"/>
      <c r="E106" s="1239"/>
      <c r="F106" s="1239"/>
      <c r="G106" s="1081"/>
      <c r="H106" s="1081"/>
      <c r="I106" s="1239"/>
      <c r="J106" s="1239"/>
      <c r="K106" s="968"/>
      <c r="L106" s="802"/>
      <c r="M106" s="648"/>
      <c r="N106" s="648"/>
      <c r="O106" s="765"/>
      <c r="P106" s="765"/>
      <c r="Q106" s="771" t="str">
        <f>R105 &amp; "-" &amp; T105</f>
        <v>01.01.2022-30.06.2022</v>
      </c>
      <c r="R106" s="1234"/>
      <c r="S106" s="1235"/>
      <c r="T106" s="1234"/>
      <c r="U106" s="1235"/>
      <c r="V106" s="765"/>
      <c r="W106" s="765"/>
      <c r="X106" s="771" t="str">
        <f>Y105 &amp; "-" &amp; AA105</f>
        <v>01.07.2022-24.12.2022</v>
      </c>
      <c r="Y106" s="1234"/>
      <c r="Z106" s="1235"/>
      <c r="AA106" s="1234"/>
      <c r="AB106" s="1235"/>
      <c r="AC106" s="765"/>
      <c r="AD106" s="1211"/>
      <c r="AE106" s="1010"/>
      <c r="AF106" s="831"/>
      <c r="AG106" s="831" t="str">
        <f t="shared" si="0"/>
        <v/>
      </c>
      <c r="AH106" s="831"/>
      <c r="AI106" s="831"/>
      <c r="AJ106" s="831"/>
      <c r="AK106" s="1010"/>
      <c r="AL106" s="1010"/>
      <c r="AM106" s="1010"/>
      <c r="AN106" s="1010"/>
      <c r="AO106" s="1010"/>
      <c r="AP106" s="1010"/>
      <c r="AQ106" s="1010"/>
    </row>
    <row r="107" spans="1:43" s="1063" customFormat="1" ht="15" customHeight="1">
      <c r="A107" s="1239"/>
      <c r="B107" s="1239"/>
      <c r="C107" s="1239"/>
      <c r="D107" s="1239"/>
      <c r="E107" s="1239"/>
      <c r="F107" s="1239"/>
      <c r="G107" s="1110"/>
      <c r="H107" s="1081"/>
      <c r="I107" s="1239"/>
      <c r="J107" s="1239"/>
      <c r="K107" s="967"/>
      <c r="L107" s="690"/>
      <c r="M107" s="559" t="s">
        <v>25</v>
      </c>
      <c r="N107" s="1008"/>
      <c r="O107" s="1008"/>
      <c r="P107" s="1008"/>
      <c r="Q107" s="1008"/>
      <c r="R107" s="1008"/>
      <c r="S107" s="1008"/>
      <c r="T107" s="1008"/>
      <c r="U107" s="1008"/>
      <c r="V107" s="1008"/>
      <c r="W107" s="1008"/>
      <c r="X107" s="1008"/>
      <c r="Y107" s="1008"/>
      <c r="Z107" s="1008"/>
      <c r="AA107" s="1008"/>
      <c r="AB107" s="1008"/>
      <c r="AC107" s="764"/>
      <c r="AD107" s="1212"/>
      <c r="AE107" s="1010"/>
      <c r="AF107" s="831"/>
      <c r="AG107" s="831" t="str">
        <f t="shared" si="0"/>
        <v>Добавить вид теплоносителя (параметры теплоносителя)</v>
      </c>
      <c r="AH107" s="831"/>
      <c r="AI107" s="831"/>
      <c r="AJ107" s="831"/>
      <c r="AK107" s="1010"/>
      <c r="AL107" s="1010"/>
      <c r="AM107" s="1010"/>
      <c r="AN107" s="1010"/>
      <c r="AO107" s="1010"/>
      <c r="AP107" s="1010"/>
      <c r="AQ107" s="1010"/>
    </row>
    <row r="108" spans="1:43" s="1063" customFormat="1" ht="15" customHeight="1">
      <c r="A108" s="1239"/>
      <c r="B108" s="1239"/>
      <c r="C108" s="1239"/>
      <c r="D108" s="1239"/>
      <c r="E108" s="1239"/>
      <c r="F108" s="1110"/>
      <c r="G108" s="1110"/>
      <c r="H108" s="1081"/>
      <c r="I108" s="1239"/>
      <c r="J108" s="1110"/>
      <c r="K108" s="967"/>
      <c r="L108" s="690"/>
      <c r="M108" s="558" t="s">
        <v>11</v>
      </c>
      <c r="N108" s="1008"/>
      <c r="O108" s="1008"/>
      <c r="P108" s="1008"/>
      <c r="Q108" s="1008"/>
      <c r="R108" s="1008"/>
      <c r="S108" s="1008"/>
      <c r="T108" s="1008"/>
      <c r="U108" s="1007"/>
      <c r="V108" s="1008"/>
      <c r="W108" s="1008"/>
      <c r="X108" s="1008"/>
      <c r="Y108" s="1008"/>
      <c r="Z108" s="1008"/>
      <c r="AA108" s="1008"/>
      <c r="AB108" s="1007"/>
      <c r="AC108" s="1008"/>
      <c r="AD108" s="667"/>
      <c r="AE108" s="1010"/>
      <c r="AF108" s="831"/>
      <c r="AG108" s="831" t="str">
        <f t="shared" si="0"/>
        <v>Добавить группу потребителей</v>
      </c>
      <c r="AH108" s="831"/>
      <c r="AI108" s="831"/>
      <c r="AJ108" s="831"/>
      <c r="AK108" s="1010"/>
      <c r="AL108" s="1010"/>
      <c r="AM108" s="1010"/>
      <c r="AN108" s="1010"/>
      <c r="AO108" s="1010"/>
      <c r="AP108" s="1010"/>
      <c r="AQ108" s="1010"/>
    </row>
    <row r="109" spans="1:43" s="1063" customFormat="1" ht="15" customHeight="1">
      <c r="A109" s="1239"/>
      <c r="B109" s="1239"/>
      <c r="C109" s="1239"/>
      <c r="D109" s="1239"/>
      <c r="E109" s="1084" t="s">
        <v>253</v>
      </c>
      <c r="F109" s="1110"/>
      <c r="G109" s="1110"/>
      <c r="H109" s="1110"/>
      <c r="I109" s="981"/>
      <c r="J109" s="1066"/>
      <c r="K109" s="965"/>
      <c r="L109" s="690"/>
      <c r="M109" s="1003" t="s">
        <v>12</v>
      </c>
      <c r="N109" s="1008"/>
      <c r="O109" s="1008"/>
      <c r="P109" s="1008"/>
      <c r="Q109" s="1008"/>
      <c r="R109" s="1008"/>
      <c r="S109" s="1008"/>
      <c r="T109" s="1008"/>
      <c r="U109" s="1007"/>
      <c r="V109" s="1008"/>
      <c r="W109" s="1008"/>
      <c r="X109" s="1008"/>
      <c r="Y109" s="1008"/>
      <c r="Z109" s="1008"/>
      <c r="AA109" s="1008"/>
      <c r="AB109" s="1007"/>
      <c r="AC109" s="1008"/>
      <c r="AD109" s="667"/>
      <c r="AE109" s="1010"/>
      <c r="AF109" s="831"/>
      <c r="AG109" s="831" t="str">
        <f t="shared" si="0"/>
        <v>Добавить схему подключения</v>
      </c>
      <c r="AH109" s="831"/>
      <c r="AI109" s="831"/>
      <c r="AJ109" s="831"/>
      <c r="AK109" s="1010"/>
      <c r="AL109" s="1010"/>
      <c r="AM109" s="1010"/>
      <c r="AN109" s="1010"/>
      <c r="AO109" s="1010"/>
      <c r="AP109" s="1010"/>
      <c r="AQ109" s="1010"/>
    </row>
    <row r="110" spans="1:43" s="1063" customFormat="1" ht="22.5">
      <c r="A110" s="1239"/>
      <c r="B110" s="1239"/>
      <c r="C110" s="1239">
        <v>11</v>
      </c>
      <c r="D110" s="1081"/>
      <c r="E110" s="1110"/>
      <c r="F110" s="1110"/>
      <c r="G110" s="1110"/>
      <c r="H110" s="1110"/>
      <c r="I110" s="964"/>
      <c r="J110" s="956"/>
      <c r="K110" s="959"/>
      <c r="L110" s="1114" t="str">
        <f>mergeValue(A110) &amp;"."&amp; mergeValue(B110)&amp;"."&amp; mergeValue(C110)</f>
        <v>1.1.11</v>
      </c>
      <c r="M110" s="695" t="s">
        <v>7</v>
      </c>
      <c r="N110" s="648"/>
      <c r="O110" s="1245" t="str">
        <f>IF('Перечень тарифов'!R41="","","" &amp; 'Перечень тарифов'!R41 &amp; "")</f>
        <v>37</v>
      </c>
      <c r="P110" s="1246"/>
      <c r="Q110" s="1246"/>
      <c r="R110" s="1246"/>
      <c r="S110" s="1246"/>
      <c r="T110" s="1246"/>
      <c r="U110" s="1246"/>
      <c r="V110" s="1246"/>
      <c r="W110" s="1246"/>
      <c r="X110" s="1246"/>
      <c r="Y110" s="1246"/>
      <c r="Z110" s="1246"/>
      <c r="AA110" s="1246"/>
      <c r="AB110" s="1246"/>
      <c r="AC110" s="1247"/>
      <c r="AD110" s="632" t="s">
        <v>633</v>
      </c>
      <c r="AE110" s="1010"/>
      <c r="AF110" s="831"/>
      <c r="AG110" s="831" t="str">
        <f t="shared" si="0"/>
        <v xml:space="preserve">Наименование системы теплоснабжения </v>
      </c>
      <c r="AH110" s="831"/>
      <c r="AI110" s="831"/>
      <c r="AJ110" s="831"/>
      <c r="AK110" s="1010"/>
      <c r="AL110" s="1010"/>
      <c r="AM110" s="1010"/>
      <c r="AN110" s="1010"/>
      <c r="AO110" s="1010"/>
      <c r="AP110" s="1010"/>
      <c r="AQ110" s="1010"/>
    </row>
    <row r="111" spans="1:43" s="1063" customFormat="1" hidden="1">
      <c r="A111" s="1239"/>
      <c r="B111" s="1239"/>
      <c r="C111" s="1239"/>
      <c r="D111" s="1239">
        <v>1</v>
      </c>
      <c r="E111" s="1110"/>
      <c r="F111" s="1110"/>
      <c r="G111" s="1110"/>
      <c r="H111" s="1110"/>
      <c r="I111" s="964"/>
      <c r="J111" s="956"/>
      <c r="K111" s="959"/>
      <c r="L111" s="1114" t="str">
        <f>mergeValue(A111) &amp;"."&amp; mergeValue(B111)&amp;"."&amp; mergeValue(C111)&amp;"."&amp; mergeValue(D111)</f>
        <v>1.1.11.1</v>
      </c>
      <c r="M111" s="696"/>
      <c r="N111" s="648"/>
      <c r="O111" s="1245"/>
      <c r="P111" s="1246"/>
      <c r="Q111" s="1246"/>
      <c r="R111" s="1246"/>
      <c r="S111" s="1246"/>
      <c r="T111" s="1246"/>
      <c r="U111" s="1246"/>
      <c r="V111" s="1246"/>
      <c r="W111" s="1246"/>
      <c r="X111" s="1246"/>
      <c r="Y111" s="1246"/>
      <c r="Z111" s="1246"/>
      <c r="AA111" s="1246"/>
      <c r="AB111" s="1246"/>
      <c r="AC111" s="1247"/>
      <c r="AD111" s="632"/>
      <c r="AE111" s="1010"/>
      <c r="AF111" s="831"/>
      <c r="AG111" s="831" t="str">
        <f t="shared" si="0"/>
        <v/>
      </c>
      <c r="AH111" s="831"/>
      <c r="AI111" s="831"/>
      <c r="AJ111" s="831"/>
      <c r="AK111" s="1010"/>
      <c r="AL111" s="1010"/>
      <c r="AM111" s="1010"/>
      <c r="AN111" s="1010"/>
      <c r="AO111" s="1010"/>
      <c r="AP111" s="1010"/>
      <c r="AQ111" s="1010"/>
    </row>
    <row r="112" spans="1:43" s="1063" customFormat="1" ht="31.5" customHeight="1">
      <c r="A112" s="1239"/>
      <c r="B112" s="1239"/>
      <c r="C112" s="1239"/>
      <c r="D112" s="1239"/>
      <c r="E112" s="1239">
        <v>1</v>
      </c>
      <c r="F112" s="1110"/>
      <c r="G112" s="1110"/>
      <c r="H112" s="1081">
        <v>1</v>
      </c>
      <c r="I112" s="1239">
        <v>1</v>
      </c>
      <c r="J112" s="1110"/>
      <c r="K112" s="967"/>
      <c r="L112" s="1114" t="str">
        <f>mergeValue(A112) &amp;"."&amp; mergeValue(B112)&amp;"."&amp; mergeValue(C112)&amp;"."&amp; mergeValue(D112)&amp;"."&amp; mergeValue(E112)</f>
        <v>1.1.11.1.1</v>
      </c>
      <c r="M112" s="556" t="s">
        <v>9</v>
      </c>
      <c r="N112" s="648"/>
      <c r="O112" s="1242" t="s">
        <v>3</v>
      </c>
      <c r="P112" s="1243"/>
      <c r="Q112" s="1243"/>
      <c r="R112" s="1243"/>
      <c r="S112" s="1243"/>
      <c r="T112" s="1243"/>
      <c r="U112" s="1243"/>
      <c r="V112" s="1243"/>
      <c r="W112" s="1243"/>
      <c r="X112" s="1243"/>
      <c r="Y112" s="1243"/>
      <c r="Z112" s="1243"/>
      <c r="AA112" s="1243"/>
      <c r="AB112" s="1243"/>
      <c r="AC112" s="1244"/>
      <c r="AD112" s="632" t="s">
        <v>638</v>
      </c>
      <c r="AE112" s="1010"/>
      <c r="AF112" s="831"/>
      <c r="AG112" s="831" t="str">
        <f t="shared" si="0"/>
        <v>Схема подключения теплопотребляющей установки к коллектору источника тепловой энергии</v>
      </c>
      <c r="AH112" s="831"/>
      <c r="AI112" s="831"/>
      <c r="AJ112" s="831"/>
      <c r="AK112" s="1010"/>
      <c r="AL112" s="1010"/>
      <c r="AM112" s="1010"/>
      <c r="AN112" s="1010"/>
      <c r="AO112" s="1010"/>
      <c r="AP112" s="1010"/>
      <c r="AQ112" s="1010"/>
    </row>
    <row r="113" spans="1:43" s="1063" customFormat="1" ht="22.5" customHeight="1">
      <c r="A113" s="1239"/>
      <c r="B113" s="1239"/>
      <c r="C113" s="1239"/>
      <c r="D113" s="1239"/>
      <c r="E113" s="1239"/>
      <c r="F113" s="1239">
        <v>1</v>
      </c>
      <c r="G113" s="1081"/>
      <c r="H113" s="1081"/>
      <c r="I113" s="1239"/>
      <c r="J113" s="1239">
        <v>1</v>
      </c>
      <c r="K113" s="968"/>
      <c r="L113" s="1114" t="str">
        <f>mergeValue(A113) &amp;"."&amp; mergeValue(B113)&amp;"."&amp; mergeValue(C113)&amp;"."&amp; mergeValue(D113)&amp;"."&amp; mergeValue(E113)&amp;"."&amp; mergeValue(F113)</f>
        <v>1.1.11.1.1.1</v>
      </c>
      <c r="M113" s="557" t="s">
        <v>10</v>
      </c>
      <c r="N113" s="648"/>
      <c r="O113" s="1242" t="s">
        <v>3</v>
      </c>
      <c r="P113" s="1243"/>
      <c r="Q113" s="1243"/>
      <c r="R113" s="1243"/>
      <c r="S113" s="1243"/>
      <c r="T113" s="1243"/>
      <c r="U113" s="1243"/>
      <c r="V113" s="1243"/>
      <c r="W113" s="1243"/>
      <c r="X113" s="1243"/>
      <c r="Y113" s="1243"/>
      <c r="Z113" s="1243"/>
      <c r="AA113" s="1243"/>
      <c r="AB113" s="1243"/>
      <c r="AC113" s="1244"/>
      <c r="AD113" s="632" t="s">
        <v>636</v>
      </c>
      <c r="AE113" s="1010"/>
      <c r="AF113" s="831"/>
      <c r="AG113" s="831" t="str">
        <f t="shared" si="0"/>
        <v>Группа потребителей</v>
      </c>
      <c r="AH113" s="831"/>
      <c r="AI113" s="831"/>
      <c r="AJ113" s="831"/>
      <c r="AK113" s="1010"/>
      <c r="AL113" s="1010"/>
      <c r="AM113" s="1010"/>
      <c r="AN113" s="1010"/>
      <c r="AO113" s="1010"/>
      <c r="AP113" s="1010"/>
      <c r="AQ113" s="1010"/>
    </row>
    <row r="114" spans="1:43" s="1063" customFormat="1" ht="17.100000000000001" customHeight="1">
      <c r="A114" s="1239"/>
      <c r="B114" s="1239"/>
      <c r="C114" s="1239"/>
      <c r="D114" s="1239"/>
      <c r="E114" s="1239"/>
      <c r="F114" s="1239"/>
      <c r="G114" s="1081">
        <v>1</v>
      </c>
      <c r="H114" s="1081"/>
      <c r="I114" s="1239"/>
      <c r="J114" s="1239"/>
      <c r="K114" s="968">
        <v>1</v>
      </c>
      <c r="L114" s="1114" t="str">
        <f>mergeValue(A114) &amp;"."&amp; mergeValue(B114)&amp;"."&amp; mergeValue(C114)&amp;"."&amp; mergeValue(D114)&amp;"."&amp; mergeValue(E114)&amp;"."&amp; mergeValue(F114)&amp;"."&amp; mergeValue(G114)</f>
        <v>1.1.11.1.1.1.1</v>
      </c>
      <c r="M114" s="1071" t="s">
        <v>642</v>
      </c>
      <c r="N114" s="648"/>
      <c r="O114" s="685">
        <v>1776</v>
      </c>
      <c r="P114" s="765"/>
      <c r="Q114" s="1096"/>
      <c r="R114" s="1234" t="s">
        <v>1470</v>
      </c>
      <c r="S114" s="1235" t="s">
        <v>84</v>
      </c>
      <c r="T114" s="1234" t="s">
        <v>2160</v>
      </c>
      <c r="U114" s="1235" t="s">
        <v>84</v>
      </c>
      <c r="V114" s="685">
        <v>1864.73</v>
      </c>
      <c r="W114" s="765"/>
      <c r="X114" s="1096"/>
      <c r="Y114" s="1234" t="s">
        <v>2161</v>
      </c>
      <c r="Z114" s="1235" t="s">
        <v>84</v>
      </c>
      <c r="AA114" s="1234" t="s">
        <v>1471</v>
      </c>
      <c r="AB114" s="1235" t="s">
        <v>85</v>
      </c>
      <c r="AC114" s="765"/>
      <c r="AD114" s="1210" t="s">
        <v>655</v>
      </c>
      <c r="AE114" s="1010" t="str">
        <f>strCheckDate(O115:AC115)</f>
        <v/>
      </c>
      <c r="AF114" s="831"/>
      <c r="AG114" s="831" t="str">
        <f t="shared" si="0"/>
        <v>вода</v>
      </c>
      <c r="AH114" s="831"/>
      <c r="AI114" s="831"/>
      <c r="AJ114" s="831"/>
      <c r="AK114" s="1010"/>
      <c r="AL114" s="1010"/>
      <c r="AM114" s="1010"/>
      <c r="AN114" s="1010"/>
      <c r="AO114" s="1010"/>
      <c r="AP114" s="1010"/>
      <c r="AQ114" s="1010"/>
    </row>
    <row r="115" spans="1:43" s="1063" customFormat="1" ht="11.25" hidden="1" customHeight="1">
      <c r="A115" s="1239"/>
      <c r="B115" s="1239"/>
      <c r="C115" s="1239"/>
      <c r="D115" s="1239"/>
      <c r="E115" s="1239"/>
      <c r="F115" s="1239"/>
      <c r="G115" s="1081"/>
      <c r="H115" s="1081"/>
      <c r="I115" s="1239"/>
      <c r="J115" s="1239"/>
      <c r="K115" s="968"/>
      <c r="L115" s="802"/>
      <c r="M115" s="648"/>
      <c r="N115" s="648"/>
      <c r="O115" s="765"/>
      <c r="P115" s="765"/>
      <c r="Q115" s="771" t="str">
        <f>R114 &amp; "-" &amp; T114</f>
        <v>01.01.2022-30.06.2022</v>
      </c>
      <c r="R115" s="1234"/>
      <c r="S115" s="1235"/>
      <c r="T115" s="1234"/>
      <c r="U115" s="1235"/>
      <c r="V115" s="765"/>
      <c r="W115" s="765"/>
      <c r="X115" s="771" t="str">
        <f>Y114 &amp; "-" &amp; AA114</f>
        <v>01.07.2022-31.12.2022</v>
      </c>
      <c r="Y115" s="1234"/>
      <c r="Z115" s="1235"/>
      <c r="AA115" s="1234"/>
      <c r="AB115" s="1235"/>
      <c r="AC115" s="765"/>
      <c r="AD115" s="1211"/>
      <c r="AE115" s="1010"/>
      <c r="AF115" s="831"/>
      <c r="AG115" s="831" t="str">
        <f t="shared" si="0"/>
        <v/>
      </c>
      <c r="AH115" s="831"/>
      <c r="AI115" s="831"/>
      <c r="AJ115" s="831"/>
      <c r="AK115" s="1010"/>
      <c r="AL115" s="1010"/>
      <c r="AM115" s="1010"/>
      <c r="AN115" s="1010"/>
      <c r="AO115" s="1010"/>
      <c r="AP115" s="1010"/>
      <c r="AQ115" s="1010"/>
    </row>
    <row r="116" spans="1:43" s="1063" customFormat="1" ht="15" customHeight="1">
      <c r="A116" s="1239"/>
      <c r="B116" s="1239"/>
      <c r="C116" s="1239"/>
      <c r="D116" s="1239"/>
      <c r="E116" s="1239"/>
      <c r="F116" s="1239"/>
      <c r="G116" s="1110"/>
      <c r="H116" s="1081"/>
      <c r="I116" s="1239"/>
      <c r="J116" s="1239"/>
      <c r="K116" s="967"/>
      <c r="L116" s="690"/>
      <c r="M116" s="559" t="s">
        <v>25</v>
      </c>
      <c r="N116" s="1008"/>
      <c r="O116" s="1008"/>
      <c r="P116" s="1008"/>
      <c r="Q116" s="1008"/>
      <c r="R116" s="1008"/>
      <c r="S116" s="1008"/>
      <c r="T116" s="1008"/>
      <c r="U116" s="1008"/>
      <c r="V116" s="1008"/>
      <c r="W116" s="1008"/>
      <c r="X116" s="1008"/>
      <c r="Y116" s="1008"/>
      <c r="Z116" s="1008"/>
      <c r="AA116" s="1008"/>
      <c r="AB116" s="1008"/>
      <c r="AC116" s="764"/>
      <c r="AD116" s="1212"/>
      <c r="AE116" s="1010"/>
      <c r="AF116" s="831"/>
      <c r="AG116" s="831" t="str">
        <f t="shared" si="0"/>
        <v>Добавить вид теплоносителя (параметры теплоносителя)</v>
      </c>
      <c r="AH116" s="831"/>
      <c r="AI116" s="831"/>
      <c r="AJ116" s="831"/>
      <c r="AK116" s="1010"/>
      <c r="AL116" s="1010"/>
      <c r="AM116" s="1010"/>
      <c r="AN116" s="1010"/>
      <c r="AO116" s="1010"/>
      <c r="AP116" s="1010"/>
      <c r="AQ116" s="1010"/>
    </row>
    <row r="117" spans="1:43" s="1063" customFormat="1" ht="15" customHeight="1">
      <c r="A117" s="1239"/>
      <c r="B117" s="1239"/>
      <c r="C117" s="1239"/>
      <c r="D117" s="1239"/>
      <c r="E117" s="1239"/>
      <c r="F117" s="1110"/>
      <c r="G117" s="1110"/>
      <c r="H117" s="1081"/>
      <c r="I117" s="1239"/>
      <c r="J117" s="1110"/>
      <c r="K117" s="967"/>
      <c r="L117" s="690"/>
      <c r="M117" s="558" t="s">
        <v>11</v>
      </c>
      <c r="N117" s="1008"/>
      <c r="O117" s="1008"/>
      <c r="P117" s="1008"/>
      <c r="Q117" s="1008"/>
      <c r="R117" s="1008"/>
      <c r="S117" s="1008"/>
      <c r="T117" s="1008"/>
      <c r="U117" s="1007"/>
      <c r="V117" s="1008"/>
      <c r="W117" s="1008"/>
      <c r="X117" s="1008"/>
      <c r="Y117" s="1008"/>
      <c r="Z117" s="1008"/>
      <c r="AA117" s="1008"/>
      <c r="AB117" s="1007"/>
      <c r="AC117" s="1008"/>
      <c r="AD117" s="667"/>
      <c r="AE117" s="1010"/>
      <c r="AF117" s="831"/>
      <c r="AG117" s="831" t="str">
        <f t="shared" si="0"/>
        <v>Добавить группу потребителей</v>
      </c>
      <c r="AH117" s="831"/>
      <c r="AI117" s="831"/>
      <c r="AJ117" s="831"/>
      <c r="AK117" s="1010"/>
      <c r="AL117" s="1010"/>
      <c r="AM117" s="1010"/>
      <c r="AN117" s="1010"/>
      <c r="AO117" s="1010"/>
      <c r="AP117" s="1010"/>
      <c r="AQ117" s="1010"/>
    </row>
    <row r="118" spans="1:43" s="1063" customFormat="1" ht="15" customHeight="1">
      <c r="A118" s="1239"/>
      <c r="B118" s="1239"/>
      <c r="C118" s="1239"/>
      <c r="D118" s="1239"/>
      <c r="E118" s="1084" t="s">
        <v>253</v>
      </c>
      <c r="F118" s="1110"/>
      <c r="G118" s="1110"/>
      <c r="H118" s="1110"/>
      <c r="I118" s="981"/>
      <c r="J118" s="1066"/>
      <c r="K118" s="965"/>
      <c r="L118" s="690"/>
      <c r="M118" s="1003" t="s">
        <v>12</v>
      </c>
      <c r="N118" s="1008"/>
      <c r="O118" s="1008"/>
      <c r="P118" s="1008"/>
      <c r="Q118" s="1008"/>
      <c r="R118" s="1008"/>
      <c r="S118" s="1008"/>
      <c r="T118" s="1008"/>
      <c r="U118" s="1007"/>
      <c r="V118" s="1008"/>
      <c r="W118" s="1008"/>
      <c r="X118" s="1008"/>
      <c r="Y118" s="1008"/>
      <c r="Z118" s="1008"/>
      <c r="AA118" s="1008"/>
      <c r="AB118" s="1007"/>
      <c r="AC118" s="1008"/>
      <c r="AD118" s="667"/>
      <c r="AE118" s="1010"/>
      <c r="AF118" s="831"/>
      <c r="AG118" s="831" t="str">
        <f t="shared" si="0"/>
        <v>Добавить схему подключения</v>
      </c>
      <c r="AH118" s="831"/>
      <c r="AI118" s="831"/>
      <c r="AJ118" s="831"/>
      <c r="AK118" s="1010"/>
      <c r="AL118" s="1010"/>
      <c r="AM118" s="1010"/>
      <c r="AN118" s="1010"/>
      <c r="AO118" s="1010"/>
      <c r="AP118" s="1010"/>
      <c r="AQ118" s="1010"/>
    </row>
    <row r="119" spans="1:43" s="1063" customFormat="1" ht="22.5">
      <c r="A119" s="1239"/>
      <c r="B119" s="1239"/>
      <c r="C119" s="1239">
        <v>12</v>
      </c>
      <c r="D119" s="1081"/>
      <c r="E119" s="1110"/>
      <c r="F119" s="1110"/>
      <c r="G119" s="1110"/>
      <c r="H119" s="1110"/>
      <c r="I119" s="964"/>
      <c r="J119" s="956"/>
      <c r="K119" s="959"/>
      <c r="L119" s="1114" t="str">
        <f>mergeValue(A119) &amp;"."&amp; mergeValue(B119)&amp;"."&amp; mergeValue(C119)</f>
        <v>1.1.12</v>
      </c>
      <c r="M119" s="695" t="s">
        <v>7</v>
      </c>
      <c r="N119" s="648"/>
      <c r="O119" s="1245" t="str">
        <f>IF('Перечень тарифов'!R43="","","" &amp; 'Перечень тарифов'!R43 &amp; "")</f>
        <v>43</v>
      </c>
      <c r="P119" s="1246"/>
      <c r="Q119" s="1246"/>
      <c r="R119" s="1246"/>
      <c r="S119" s="1246"/>
      <c r="T119" s="1246"/>
      <c r="U119" s="1246"/>
      <c r="V119" s="1246"/>
      <c r="W119" s="1246"/>
      <c r="X119" s="1246"/>
      <c r="Y119" s="1246"/>
      <c r="Z119" s="1246"/>
      <c r="AA119" s="1246"/>
      <c r="AB119" s="1246"/>
      <c r="AC119" s="1247"/>
      <c r="AD119" s="632" t="s">
        <v>633</v>
      </c>
      <c r="AE119" s="1010"/>
      <c r="AF119" s="831"/>
      <c r="AG119" s="831" t="str">
        <f t="shared" si="0"/>
        <v xml:space="preserve">Наименование системы теплоснабжения </v>
      </c>
      <c r="AH119" s="831"/>
      <c r="AI119" s="831"/>
      <c r="AJ119" s="831"/>
      <c r="AK119" s="1010"/>
      <c r="AL119" s="1010"/>
      <c r="AM119" s="1010"/>
      <c r="AN119" s="1010"/>
      <c r="AO119" s="1010"/>
      <c r="AP119" s="1010"/>
      <c r="AQ119" s="1010"/>
    </row>
    <row r="120" spans="1:43" s="1063" customFormat="1" hidden="1">
      <c r="A120" s="1239"/>
      <c r="B120" s="1239"/>
      <c r="C120" s="1239"/>
      <c r="D120" s="1239">
        <v>1</v>
      </c>
      <c r="E120" s="1110"/>
      <c r="F120" s="1110"/>
      <c r="G120" s="1110"/>
      <c r="H120" s="1110"/>
      <c r="I120" s="964"/>
      <c r="J120" s="956"/>
      <c r="K120" s="959"/>
      <c r="L120" s="1114" t="str">
        <f>mergeValue(A120) &amp;"."&amp; mergeValue(B120)&amp;"."&amp; mergeValue(C120)&amp;"."&amp; mergeValue(D120)</f>
        <v>1.1.12.1</v>
      </c>
      <c r="M120" s="696"/>
      <c r="N120" s="648"/>
      <c r="O120" s="1245"/>
      <c r="P120" s="1246"/>
      <c r="Q120" s="1246"/>
      <c r="R120" s="1246"/>
      <c r="S120" s="1246"/>
      <c r="T120" s="1246"/>
      <c r="U120" s="1246"/>
      <c r="V120" s="1246"/>
      <c r="W120" s="1246"/>
      <c r="X120" s="1246"/>
      <c r="Y120" s="1246"/>
      <c r="Z120" s="1246"/>
      <c r="AA120" s="1246"/>
      <c r="AB120" s="1246"/>
      <c r="AC120" s="1247"/>
      <c r="AD120" s="632"/>
      <c r="AE120" s="1010"/>
      <c r="AF120" s="831"/>
      <c r="AG120" s="831" t="str">
        <f t="shared" si="0"/>
        <v/>
      </c>
      <c r="AH120" s="831"/>
      <c r="AI120" s="831"/>
      <c r="AJ120" s="831"/>
      <c r="AK120" s="1010"/>
      <c r="AL120" s="1010"/>
      <c r="AM120" s="1010"/>
      <c r="AN120" s="1010"/>
      <c r="AO120" s="1010"/>
      <c r="AP120" s="1010"/>
      <c r="AQ120" s="1010"/>
    </row>
    <row r="121" spans="1:43" s="1063" customFormat="1" ht="33" customHeight="1">
      <c r="A121" s="1239"/>
      <c r="B121" s="1239"/>
      <c r="C121" s="1239"/>
      <c r="D121" s="1239"/>
      <c r="E121" s="1239">
        <v>1</v>
      </c>
      <c r="F121" s="1110"/>
      <c r="G121" s="1110"/>
      <c r="H121" s="1081">
        <v>1</v>
      </c>
      <c r="I121" s="1239">
        <v>1</v>
      </c>
      <c r="J121" s="1110"/>
      <c r="K121" s="967"/>
      <c r="L121" s="1114" t="str">
        <f>mergeValue(A121) &amp;"."&amp; mergeValue(B121)&amp;"."&amp; mergeValue(C121)&amp;"."&amp; mergeValue(D121)&amp;"."&amp; mergeValue(E121)</f>
        <v>1.1.12.1.1</v>
      </c>
      <c r="M121" s="556" t="s">
        <v>9</v>
      </c>
      <c r="N121" s="648"/>
      <c r="O121" s="1242" t="s">
        <v>3</v>
      </c>
      <c r="P121" s="1243"/>
      <c r="Q121" s="1243"/>
      <c r="R121" s="1243"/>
      <c r="S121" s="1243"/>
      <c r="T121" s="1243"/>
      <c r="U121" s="1243"/>
      <c r="V121" s="1243"/>
      <c r="W121" s="1243"/>
      <c r="X121" s="1243"/>
      <c r="Y121" s="1243"/>
      <c r="Z121" s="1243"/>
      <c r="AA121" s="1243"/>
      <c r="AB121" s="1243"/>
      <c r="AC121" s="1244"/>
      <c r="AD121" s="632" t="s">
        <v>638</v>
      </c>
      <c r="AE121" s="1010"/>
      <c r="AF121" s="831"/>
      <c r="AG121" s="831" t="str">
        <f t="shared" si="0"/>
        <v>Схема подключения теплопотребляющей установки к коллектору источника тепловой энергии</v>
      </c>
      <c r="AH121" s="831"/>
      <c r="AI121" s="831"/>
      <c r="AJ121" s="831"/>
      <c r="AK121" s="1010"/>
      <c r="AL121" s="1010"/>
      <c r="AM121" s="1010"/>
      <c r="AN121" s="1010"/>
      <c r="AO121" s="1010"/>
      <c r="AP121" s="1010"/>
      <c r="AQ121" s="1010"/>
    </row>
    <row r="122" spans="1:43" s="1063" customFormat="1" ht="29.25" customHeight="1">
      <c r="A122" s="1239"/>
      <c r="B122" s="1239"/>
      <c r="C122" s="1239"/>
      <c r="D122" s="1239"/>
      <c r="E122" s="1239"/>
      <c r="F122" s="1239">
        <v>1</v>
      </c>
      <c r="G122" s="1081"/>
      <c r="H122" s="1081"/>
      <c r="I122" s="1239"/>
      <c r="J122" s="1239">
        <v>1</v>
      </c>
      <c r="K122" s="968"/>
      <c r="L122" s="1114" t="str">
        <f>mergeValue(A122) &amp;"."&amp; mergeValue(B122)&amp;"."&amp; mergeValue(C122)&amp;"."&amp; mergeValue(D122)&amp;"."&amp; mergeValue(E122)&amp;"."&amp; mergeValue(F122)</f>
        <v>1.1.12.1.1.1</v>
      </c>
      <c r="M122" s="557" t="s">
        <v>10</v>
      </c>
      <c r="N122" s="648"/>
      <c r="O122" s="1242" t="s">
        <v>3</v>
      </c>
      <c r="P122" s="1243"/>
      <c r="Q122" s="1243"/>
      <c r="R122" s="1243"/>
      <c r="S122" s="1243"/>
      <c r="T122" s="1243"/>
      <c r="U122" s="1243"/>
      <c r="V122" s="1243"/>
      <c r="W122" s="1243"/>
      <c r="X122" s="1243"/>
      <c r="Y122" s="1243"/>
      <c r="Z122" s="1243"/>
      <c r="AA122" s="1243"/>
      <c r="AB122" s="1243"/>
      <c r="AC122" s="1244"/>
      <c r="AD122" s="632" t="s">
        <v>636</v>
      </c>
      <c r="AE122" s="1010"/>
      <c r="AF122" s="831"/>
      <c r="AG122" s="831" t="str">
        <f t="shared" si="0"/>
        <v>Группа потребителей</v>
      </c>
      <c r="AH122" s="831"/>
      <c r="AI122" s="831"/>
      <c r="AJ122" s="831"/>
      <c r="AK122" s="1010"/>
      <c r="AL122" s="1010"/>
      <c r="AM122" s="1010"/>
      <c r="AN122" s="1010"/>
      <c r="AO122" s="1010"/>
      <c r="AP122" s="1010"/>
      <c r="AQ122" s="1010"/>
    </row>
    <row r="123" spans="1:43" s="1063" customFormat="1" ht="17.100000000000001" customHeight="1">
      <c r="A123" s="1239"/>
      <c r="B123" s="1239"/>
      <c r="C123" s="1239"/>
      <c r="D123" s="1239"/>
      <c r="E123" s="1239"/>
      <c r="F123" s="1239"/>
      <c r="G123" s="1081">
        <v>1</v>
      </c>
      <c r="H123" s="1081"/>
      <c r="I123" s="1239"/>
      <c r="J123" s="1239"/>
      <c r="K123" s="968">
        <v>1</v>
      </c>
      <c r="L123" s="1114" t="str">
        <f>mergeValue(A123) &amp;"."&amp; mergeValue(B123)&amp;"."&amp; mergeValue(C123)&amp;"."&amp; mergeValue(D123)&amp;"."&amp; mergeValue(E123)&amp;"."&amp; mergeValue(F123)&amp;"."&amp; mergeValue(G123)</f>
        <v>1.1.12.1.1.1.1</v>
      </c>
      <c r="M123" s="1071" t="s">
        <v>642</v>
      </c>
      <c r="N123" s="648"/>
      <c r="O123" s="685">
        <v>1776</v>
      </c>
      <c r="P123" s="765"/>
      <c r="Q123" s="1096"/>
      <c r="R123" s="1234" t="s">
        <v>1470</v>
      </c>
      <c r="S123" s="1235" t="s">
        <v>84</v>
      </c>
      <c r="T123" s="1234" t="s">
        <v>2160</v>
      </c>
      <c r="U123" s="1235" t="s">
        <v>84</v>
      </c>
      <c r="V123" s="685">
        <v>1871.7</v>
      </c>
      <c r="W123" s="765"/>
      <c r="X123" s="1096"/>
      <c r="Y123" s="1234" t="s">
        <v>2161</v>
      </c>
      <c r="Z123" s="1235" t="s">
        <v>84</v>
      </c>
      <c r="AA123" s="1234" t="s">
        <v>1471</v>
      </c>
      <c r="AB123" s="1235" t="s">
        <v>85</v>
      </c>
      <c r="AC123" s="765"/>
      <c r="AD123" s="1210" t="s">
        <v>655</v>
      </c>
      <c r="AE123" s="1010" t="str">
        <f>strCheckDate(O124:AC124)</f>
        <v/>
      </c>
      <c r="AF123" s="831"/>
      <c r="AG123" s="831" t="str">
        <f t="shared" si="0"/>
        <v>вода</v>
      </c>
      <c r="AH123" s="831"/>
      <c r="AI123" s="831"/>
      <c r="AJ123" s="831"/>
      <c r="AK123" s="1010"/>
      <c r="AL123" s="1010"/>
      <c r="AM123" s="1010"/>
      <c r="AN123" s="1010"/>
      <c r="AO123" s="1010"/>
      <c r="AP123" s="1010"/>
      <c r="AQ123" s="1010"/>
    </row>
    <row r="124" spans="1:43" s="1063" customFormat="1" ht="11.25" hidden="1" customHeight="1">
      <c r="A124" s="1239"/>
      <c r="B124" s="1239"/>
      <c r="C124" s="1239"/>
      <c r="D124" s="1239"/>
      <c r="E124" s="1239"/>
      <c r="F124" s="1239"/>
      <c r="G124" s="1081"/>
      <c r="H124" s="1081"/>
      <c r="I124" s="1239"/>
      <c r="J124" s="1239"/>
      <c r="K124" s="968"/>
      <c r="L124" s="802"/>
      <c r="M124" s="648"/>
      <c r="N124" s="648"/>
      <c r="O124" s="765"/>
      <c r="P124" s="765"/>
      <c r="Q124" s="771" t="str">
        <f>R123 &amp; "-" &amp; T123</f>
        <v>01.01.2022-30.06.2022</v>
      </c>
      <c r="R124" s="1234"/>
      <c r="S124" s="1235"/>
      <c r="T124" s="1234"/>
      <c r="U124" s="1235"/>
      <c r="V124" s="765"/>
      <c r="W124" s="765"/>
      <c r="X124" s="771" t="str">
        <f>Y123 &amp; "-" &amp; AA123</f>
        <v>01.07.2022-31.12.2022</v>
      </c>
      <c r="Y124" s="1234"/>
      <c r="Z124" s="1235"/>
      <c r="AA124" s="1234"/>
      <c r="AB124" s="1235"/>
      <c r="AC124" s="765"/>
      <c r="AD124" s="1211"/>
      <c r="AE124" s="1010"/>
      <c r="AF124" s="831"/>
      <c r="AG124" s="831" t="str">
        <f t="shared" si="0"/>
        <v/>
      </c>
      <c r="AH124" s="831"/>
      <c r="AI124" s="831"/>
      <c r="AJ124" s="831"/>
      <c r="AK124" s="1010"/>
      <c r="AL124" s="1010"/>
      <c r="AM124" s="1010"/>
      <c r="AN124" s="1010"/>
      <c r="AO124" s="1010"/>
      <c r="AP124" s="1010"/>
      <c r="AQ124" s="1010"/>
    </row>
    <row r="125" spans="1:43" s="1063" customFormat="1" ht="15" customHeight="1">
      <c r="A125" s="1239"/>
      <c r="B125" s="1239"/>
      <c r="C125" s="1239"/>
      <c r="D125" s="1239"/>
      <c r="E125" s="1239"/>
      <c r="F125" s="1239"/>
      <c r="G125" s="1110"/>
      <c r="H125" s="1081"/>
      <c r="I125" s="1239"/>
      <c r="J125" s="1239"/>
      <c r="K125" s="967"/>
      <c r="L125" s="690"/>
      <c r="M125" s="559" t="s">
        <v>25</v>
      </c>
      <c r="N125" s="1008"/>
      <c r="O125" s="1008"/>
      <c r="P125" s="1008"/>
      <c r="Q125" s="1008"/>
      <c r="R125" s="1008"/>
      <c r="S125" s="1008"/>
      <c r="T125" s="1008"/>
      <c r="U125" s="1008"/>
      <c r="V125" s="1008"/>
      <c r="W125" s="1008"/>
      <c r="X125" s="1008"/>
      <c r="Y125" s="1008"/>
      <c r="Z125" s="1008"/>
      <c r="AA125" s="1008"/>
      <c r="AB125" s="1008"/>
      <c r="AC125" s="764"/>
      <c r="AD125" s="1212"/>
      <c r="AE125" s="1010"/>
      <c r="AF125" s="831"/>
      <c r="AG125" s="831" t="str">
        <f t="shared" si="0"/>
        <v>Добавить вид теплоносителя (параметры теплоносителя)</v>
      </c>
      <c r="AH125" s="831"/>
      <c r="AI125" s="831"/>
      <c r="AJ125" s="831"/>
      <c r="AK125" s="1010"/>
      <c r="AL125" s="1010"/>
      <c r="AM125" s="1010"/>
      <c r="AN125" s="1010"/>
      <c r="AO125" s="1010"/>
      <c r="AP125" s="1010"/>
      <c r="AQ125" s="1010"/>
    </row>
    <row r="126" spans="1:43" s="1063" customFormat="1" ht="15" customHeight="1">
      <c r="A126" s="1239"/>
      <c r="B126" s="1239"/>
      <c r="C126" s="1239"/>
      <c r="D126" s="1239"/>
      <c r="E126" s="1239"/>
      <c r="F126" s="1110"/>
      <c r="G126" s="1110"/>
      <c r="H126" s="1081"/>
      <c r="I126" s="1239"/>
      <c r="J126" s="1110"/>
      <c r="K126" s="967"/>
      <c r="L126" s="690"/>
      <c r="M126" s="558" t="s">
        <v>11</v>
      </c>
      <c r="N126" s="1008"/>
      <c r="O126" s="1008"/>
      <c r="P126" s="1008"/>
      <c r="Q126" s="1008"/>
      <c r="R126" s="1008"/>
      <c r="S126" s="1008"/>
      <c r="T126" s="1008"/>
      <c r="U126" s="1007"/>
      <c r="V126" s="1008"/>
      <c r="W126" s="1008"/>
      <c r="X126" s="1008"/>
      <c r="Y126" s="1008"/>
      <c r="Z126" s="1008"/>
      <c r="AA126" s="1008"/>
      <c r="AB126" s="1007"/>
      <c r="AC126" s="1008"/>
      <c r="AD126" s="667"/>
      <c r="AE126" s="1010"/>
      <c r="AF126" s="831"/>
      <c r="AG126" s="831" t="str">
        <f t="shared" si="0"/>
        <v>Добавить группу потребителей</v>
      </c>
      <c r="AH126" s="831"/>
      <c r="AI126" s="831"/>
      <c r="AJ126" s="831"/>
      <c r="AK126" s="1010"/>
      <c r="AL126" s="1010"/>
      <c r="AM126" s="1010"/>
      <c r="AN126" s="1010"/>
      <c r="AO126" s="1010"/>
      <c r="AP126" s="1010"/>
      <c r="AQ126" s="1010"/>
    </row>
    <row r="127" spans="1:43" s="1063" customFormat="1" ht="15" customHeight="1">
      <c r="A127" s="1239"/>
      <c r="B127" s="1239"/>
      <c r="C127" s="1239"/>
      <c r="D127" s="1239"/>
      <c r="E127" s="1084" t="s">
        <v>253</v>
      </c>
      <c r="F127" s="1110"/>
      <c r="G127" s="1110"/>
      <c r="H127" s="1110"/>
      <c r="I127" s="981"/>
      <c r="J127" s="1066"/>
      <c r="K127" s="965"/>
      <c r="L127" s="690"/>
      <c r="M127" s="1003" t="s">
        <v>12</v>
      </c>
      <c r="N127" s="1008"/>
      <c r="O127" s="1008"/>
      <c r="P127" s="1008"/>
      <c r="Q127" s="1008"/>
      <c r="R127" s="1008"/>
      <c r="S127" s="1008"/>
      <c r="T127" s="1008"/>
      <c r="U127" s="1007"/>
      <c r="V127" s="1008"/>
      <c r="W127" s="1008"/>
      <c r="X127" s="1008"/>
      <c r="Y127" s="1008"/>
      <c r="Z127" s="1008"/>
      <c r="AA127" s="1008"/>
      <c r="AB127" s="1007"/>
      <c r="AC127" s="1008"/>
      <c r="AD127" s="667"/>
      <c r="AE127" s="1010"/>
      <c r="AF127" s="831"/>
      <c r="AG127" s="831" t="str">
        <f t="shared" si="0"/>
        <v>Добавить схему подключения</v>
      </c>
      <c r="AH127" s="831"/>
      <c r="AI127" s="831"/>
      <c r="AJ127" s="831"/>
      <c r="AK127" s="1010"/>
      <c r="AL127" s="1010"/>
      <c r="AM127" s="1010"/>
      <c r="AN127" s="1010"/>
      <c r="AO127" s="1010"/>
      <c r="AP127" s="1010"/>
      <c r="AQ127" s="1010"/>
    </row>
    <row r="128" spans="1:43" s="1063" customFormat="1" ht="22.5">
      <c r="A128" s="1239"/>
      <c r="B128" s="1239"/>
      <c r="C128" s="1239">
        <v>13</v>
      </c>
      <c r="D128" s="1081"/>
      <c r="E128" s="1110"/>
      <c r="F128" s="1110"/>
      <c r="G128" s="1110"/>
      <c r="H128" s="1110"/>
      <c r="I128" s="964"/>
      <c r="J128" s="956"/>
      <c r="K128" s="959"/>
      <c r="L128" s="1114" t="str">
        <f>mergeValue(A128) &amp;"."&amp; mergeValue(B128)&amp;"."&amp; mergeValue(C128)</f>
        <v>1.1.13</v>
      </c>
      <c r="M128" s="695" t="s">
        <v>7</v>
      </c>
      <c r="N128" s="648"/>
      <c r="O128" s="1245" t="str">
        <f>IF('Перечень тарифов'!R45="","","" &amp; 'Перечень тарифов'!R45 &amp; "")</f>
        <v>47, 49</v>
      </c>
      <c r="P128" s="1246"/>
      <c r="Q128" s="1246"/>
      <c r="R128" s="1246"/>
      <c r="S128" s="1246"/>
      <c r="T128" s="1246"/>
      <c r="U128" s="1246"/>
      <c r="V128" s="1246"/>
      <c r="W128" s="1246"/>
      <c r="X128" s="1246"/>
      <c r="Y128" s="1246"/>
      <c r="Z128" s="1246"/>
      <c r="AA128" s="1246"/>
      <c r="AB128" s="1246"/>
      <c r="AC128" s="1247"/>
      <c r="AD128" s="632" t="s">
        <v>633</v>
      </c>
      <c r="AE128" s="1010"/>
      <c r="AF128" s="831"/>
      <c r="AG128" s="831" t="str">
        <f t="shared" si="0"/>
        <v xml:space="preserve">Наименование системы теплоснабжения </v>
      </c>
      <c r="AH128" s="831"/>
      <c r="AI128" s="831"/>
      <c r="AJ128" s="831"/>
      <c r="AK128" s="1010"/>
      <c r="AL128" s="1010"/>
      <c r="AM128" s="1010"/>
      <c r="AN128" s="1010"/>
      <c r="AO128" s="1010"/>
      <c r="AP128" s="1010"/>
      <c r="AQ128" s="1010"/>
    </row>
    <row r="129" spans="1:43" s="1063" customFormat="1" hidden="1">
      <c r="A129" s="1239"/>
      <c r="B129" s="1239"/>
      <c r="C129" s="1239"/>
      <c r="D129" s="1239">
        <v>1</v>
      </c>
      <c r="E129" s="1110"/>
      <c r="F129" s="1110"/>
      <c r="G129" s="1110"/>
      <c r="H129" s="1110"/>
      <c r="I129" s="964"/>
      <c r="J129" s="956"/>
      <c r="K129" s="959"/>
      <c r="L129" s="1114" t="str">
        <f>mergeValue(A129) &amp;"."&amp; mergeValue(B129)&amp;"."&amp; mergeValue(C129)&amp;"."&amp; mergeValue(D129)</f>
        <v>1.1.13.1</v>
      </c>
      <c r="M129" s="696"/>
      <c r="N129" s="648"/>
      <c r="O129" s="1245"/>
      <c r="P129" s="1246"/>
      <c r="Q129" s="1246"/>
      <c r="R129" s="1246"/>
      <c r="S129" s="1246"/>
      <c r="T129" s="1246"/>
      <c r="U129" s="1246"/>
      <c r="V129" s="1246"/>
      <c r="W129" s="1246"/>
      <c r="X129" s="1246"/>
      <c r="Y129" s="1246"/>
      <c r="Z129" s="1246"/>
      <c r="AA129" s="1246"/>
      <c r="AB129" s="1246"/>
      <c r="AC129" s="1247"/>
      <c r="AD129" s="632"/>
      <c r="AE129" s="1010"/>
      <c r="AF129" s="831"/>
      <c r="AG129" s="831" t="str">
        <f t="shared" si="0"/>
        <v/>
      </c>
      <c r="AH129" s="831"/>
      <c r="AI129" s="831"/>
      <c r="AJ129" s="831"/>
      <c r="AK129" s="1010"/>
      <c r="AL129" s="1010"/>
      <c r="AM129" s="1010"/>
      <c r="AN129" s="1010"/>
      <c r="AO129" s="1010"/>
      <c r="AP129" s="1010"/>
      <c r="AQ129" s="1010"/>
    </row>
    <row r="130" spans="1:43" s="1063" customFormat="1" ht="36" customHeight="1">
      <c r="A130" s="1239"/>
      <c r="B130" s="1239"/>
      <c r="C130" s="1239"/>
      <c r="D130" s="1239"/>
      <c r="E130" s="1239">
        <v>1</v>
      </c>
      <c r="F130" s="1110"/>
      <c r="G130" s="1110"/>
      <c r="H130" s="1081">
        <v>1</v>
      </c>
      <c r="I130" s="1239">
        <v>1</v>
      </c>
      <c r="J130" s="1110"/>
      <c r="K130" s="967"/>
      <c r="L130" s="1114" t="str">
        <f>mergeValue(A130) &amp;"."&amp; mergeValue(B130)&amp;"."&amp; mergeValue(C130)&amp;"."&amp; mergeValue(D130)&amp;"."&amp; mergeValue(E130)</f>
        <v>1.1.13.1.1</v>
      </c>
      <c r="M130" s="556" t="s">
        <v>9</v>
      </c>
      <c r="N130" s="648"/>
      <c r="O130" s="1242" t="s">
        <v>3</v>
      </c>
      <c r="P130" s="1243"/>
      <c r="Q130" s="1243"/>
      <c r="R130" s="1243"/>
      <c r="S130" s="1243"/>
      <c r="T130" s="1243"/>
      <c r="U130" s="1243"/>
      <c r="V130" s="1243"/>
      <c r="W130" s="1243"/>
      <c r="X130" s="1243"/>
      <c r="Y130" s="1243"/>
      <c r="Z130" s="1243"/>
      <c r="AA130" s="1243"/>
      <c r="AB130" s="1243"/>
      <c r="AC130" s="1244"/>
      <c r="AD130" s="632" t="s">
        <v>638</v>
      </c>
      <c r="AE130" s="1010"/>
      <c r="AF130" s="831"/>
      <c r="AG130" s="831" t="str">
        <f t="shared" si="0"/>
        <v>Схема подключения теплопотребляющей установки к коллектору источника тепловой энергии</v>
      </c>
      <c r="AH130" s="831"/>
      <c r="AI130" s="831"/>
      <c r="AJ130" s="831"/>
      <c r="AK130" s="1010"/>
      <c r="AL130" s="1010"/>
      <c r="AM130" s="1010"/>
      <c r="AN130" s="1010"/>
      <c r="AO130" s="1010"/>
      <c r="AP130" s="1010"/>
      <c r="AQ130" s="1010"/>
    </row>
    <row r="131" spans="1:43" s="1063" customFormat="1" ht="24.75" customHeight="1">
      <c r="A131" s="1239"/>
      <c r="B131" s="1239"/>
      <c r="C131" s="1239"/>
      <c r="D131" s="1239"/>
      <c r="E131" s="1239"/>
      <c r="F131" s="1239">
        <v>1</v>
      </c>
      <c r="G131" s="1081"/>
      <c r="H131" s="1081"/>
      <c r="I131" s="1239"/>
      <c r="J131" s="1239">
        <v>1</v>
      </c>
      <c r="K131" s="968"/>
      <c r="L131" s="1114" t="str">
        <f>mergeValue(A131) &amp;"."&amp; mergeValue(B131)&amp;"."&amp; mergeValue(C131)&amp;"."&amp; mergeValue(D131)&amp;"."&amp; mergeValue(E131)&amp;"."&amp; mergeValue(F131)</f>
        <v>1.1.13.1.1.1</v>
      </c>
      <c r="M131" s="557" t="s">
        <v>10</v>
      </c>
      <c r="N131" s="648"/>
      <c r="O131" s="1242" t="s">
        <v>3</v>
      </c>
      <c r="P131" s="1243"/>
      <c r="Q131" s="1243"/>
      <c r="R131" s="1243"/>
      <c r="S131" s="1243"/>
      <c r="T131" s="1243"/>
      <c r="U131" s="1243"/>
      <c r="V131" s="1243"/>
      <c r="W131" s="1243"/>
      <c r="X131" s="1243"/>
      <c r="Y131" s="1243"/>
      <c r="Z131" s="1243"/>
      <c r="AA131" s="1243"/>
      <c r="AB131" s="1243"/>
      <c r="AC131" s="1244"/>
      <c r="AD131" s="632" t="s">
        <v>636</v>
      </c>
      <c r="AE131" s="1010"/>
      <c r="AF131" s="831"/>
      <c r="AG131" s="831" t="str">
        <f t="shared" si="0"/>
        <v>Группа потребителей</v>
      </c>
      <c r="AH131" s="831"/>
      <c r="AI131" s="831"/>
      <c r="AJ131" s="831"/>
      <c r="AK131" s="1010"/>
      <c r="AL131" s="1010"/>
      <c r="AM131" s="1010"/>
      <c r="AN131" s="1010"/>
      <c r="AO131" s="1010"/>
      <c r="AP131" s="1010"/>
      <c r="AQ131" s="1010"/>
    </row>
    <row r="132" spans="1:43" s="1063" customFormat="1" ht="17.100000000000001" customHeight="1">
      <c r="A132" s="1239"/>
      <c r="B132" s="1239"/>
      <c r="C132" s="1239"/>
      <c r="D132" s="1239"/>
      <c r="E132" s="1239"/>
      <c r="F132" s="1239"/>
      <c r="G132" s="1081">
        <v>1</v>
      </c>
      <c r="H132" s="1081"/>
      <c r="I132" s="1239"/>
      <c r="J132" s="1239"/>
      <c r="K132" s="968">
        <v>1</v>
      </c>
      <c r="L132" s="1114" t="str">
        <f>mergeValue(A132) &amp;"."&amp; mergeValue(B132)&amp;"."&amp; mergeValue(C132)&amp;"."&amp; mergeValue(D132)&amp;"."&amp; mergeValue(E132)&amp;"."&amp; mergeValue(F132)&amp;"."&amp; mergeValue(G132)</f>
        <v>1.1.13.1.1.1.1</v>
      </c>
      <c r="M132" s="1071" t="s">
        <v>642</v>
      </c>
      <c r="N132" s="648"/>
      <c r="O132" s="685">
        <v>1776</v>
      </c>
      <c r="P132" s="765"/>
      <c r="Q132" s="1096"/>
      <c r="R132" s="1234" t="s">
        <v>1470</v>
      </c>
      <c r="S132" s="1235" t="s">
        <v>84</v>
      </c>
      <c r="T132" s="1234" t="s">
        <v>2160</v>
      </c>
      <c r="U132" s="1235" t="s">
        <v>84</v>
      </c>
      <c r="V132" s="685">
        <v>1869.8</v>
      </c>
      <c r="W132" s="765"/>
      <c r="X132" s="1096"/>
      <c r="Y132" s="1234" t="s">
        <v>2161</v>
      </c>
      <c r="Z132" s="1235" t="s">
        <v>84</v>
      </c>
      <c r="AA132" s="1234" t="s">
        <v>1471</v>
      </c>
      <c r="AB132" s="1235" t="s">
        <v>85</v>
      </c>
      <c r="AC132" s="765"/>
      <c r="AD132" s="1210" t="s">
        <v>655</v>
      </c>
      <c r="AE132" s="1010" t="str">
        <f>strCheckDate(O133:AC133)</f>
        <v/>
      </c>
      <c r="AF132" s="831"/>
      <c r="AG132" s="831" t="str">
        <f t="shared" si="0"/>
        <v>вода</v>
      </c>
      <c r="AH132" s="831"/>
      <c r="AI132" s="831"/>
      <c r="AJ132" s="831"/>
      <c r="AK132" s="1010"/>
      <c r="AL132" s="1010"/>
      <c r="AM132" s="1010"/>
      <c r="AN132" s="1010"/>
      <c r="AO132" s="1010"/>
      <c r="AP132" s="1010"/>
      <c r="AQ132" s="1010"/>
    </row>
    <row r="133" spans="1:43" s="1063" customFormat="1" ht="11.25" hidden="1" customHeight="1">
      <c r="A133" s="1239"/>
      <c r="B133" s="1239"/>
      <c r="C133" s="1239"/>
      <c r="D133" s="1239"/>
      <c r="E133" s="1239"/>
      <c r="F133" s="1239"/>
      <c r="G133" s="1081"/>
      <c r="H133" s="1081"/>
      <c r="I133" s="1239"/>
      <c r="J133" s="1239"/>
      <c r="K133" s="968"/>
      <c r="L133" s="802"/>
      <c r="M133" s="648"/>
      <c r="N133" s="648"/>
      <c r="O133" s="765"/>
      <c r="P133" s="765"/>
      <c r="Q133" s="771" t="str">
        <f>R132 &amp; "-" &amp; T132</f>
        <v>01.01.2022-30.06.2022</v>
      </c>
      <c r="R133" s="1234"/>
      <c r="S133" s="1235"/>
      <c r="T133" s="1234"/>
      <c r="U133" s="1235"/>
      <c r="V133" s="765"/>
      <c r="W133" s="765"/>
      <c r="X133" s="771" t="str">
        <f>Y132 &amp; "-" &amp; AA132</f>
        <v>01.07.2022-31.12.2022</v>
      </c>
      <c r="Y133" s="1234"/>
      <c r="Z133" s="1235"/>
      <c r="AA133" s="1234"/>
      <c r="AB133" s="1235"/>
      <c r="AC133" s="765"/>
      <c r="AD133" s="1211"/>
      <c r="AE133" s="1010"/>
      <c r="AF133" s="831"/>
      <c r="AG133" s="831" t="str">
        <f t="shared" si="0"/>
        <v/>
      </c>
      <c r="AH133" s="831"/>
      <c r="AI133" s="831"/>
      <c r="AJ133" s="831"/>
      <c r="AK133" s="1010"/>
      <c r="AL133" s="1010"/>
      <c r="AM133" s="1010"/>
      <c r="AN133" s="1010"/>
      <c r="AO133" s="1010"/>
      <c r="AP133" s="1010"/>
      <c r="AQ133" s="1010"/>
    </row>
    <row r="134" spans="1:43" s="1063" customFormat="1" ht="15" customHeight="1">
      <c r="A134" s="1239"/>
      <c r="B134" s="1239"/>
      <c r="C134" s="1239"/>
      <c r="D134" s="1239"/>
      <c r="E134" s="1239"/>
      <c r="F134" s="1239"/>
      <c r="G134" s="1110"/>
      <c r="H134" s="1081"/>
      <c r="I134" s="1239"/>
      <c r="J134" s="1239"/>
      <c r="K134" s="967"/>
      <c r="L134" s="690"/>
      <c r="M134" s="559" t="s">
        <v>25</v>
      </c>
      <c r="N134" s="1008"/>
      <c r="O134" s="1008"/>
      <c r="P134" s="1008"/>
      <c r="Q134" s="1008"/>
      <c r="R134" s="1008"/>
      <c r="S134" s="1008"/>
      <c r="T134" s="1008"/>
      <c r="U134" s="1008"/>
      <c r="V134" s="1008"/>
      <c r="W134" s="1008"/>
      <c r="X134" s="1008"/>
      <c r="Y134" s="1008"/>
      <c r="Z134" s="1008"/>
      <c r="AA134" s="1008"/>
      <c r="AB134" s="1008"/>
      <c r="AC134" s="764"/>
      <c r="AD134" s="1212"/>
      <c r="AE134" s="1010"/>
      <c r="AF134" s="831"/>
      <c r="AG134" s="831" t="str">
        <f t="shared" si="0"/>
        <v>Добавить вид теплоносителя (параметры теплоносителя)</v>
      </c>
      <c r="AH134" s="831"/>
      <c r="AI134" s="831"/>
      <c r="AJ134" s="831"/>
      <c r="AK134" s="1010"/>
      <c r="AL134" s="1010"/>
      <c r="AM134" s="1010"/>
      <c r="AN134" s="1010"/>
      <c r="AO134" s="1010"/>
      <c r="AP134" s="1010"/>
      <c r="AQ134" s="1010"/>
    </row>
    <row r="135" spans="1:43" s="1063" customFormat="1" ht="15" customHeight="1">
      <c r="A135" s="1239"/>
      <c r="B135" s="1239"/>
      <c r="C135" s="1239"/>
      <c r="D135" s="1239"/>
      <c r="E135" s="1239"/>
      <c r="F135" s="1110"/>
      <c r="G135" s="1110"/>
      <c r="H135" s="1081"/>
      <c r="I135" s="1239"/>
      <c r="J135" s="1110"/>
      <c r="K135" s="967"/>
      <c r="L135" s="690"/>
      <c r="M135" s="558" t="s">
        <v>11</v>
      </c>
      <c r="N135" s="1008"/>
      <c r="O135" s="1008"/>
      <c r="P135" s="1008"/>
      <c r="Q135" s="1008"/>
      <c r="R135" s="1008"/>
      <c r="S135" s="1008"/>
      <c r="T135" s="1008"/>
      <c r="U135" s="1007"/>
      <c r="V135" s="1008"/>
      <c r="W135" s="1008"/>
      <c r="X135" s="1008"/>
      <c r="Y135" s="1008"/>
      <c r="Z135" s="1008"/>
      <c r="AA135" s="1008"/>
      <c r="AB135" s="1007"/>
      <c r="AC135" s="1008"/>
      <c r="AD135" s="667"/>
      <c r="AE135" s="1010"/>
      <c r="AF135" s="831"/>
      <c r="AG135" s="831" t="str">
        <f t="shared" si="0"/>
        <v>Добавить группу потребителей</v>
      </c>
      <c r="AH135" s="831"/>
      <c r="AI135" s="831"/>
      <c r="AJ135" s="831"/>
      <c r="AK135" s="1010"/>
      <c r="AL135" s="1010"/>
      <c r="AM135" s="1010"/>
      <c r="AN135" s="1010"/>
      <c r="AO135" s="1010"/>
      <c r="AP135" s="1010"/>
      <c r="AQ135" s="1010"/>
    </row>
    <row r="136" spans="1:43" s="1063" customFormat="1" ht="15" customHeight="1">
      <c r="A136" s="1239"/>
      <c r="B136" s="1239"/>
      <c r="C136" s="1239"/>
      <c r="D136" s="1239"/>
      <c r="E136" s="1084" t="s">
        <v>253</v>
      </c>
      <c r="F136" s="1110"/>
      <c r="G136" s="1110"/>
      <c r="H136" s="1110"/>
      <c r="I136" s="981"/>
      <c r="J136" s="1066"/>
      <c r="K136" s="965"/>
      <c r="L136" s="690"/>
      <c r="M136" s="1003" t="s">
        <v>12</v>
      </c>
      <c r="N136" s="1008"/>
      <c r="O136" s="1008"/>
      <c r="P136" s="1008"/>
      <c r="Q136" s="1008"/>
      <c r="R136" s="1008"/>
      <c r="S136" s="1008"/>
      <c r="T136" s="1008"/>
      <c r="U136" s="1007"/>
      <c r="V136" s="1008"/>
      <c r="W136" s="1008"/>
      <c r="X136" s="1008"/>
      <c r="Y136" s="1008"/>
      <c r="Z136" s="1008"/>
      <c r="AA136" s="1008"/>
      <c r="AB136" s="1007"/>
      <c r="AC136" s="1008"/>
      <c r="AD136" s="667"/>
      <c r="AE136" s="1010"/>
      <c r="AF136" s="831"/>
      <c r="AG136" s="831" t="str">
        <f t="shared" si="0"/>
        <v>Добавить схему подключения</v>
      </c>
      <c r="AH136" s="831"/>
      <c r="AI136" s="831"/>
      <c r="AJ136" s="831"/>
      <c r="AK136" s="1010"/>
      <c r="AL136" s="1010"/>
      <c r="AM136" s="1010"/>
      <c r="AN136" s="1010"/>
      <c r="AO136" s="1010"/>
      <c r="AP136" s="1010"/>
      <c r="AQ136" s="1010"/>
    </row>
    <row r="137" spans="1:43" s="1063" customFormat="1" ht="22.5">
      <c r="A137" s="1239"/>
      <c r="B137" s="1239"/>
      <c r="C137" s="1239">
        <v>14</v>
      </c>
      <c r="D137" s="1081"/>
      <c r="E137" s="1110"/>
      <c r="F137" s="1110"/>
      <c r="G137" s="1110"/>
      <c r="H137" s="1110"/>
      <c r="I137" s="964"/>
      <c r="J137" s="956"/>
      <c r="K137" s="959"/>
      <c r="L137" s="1114" t="str">
        <f>mergeValue(A137) &amp;"."&amp; mergeValue(B137)&amp;"."&amp; mergeValue(C137)</f>
        <v>1.1.14</v>
      </c>
      <c r="M137" s="695" t="s">
        <v>7</v>
      </c>
      <c r="N137" s="648"/>
      <c r="O137" s="1245" t="str">
        <f>IF('Перечень тарифов'!R47="","","" &amp; 'Перечень тарифов'!R47 &amp; "")</f>
        <v>50</v>
      </c>
      <c r="P137" s="1246"/>
      <c r="Q137" s="1246"/>
      <c r="R137" s="1246"/>
      <c r="S137" s="1246"/>
      <c r="T137" s="1246"/>
      <c r="U137" s="1246"/>
      <c r="V137" s="1246"/>
      <c r="W137" s="1246"/>
      <c r="X137" s="1246"/>
      <c r="Y137" s="1246"/>
      <c r="Z137" s="1246"/>
      <c r="AA137" s="1246"/>
      <c r="AB137" s="1246"/>
      <c r="AC137" s="1247"/>
      <c r="AD137" s="632" t="s">
        <v>633</v>
      </c>
      <c r="AE137" s="1010"/>
      <c r="AF137" s="831"/>
      <c r="AG137" s="831" t="str">
        <f t="shared" si="0"/>
        <v xml:space="preserve">Наименование системы теплоснабжения </v>
      </c>
      <c r="AH137" s="831"/>
      <c r="AI137" s="831"/>
      <c r="AJ137" s="831"/>
      <c r="AK137" s="1010"/>
      <c r="AL137" s="1010"/>
      <c r="AM137" s="1010"/>
      <c r="AN137" s="1010"/>
      <c r="AO137" s="1010"/>
      <c r="AP137" s="1010"/>
      <c r="AQ137" s="1010"/>
    </row>
    <row r="138" spans="1:43" s="1063" customFormat="1" hidden="1">
      <c r="A138" s="1239"/>
      <c r="B138" s="1239"/>
      <c r="C138" s="1239"/>
      <c r="D138" s="1239">
        <v>1</v>
      </c>
      <c r="E138" s="1110"/>
      <c r="F138" s="1110"/>
      <c r="G138" s="1110"/>
      <c r="H138" s="1110"/>
      <c r="I138" s="964"/>
      <c r="J138" s="956"/>
      <c r="K138" s="959"/>
      <c r="L138" s="1114" t="str">
        <f>mergeValue(A138) &amp;"."&amp; mergeValue(B138)&amp;"."&amp; mergeValue(C138)&amp;"."&amp; mergeValue(D138)</f>
        <v>1.1.14.1</v>
      </c>
      <c r="M138" s="696"/>
      <c r="N138" s="648"/>
      <c r="O138" s="1245"/>
      <c r="P138" s="1246"/>
      <c r="Q138" s="1246"/>
      <c r="R138" s="1246"/>
      <c r="S138" s="1246"/>
      <c r="T138" s="1246"/>
      <c r="U138" s="1246"/>
      <c r="V138" s="1246"/>
      <c r="W138" s="1246"/>
      <c r="X138" s="1246"/>
      <c r="Y138" s="1246"/>
      <c r="Z138" s="1246"/>
      <c r="AA138" s="1246"/>
      <c r="AB138" s="1246"/>
      <c r="AC138" s="1247"/>
      <c r="AD138" s="632"/>
      <c r="AE138" s="1010"/>
      <c r="AF138" s="831"/>
      <c r="AG138" s="831" t="str">
        <f t="shared" si="0"/>
        <v/>
      </c>
      <c r="AH138" s="831"/>
      <c r="AI138" s="831"/>
      <c r="AJ138" s="831"/>
      <c r="AK138" s="1010"/>
      <c r="AL138" s="1010"/>
      <c r="AM138" s="1010"/>
      <c r="AN138" s="1010"/>
      <c r="AO138" s="1010"/>
      <c r="AP138" s="1010"/>
      <c r="AQ138" s="1010"/>
    </row>
    <row r="139" spans="1:43" s="1063" customFormat="1" ht="31.5" customHeight="1">
      <c r="A139" s="1239"/>
      <c r="B139" s="1239"/>
      <c r="C139" s="1239"/>
      <c r="D139" s="1239"/>
      <c r="E139" s="1239">
        <v>1</v>
      </c>
      <c r="F139" s="1110"/>
      <c r="G139" s="1110"/>
      <c r="H139" s="1081">
        <v>1</v>
      </c>
      <c r="I139" s="1239">
        <v>1</v>
      </c>
      <c r="J139" s="1110"/>
      <c r="K139" s="967"/>
      <c r="L139" s="1114" t="str">
        <f>mergeValue(A139) &amp;"."&amp; mergeValue(B139)&amp;"."&amp; mergeValue(C139)&amp;"."&amp; mergeValue(D139)&amp;"."&amp; mergeValue(E139)</f>
        <v>1.1.14.1.1</v>
      </c>
      <c r="M139" s="556" t="s">
        <v>9</v>
      </c>
      <c r="N139" s="648"/>
      <c r="O139" s="1242" t="s">
        <v>3</v>
      </c>
      <c r="P139" s="1243"/>
      <c r="Q139" s="1243"/>
      <c r="R139" s="1243"/>
      <c r="S139" s="1243"/>
      <c r="T139" s="1243"/>
      <c r="U139" s="1243"/>
      <c r="V139" s="1243"/>
      <c r="W139" s="1243"/>
      <c r="X139" s="1243"/>
      <c r="Y139" s="1243"/>
      <c r="Z139" s="1243"/>
      <c r="AA139" s="1243"/>
      <c r="AB139" s="1243"/>
      <c r="AC139" s="1244"/>
      <c r="AD139" s="632" t="s">
        <v>638</v>
      </c>
      <c r="AE139" s="1010"/>
      <c r="AF139" s="831"/>
      <c r="AG139" s="831" t="str">
        <f t="shared" si="0"/>
        <v>Схема подключения теплопотребляющей установки к коллектору источника тепловой энергии</v>
      </c>
      <c r="AH139" s="831"/>
      <c r="AI139" s="831"/>
      <c r="AJ139" s="831"/>
      <c r="AK139" s="1010"/>
      <c r="AL139" s="1010"/>
      <c r="AM139" s="1010"/>
      <c r="AN139" s="1010"/>
      <c r="AO139" s="1010"/>
      <c r="AP139" s="1010"/>
      <c r="AQ139" s="1010"/>
    </row>
    <row r="140" spans="1:43" s="1063" customFormat="1" ht="27.75" customHeight="1">
      <c r="A140" s="1239"/>
      <c r="B140" s="1239"/>
      <c r="C140" s="1239"/>
      <c r="D140" s="1239"/>
      <c r="E140" s="1239"/>
      <c r="F140" s="1239">
        <v>1</v>
      </c>
      <c r="G140" s="1081"/>
      <c r="H140" s="1081"/>
      <c r="I140" s="1239"/>
      <c r="J140" s="1239">
        <v>1</v>
      </c>
      <c r="K140" s="968"/>
      <c r="L140" s="1114" t="str">
        <f>mergeValue(A140) &amp;"."&amp; mergeValue(B140)&amp;"."&amp; mergeValue(C140)&amp;"."&amp; mergeValue(D140)&amp;"."&amp; mergeValue(E140)&amp;"."&amp; mergeValue(F140)</f>
        <v>1.1.14.1.1.1</v>
      </c>
      <c r="M140" s="557" t="s">
        <v>10</v>
      </c>
      <c r="N140" s="648"/>
      <c r="O140" s="1242" t="s">
        <v>3</v>
      </c>
      <c r="P140" s="1243"/>
      <c r="Q140" s="1243"/>
      <c r="R140" s="1243"/>
      <c r="S140" s="1243"/>
      <c r="T140" s="1243"/>
      <c r="U140" s="1243"/>
      <c r="V140" s="1243"/>
      <c r="W140" s="1243"/>
      <c r="X140" s="1243"/>
      <c r="Y140" s="1243"/>
      <c r="Z140" s="1243"/>
      <c r="AA140" s="1243"/>
      <c r="AB140" s="1243"/>
      <c r="AC140" s="1244"/>
      <c r="AD140" s="632" t="s">
        <v>636</v>
      </c>
      <c r="AE140" s="1010"/>
      <c r="AF140" s="831"/>
      <c r="AG140" s="831" t="str">
        <f t="shared" si="0"/>
        <v>Группа потребителей</v>
      </c>
      <c r="AH140" s="831"/>
      <c r="AI140" s="831"/>
      <c r="AJ140" s="831"/>
      <c r="AK140" s="1010"/>
      <c r="AL140" s="1010"/>
      <c r="AM140" s="1010"/>
      <c r="AN140" s="1010"/>
      <c r="AO140" s="1010"/>
      <c r="AP140" s="1010"/>
      <c r="AQ140" s="1010"/>
    </row>
    <row r="141" spans="1:43" s="1063" customFormat="1" ht="17.100000000000001" customHeight="1">
      <c r="A141" s="1239"/>
      <c r="B141" s="1239"/>
      <c r="C141" s="1239"/>
      <c r="D141" s="1239"/>
      <c r="E141" s="1239"/>
      <c r="F141" s="1239"/>
      <c r="G141" s="1081">
        <v>1</v>
      </c>
      <c r="H141" s="1081"/>
      <c r="I141" s="1239"/>
      <c r="J141" s="1239"/>
      <c r="K141" s="968">
        <v>1</v>
      </c>
      <c r="L141" s="1114" t="str">
        <f>mergeValue(A141) &amp;"."&amp; mergeValue(B141)&amp;"."&amp; mergeValue(C141)&amp;"."&amp; mergeValue(D141)&amp;"."&amp; mergeValue(E141)&amp;"."&amp; mergeValue(F141)&amp;"."&amp; mergeValue(G141)</f>
        <v>1.1.14.1.1.1.1</v>
      </c>
      <c r="M141" s="1071" t="s">
        <v>642</v>
      </c>
      <c r="N141" s="648"/>
      <c r="O141" s="685">
        <v>1776</v>
      </c>
      <c r="P141" s="765"/>
      <c r="Q141" s="1096"/>
      <c r="R141" s="1234" t="s">
        <v>1470</v>
      </c>
      <c r="S141" s="1235" t="s">
        <v>84</v>
      </c>
      <c r="T141" s="1234" t="s">
        <v>2160</v>
      </c>
      <c r="U141" s="1235" t="s">
        <v>84</v>
      </c>
      <c r="V141" s="685">
        <v>1871.14</v>
      </c>
      <c r="W141" s="765"/>
      <c r="X141" s="1096"/>
      <c r="Y141" s="1234" t="s">
        <v>2161</v>
      </c>
      <c r="Z141" s="1235" t="s">
        <v>84</v>
      </c>
      <c r="AA141" s="1234" t="s">
        <v>1471</v>
      </c>
      <c r="AB141" s="1235" t="s">
        <v>85</v>
      </c>
      <c r="AC141" s="765"/>
      <c r="AD141" s="1210" t="s">
        <v>655</v>
      </c>
      <c r="AE141" s="1010" t="str">
        <f>strCheckDate(O142:AC142)</f>
        <v/>
      </c>
      <c r="AF141" s="831"/>
      <c r="AG141" s="831" t="str">
        <f t="shared" si="0"/>
        <v>вода</v>
      </c>
      <c r="AH141" s="831"/>
      <c r="AI141" s="831"/>
      <c r="AJ141" s="831"/>
      <c r="AK141" s="1010"/>
      <c r="AL141" s="1010"/>
      <c r="AM141" s="1010"/>
      <c r="AN141" s="1010"/>
      <c r="AO141" s="1010"/>
      <c r="AP141" s="1010"/>
      <c r="AQ141" s="1010"/>
    </row>
    <row r="142" spans="1:43" s="1063" customFormat="1" ht="11.25" hidden="1" customHeight="1">
      <c r="A142" s="1239"/>
      <c r="B142" s="1239"/>
      <c r="C142" s="1239"/>
      <c r="D142" s="1239"/>
      <c r="E142" s="1239"/>
      <c r="F142" s="1239"/>
      <c r="G142" s="1081"/>
      <c r="H142" s="1081"/>
      <c r="I142" s="1239"/>
      <c r="J142" s="1239"/>
      <c r="K142" s="968"/>
      <c r="L142" s="802"/>
      <c r="M142" s="648"/>
      <c r="N142" s="648"/>
      <c r="O142" s="765"/>
      <c r="P142" s="765"/>
      <c r="Q142" s="771" t="str">
        <f>R141 &amp; "-" &amp; T141</f>
        <v>01.01.2022-30.06.2022</v>
      </c>
      <c r="R142" s="1234"/>
      <c r="S142" s="1235"/>
      <c r="T142" s="1234"/>
      <c r="U142" s="1235"/>
      <c r="V142" s="765"/>
      <c r="W142" s="765"/>
      <c r="X142" s="771" t="str">
        <f>Y141 &amp; "-" &amp; AA141</f>
        <v>01.07.2022-31.12.2022</v>
      </c>
      <c r="Y142" s="1234"/>
      <c r="Z142" s="1235"/>
      <c r="AA142" s="1234"/>
      <c r="AB142" s="1235"/>
      <c r="AC142" s="765"/>
      <c r="AD142" s="1211"/>
      <c r="AE142" s="1010"/>
      <c r="AF142" s="831"/>
      <c r="AG142" s="831" t="str">
        <f t="shared" si="0"/>
        <v/>
      </c>
      <c r="AH142" s="831"/>
      <c r="AI142" s="831"/>
      <c r="AJ142" s="831"/>
      <c r="AK142" s="1010"/>
      <c r="AL142" s="1010"/>
      <c r="AM142" s="1010"/>
      <c r="AN142" s="1010"/>
      <c r="AO142" s="1010"/>
      <c r="AP142" s="1010"/>
      <c r="AQ142" s="1010"/>
    </row>
    <row r="143" spans="1:43" s="1063" customFormat="1" ht="15" customHeight="1">
      <c r="A143" s="1239"/>
      <c r="B143" s="1239"/>
      <c r="C143" s="1239"/>
      <c r="D143" s="1239"/>
      <c r="E143" s="1239"/>
      <c r="F143" s="1239"/>
      <c r="G143" s="1110"/>
      <c r="H143" s="1081"/>
      <c r="I143" s="1239"/>
      <c r="J143" s="1239"/>
      <c r="K143" s="967"/>
      <c r="L143" s="690"/>
      <c r="M143" s="559" t="s">
        <v>25</v>
      </c>
      <c r="N143" s="1008"/>
      <c r="O143" s="1008"/>
      <c r="P143" s="1008"/>
      <c r="Q143" s="1008"/>
      <c r="R143" s="1008"/>
      <c r="S143" s="1008"/>
      <c r="T143" s="1008"/>
      <c r="U143" s="1008"/>
      <c r="V143" s="1008"/>
      <c r="W143" s="1008"/>
      <c r="X143" s="1008"/>
      <c r="Y143" s="1008"/>
      <c r="Z143" s="1008"/>
      <c r="AA143" s="1008"/>
      <c r="AB143" s="1008"/>
      <c r="AC143" s="764"/>
      <c r="AD143" s="1212"/>
      <c r="AE143" s="1010"/>
      <c r="AF143" s="831"/>
      <c r="AG143" s="831" t="str">
        <f t="shared" si="0"/>
        <v>Добавить вид теплоносителя (параметры теплоносителя)</v>
      </c>
      <c r="AH143" s="831"/>
      <c r="AI143" s="831"/>
      <c r="AJ143" s="831"/>
      <c r="AK143" s="1010"/>
      <c r="AL143" s="1010"/>
      <c r="AM143" s="1010"/>
      <c r="AN143" s="1010"/>
      <c r="AO143" s="1010"/>
      <c r="AP143" s="1010"/>
      <c r="AQ143" s="1010"/>
    </row>
    <row r="144" spans="1:43" s="1063" customFormat="1" ht="15" customHeight="1">
      <c r="A144" s="1239"/>
      <c r="B144" s="1239"/>
      <c r="C144" s="1239"/>
      <c r="D144" s="1239"/>
      <c r="E144" s="1239"/>
      <c r="F144" s="1110"/>
      <c r="G144" s="1110"/>
      <c r="H144" s="1081"/>
      <c r="I144" s="1239"/>
      <c r="J144" s="1110"/>
      <c r="K144" s="967"/>
      <c r="L144" s="690"/>
      <c r="M144" s="558" t="s">
        <v>11</v>
      </c>
      <c r="N144" s="1008"/>
      <c r="O144" s="1008"/>
      <c r="P144" s="1008"/>
      <c r="Q144" s="1008"/>
      <c r="R144" s="1008"/>
      <c r="S144" s="1008"/>
      <c r="T144" s="1008"/>
      <c r="U144" s="1007"/>
      <c r="V144" s="1008"/>
      <c r="W144" s="1008"/>
      <c r="X144" s="1008"/>
      <c r="Y144" s="1008"/>
      <c r="Z144" s="1008"/>
      <c r="AA144" s="1008"/>
      <c r="AB144" s="1007"/>
      <c r="AC144" s="1008"/>
      <c r="AD144" s="667"/>
      <c r="AE144" s="1010"/>
      <c r="AF144" s="831"/>
      <c r="AG144" s="831" t="str">
        <f t="shared" si="0"/>
        <v>Добавить группу потребителей</v>
      </c>
      <c r="AH144" s="831"/>
      <c r="AI144" s="831"/>
      <c r="AJ144" s="831"/>
      <c r="AK144" s="1010"/>
      <c r="AL144" s="1010"/>
      <c r="AM144" s="1010"/>
      <c r="AN144" s="1010"/>
      <c r="AO144" s="1010"/>
      <c r="AP144" s="1010"/>
      <c r="AQ144" s="1010"/>
    </row>
    <row r="145" spans="1:43" s="1063" customFormat="1" ht="15" customHeight="1">
      <c r="A145" s="1239"/>
      <c r="B145" s="1239"/>
      <c r="C145" s="1239"/>
      <c r="D145" s="1239"/>
      <c r="E145" s="1084" t="s">
        <v>253</v>
      </c>
      <c r="F145" s="1110"/>
      <c r="G145" s="1110"/>
      <c r="H145" s="1110"/>
      <c r="I145" s="981"/>
      <c r="J145" s="1066"/>
      <c r="K145" s="965"/>
      <c r="L145" s="690"/>
      <c r="M145" s="1003" t="s">
        <v>12</v>
      </c>
      <c r="N145" s="1008"/>
      <c r="O145" s="1008"/>
      <c r="P145" s="1008"/>
      <c r="Q145" s="1008"/>
      <c r="R145" s="1008"/>
      <c r="S145" s="1008"/>
      <c r="T145" s="1008"/>
      <c r="U145" s="1007"/>
      <c r="V145" s="1008"/>
      <c r="W145" s="1008"/>
      <c r="X145" s="1008"/>
      <c r="Y145" s="1008"/>
      <c r="Z145" s="1008"/>
      <c r="AA145" s="1008"/>
      <c r="AB145" s="1007"/>
      <c r="AC145" s="1008"/>
      <c r="AD145" s="667"/>
      <c r="AE145" s="1010"/>
      <c r="AF145" s="831"/>
      <c r="AG145" s="831" t="str">
        <f t="shared" si="0"/>
        <v>Добавить схему подключения</v>
      </c>
      <c r="AH145" s="831"/>
      <c r="AI145" s="831"/>
      <c r="AJ145" s="831"/>
      <c r="AK145" s="1010"/>
      <c r="AL145" s="1010"/>
      <c r="AM145" s="1010"/>
      <c r="AN145" s="1010"/>
      <c r="AO145" s="1010"/>
      <c r="AP145" s="1010"/>
      <c r="AQ145" s="1010"/>
    </row>
    <row r="146" spans="1:43" s="1063" customFormat="1" ht="22.5">
      <c r="A146" s="1239"/>
      <c r="B146" s="1239"/>
      <c r="C146" s="1239">
        <v>15</v>
      </c>
      <c r="D146" s="1081"/>
      <c r="E146" s="1110"/>
      <c r="F146" s="1110"/>
      <c r="G146" s="1110"/>
      <c r="H146" s="1110"/>
      <c r="I146" s="964"/>
      <c r="J146" s="956"/>
      <c r="K146" s="959"/>
      <c r="L146" s="1114" t="str">
        <f>mergeValue(A146) &amp;"."&amp; mergeValue(B146)&amp;"."&amp; mergeValue(C146)</f>
        <v>1.1.15</v>
      </c>
      <c r="M146" s="695" t="s">
        <v>7</v>
      </c>
      <c r="N146" s="648"/>
      <c r="O146" s="1245" t="str">
        <f>IF('Перечень тарифов'!R49="","","" &amp; 'Перечень тарифов'!R49 &amp; "")</f>
        <v>56</v>
      </c>
      <c r="P146" s="1246"/>
      <c r="Q146" s="1246"/>
      <c r="R146" s="1246"/>
      <c r="S146" s="1246"/>
      <c r="T146" s="1246"/>
      <c r="U146" s="1246"/>
      <c r="V146" s="1246"/>
      <c r="W146" s="1246"/>
      <c r="X146" s="1246"/>
      <c r="Y146" s="1246"/>
      <c r="Z146" s="1246"/>
      <c r="AA146" s="1246"/>
      <c r="AB146" s="1246"/>
      <c r="AC146" s="1247"/>
      <c r="AD146" s="632" t="s">
        <v>633</v>
      </c>
      <c r="AE146" s="1010"/>
      <c r="AF146" s="831"/>
      <c r="AG146" s="831" t="str">
        <f t="shared" si="0"/>
        <v xml:space="preserve">Наименование системы теплоснабжения </v>
      </c>
      <c r="AH146" s="831"/>
      <c r="AI146" s="831"/>
      <c r="AJ146" s="831"/>
      <c r="AK146" s="1010"/>
      <c r="AL146" s="1010"/>
      <c r="AM146" s="1010"/>
      <c r="AN146" s="1010"/>
      <c r="AO146" s="1010"/>
      <c r="AP146" s="1010"/>
      <c r="AQ146" s="1010"/>
    </row>
    <row r="147" spans="1:43" s="1063" customFormat="1" hidden="1">
      <c r="A147" s="1239"/>
      <c r="B147" s="1239"/>
      <c r="C147" s="1239"/>
      <c r="D147" s="1239">
        <v>1</v>
      </c>
      <c r="E147" s="1110"/>
      <c r="F147" s="1110"/>
      <c r="G147" s="1110"/>
      <c r="H147" s="1110"/>
      <c r="I147" s="964"/>
      <c r="J147" s="956"/>
      <c r="K147" s="959"/>
      <c r="L147" s="1114" t="str">
        <f>mergeValue(A147) &amp;"."&amp; mergeValue(B147)&amp;"."&amp; mergeValue(C147)&amp;"."&amp; mergeValue(D147)</f>
        <v>1.1.15.1</v>
      </c>
      <c r="M147" s="696"/>
      <c r="N147" s="648"/>
      <c r="O147" s="1245"/>
      <c r="P147" s="1246"/>
      <c r="Q147" s="1246"/>
      <c r="R147" s="1246"/>
      <c r="S147" s="1246"/>
      <c r="T147" s="1246"/>
      <c r="U147" s="1246"/>
      <c r="V147" s="1246"/>
      <c r="W147" s="1246"/>
      <c r="X147" s="1246"/>
      <c r="Y147" s="1246"/>
      <c r="Z147" s="1246"/>
      <c r="AA147" s="1246"/>
      <c r="AB147" s="1246"/>
      <c r="AC147" s="1247"/>
      <c r="AD147" s="632"/>
      <c r="AE147" s="1010"/>
      <c r="AF147" s="831"/>
      <c r="AG147" s="831" t="str">
        <f t="shared" si="0"/>
        <v/>
      </c>
      <c r="AH147" s="831"/>
      <c r="AI147" s="831"/>
      <c r="AJ147" s="831"/>
      <c r="AK147" s="1010"/>
      <c r="AL147" s="1010"/>
      <c r="AM147" s="1010"/>
      <c r="AN147" s="1010"/>
      <c r="AO147" s="1010"/>
      <c r="AP147" s="1010"/>
      <c r="AQ147" s="1010"/>
    </row>
    <row r="148" spans="1:43" s="1063" customFormat="1" ht="35.25" customHeight="1">
      <c r="A148" s="1239"/>
      <c r="B148" s="1239"/>
      <c r="C148" s="1239"/>
      <c r="D148" s="1239"/>
      <c r="E148" s="1239">
        <v>1</v>
      </c>
      <c r="F148" s="1110"/>
      <c r="G148" s="1110"/>
      <c r="H148" s="1081">
        <v>1</v>
      </c>
      <c r="I148" s="1239">
        <v>1</v>
      </c>
      <c r="J148" s="1110"/>
      <c r="K148" s="967"/>
      <c r="L148" s="1114" t="str">
        <f>mergeValue(A148) &amp;"."&amp; mergeValue(B148)&amp;"."&amp; mergeValue(C148)&amp;"."&amp; mergeValue(D148)&amp;"."&amp; mergeValue(E148)</f>
        <v>1.1.15.1.1</v>
      </c>
      <c r="M148" s="556" t="s">
        <v>9</v>
      </c>
      <c r="N148" s="648"/>
      <c r="O148" s="1242" t="s">
        <v>3</v>
      </c>
      <c r="P148" s="1243"/>
      <c r="Q148" s="1243"/>
      <c r="R148" s="1243"/>
      <c r="S148" s="1243"/>
      <c r="T148" s="1243"/>
      <c r="U148" s="1243"/>
      <c r="V148" s="1243"/>
      <c r="W148" s="1243"/>
      <c r="X148" s="1243"/>
      <c r="Y148" s="1243"/>
      <c r="Z148" s="1243"/>
      <c r="AA148" s="1243"/>
      <c r="AB148" s="1243"/>
      <c r="AC148" s="1244"/>
      <c r="AD148" s="632" t="s">
        <v>638</v>
      </c>
      <c r="AE148" s="1010"/>
      <c r="AF148" s="831"/>
      <c r="AG148" s="831" t="str">
        <f t="shared" si="0"/>
        <v>Схема подключения теплопотребляющей установки к коллектору источника тепловой энергии</v>
      </c>
      <c r="AH148" s="831"/>
      <c r="AI148" s="831"/>
      <c r="AJ148" s="831"/>
      <c r="AK148" s="1010"/>
      <c r="AL148" s="1010"/>
      <c r="AM148" s="1010"/>
      <c r="AN148" s="1010"/>
      <c r="AO148" s="1010"/>
      <c r="AP148" s="1010"/>
      <c r="AQ148" s="1010"/>
    </row>
    <row r="149" spans="1:43" s="1063" customFormat="1" ht="27" customHeight="1">
      <c r="A149" s="1239"/>
      <c r="B149" s="1239"/>
      <c r="C149" s="1239"/>
      <c r="D149" s="1239"/>
      <c r="E149" s="1239"/>
      <c r="F149" s="1239">
        <v>1</v>
      </c>
      <c r="G149" s="1081"/>
      <c r="H149" s="1081"/>
      <c r="I149" s="1239"/>
      <c r="J149" s="1239">
        <v>1</v>
      </c>
      <c r="K149" s="968"/>
      <c r="L149" s="1114" t="str">
        <f>mergeValue(A149) &amp;"."&amp; mergeValue(B149)&amp;"."&amp; mergeValue(C149)&amp;"."&amp; mergeValue(D149)&amp;"."&amp; mergeValue(E149)&amp;"."&amp; mergeValue(F149)</f>
        <v>1.1.15.1.1.1</v>
      </c>
      <c r="M149" s="557" t="s">
        <v>10</v>
      </c>
      <c r="N149" s="648"/>
      <c r="O149" s="1242" t="s">
        <v>3</v>
      </c>
      <c r="P149" s="1243"/>
      <c r="Q149" s="1243"/>
      <c r="R149" s="1243"/>
      <c r="S149" s="1243"/>
      <c r="T149" s="1243"/>
      <c r="U149" s="1243"/>
      <c r="V149" s="1243"/>
      <c r="W149" s="1243"/>
      <c r="X149" s="1243"/>
      <c r="Y149" s="1243"/>
      <c r="Z149" s="1243"/>
      <c r="AA149" s="1243"/>
      <c r="AB149" s="1243"/>
      <c r="AC149" s="1244"/>
      <c r="AD149" s="632" t="s">
        <v>636</v>
      </c>
      <c r="AE149" s="1010"/>
      <c r="AF149" s="831"/>
      <c r="AG149" s="831" t="str">
        <f t="shared" si="0"/>
        <v>Группа потребителей</v>
      </c>
      <c r="AH149" s="831"/>
      <c r="AI149" s="831"/>
      <c r="AJ149" s="831"/>
      <c r="AK149" s="1010"/>
      <c r="AL149" s="1010"/>
      <c r="AM149" s="1010"/>
      <c r="AN149" s="1010"/>
      <c r="AO149" s="1010"/>
      <c r="AP149" s="1010"/>
      <c r="AQ149" s="1010"/>
    </row>
    <row r="150" spans="1:43" s="1063" customFormat="1" ht="17.100000000000001" customHeight="1">
      <c r="A150" s="1239"/>
      <c r="B150" s="1239"/>
      <c r="C150" s="1239"/>
      <c r="D150" s="1239"/>
      <c r="E150" s="1239"/>
      <c r="F150" s="1239"/>
      <c r="G150" s="1081">
        <v>1</v>
      </c>
      <c r="H150" s="1081"/>
      <c r="I150" s="1239"/>
      <c r="J150" s="1239"/>
      <c r="K150" s="968">
        <v>1</v>
      </c>
      <c r="L150" s="1114" t="str">
        <f>mergeValue(A150) &amp;"."&amp; mergeValue(B150)&amp;"."&amp; mergeValue(C150)&amp;"."&amp; mergeValue(D150)&amp;"."&amp; mergeValue(E150)&amp;"."&amp; mergeValue(F150)&amp;"."&amp; mergeValue(G150)</f>
        <v>1.1.15.1.1.1.1</v>
      </c>
      <c r="M150" s="1071" t="s">
        <v>642</v>
      </c>
      <c r="N150" s="648"/>
      <c r="O150" s="685">
        <v>1776</v>
      </c>
      <c r="P150" s="765"/>
      <c r="Q150" s="1096"/>
      <c r="R150" s="1234" t="s">
        <v>1470</v>
      </c>
      <c r="S150" s="1235" t="s">
        <v>84</v>
      </c>
      <c r="T150" s="1234" t="s">
        <v>2160</v>
      </c>
      <c r="U150" s="1235" t="s">
        <v>84</v>
      </c>
      <c r="V150" s="685">
        <v>1870.35</v>
      </c>
      <c r="W150" s="765"/>
      <c r="X150" s="1096"/>
      <c r="Y150" s="1234" t="s">
        <v>2161</v>
      </c>
      <c r="Z150" s="1235" t="s">
        <v>84</v>
      </c>
      <c r="AA150" s="1234" t="s">
        <v>1471</v>
      </c>
      <c r="AB150" s="1235" t="s">
        <v>85</v>
      </c>
      <c r="AC150" s="765"/>
      <c r="AD150" s="1210" t="s">
        <v>655</v>
      </c>
      <c r="AE150" s="1010" t="str">
        <f>strCheckDate(O151:AC151)</f>
        <v/>
      </c>
      <c r="AF150" s="831"/>
      <c r="AG150" s="831" t="str">
        <f t="shared" si="0"/>
        <v>вода</v>
      </c>
      <c r="AH150" s="831"/>
      <c r="AI150" s="831"/>
      <c r="AJ150" s="831"/>
      <c r="AK150" s="1010"/>
      <c r="AL150" s="1010"/>
      <c r="AM150" s="1010"/>
      <c r="AN150" s="1010"/>
      <c r="AO150" s="1010"/>
      <c r="AP150" s="1010"/>
      <c r="AQ150" s="1010"/>
    </row>
    <row r="151" spans="1:43" s="1063" customFormat="1" ht="11.25" hidden="1" customHeight="1">
      <c r="A151" s="1239"/>
      <c r="B151" s="1239"/>
      <c r="C151" s="1239"/>
      <c r="D151" s="1239"/>
      <c r="E151" s="1239"/>
      <c r="F151" s="1239"/>
      <c r="G151" s="1081"/>
      <c r="H151" s="1081"/>
      <c r="I151" s="1239"/>
      <c r="J151" s="1239"/>
      <c r="K151" s="968"/>
      <c r="L151" s="802"/>
      <c r="M151" s="648"/>
      <c r="N151" s="648"/>
      <c r="O151" s="765"/>
      <c r="P151" s="765"/>
      <c r="Q151" s="771" t="str">
        <f>R150 &amp; "-" &amp; T150</f>
        <v>01.01.2022-30.06.2022</v>
      </c>
      <c r="R151" s="1234"/>
      <c r="S151" s="1235"/>
      <c r="T151" s="1234"/>
      <c r="U151" s="1235"/>
      <c r="V151" s="765"/>
      <c r="W151" s="765"/>
      <c r="X151" s="771" t="str">
        <f>Y150 &amp; "-" &amp; AA150</f>
        <v>01.07.2022-31.12.2022</v>
      </c>
      <c r="Y151" s="1234"/>
      <c r="Z151" s="1235"/>
      <c r="AA151" s="1234"/>
      <c r="AB151" s="1235"/>
      <c r="AC151" s="765"/>
      <c r="AD151" s="1211"/>
      <c r="AE151" s="1010"/>
      <c r="AF151" s="831"/>
      <c r="AG151" s="831" t="str">
        <f t="shared" si="0"/>
        <v/>
      </c>
      <c r="AH151" s="831"/>
      <c r="AI151" s="831"/>
      <c r="AJ151" s="831"/>
      <c r="AK151" s="1010"/>
      <c r="AL151" s="1010"/>
      <c r="AM151" s="1010"/>
      <c r="AN151" s="1010"/>
      <c r="AO151" s="1010"/>
      <c r="AP151" s="1010"/>
      <c r="AQ151" s="1010"/>
    </row>
    <row r="152" spans="1:43" s="1063" customFormat="1" ht="15" customHeight="1">
      <c r="A152" s="1239"/>
      <c r="B152" s="1239"/>
      <c r="C152" s="1239"/>
      <c r="D152" s="1239"/>
      <c r="E152" s="1239"/>
      <c r="F152" s="1239"/>
      <c r="G152" s="1110"/>
      <c r="H152" s="1081"/>
      <c r="I152" s="1239"/>
      <c r="J152" s="1239"/>
      <c r="K152" s="967"/>
      <c r="L152" s="690"/>
      <c r="M152" s="559" t="s">
        <v>25</v>
      </c>
      <c r="N152" s="1008"/>
      <c r="O152" s="1008"/>
      <c r="P152" s="1008"/>
      <c r="Q152" s="1008"/>
      <c r="R152" s="1008"/>
      <c r="S152" s="1008"/>
      <c r="T152" s="1008"/>
      <c r="U152" s="1008"/>
      <c r="V152" s="1008"/>
      <c r="W152" s="1008"/>
      <c r="X152" s="1008"/>
      <c r="Y152" s="1008"/>
      <c r="Z152" s="1008"/>
      <c r="AA152" s="1008"/>
      <c r="AB152" s="1008"/>
      <c r="AC152" s="764"/>
      <c r="AD152" s="1212"/>
      <c r="AE152" s="1010"/>
      <c r="AF152" s="831"/>
      <c r="AG152" s="831" t="str">
        <f t="shared" si="0"/>
        <v>Добавить вид теплоносителя (параметры теплоносителя)</v>
      </c>
      <c r="AH152" s="831"/>
      <c r="AI152" s="831"/>
      <c r="AJ152" s="831"/>
      <c r="AK152" s="1010"/>
      <c r="AL152" s="1010"/>
      <c r="AM152" s="1010"/>
      <c r="AN152" s="1010"/>
      <c r="AO152" s="1010"/>
      <c r="AP152" s="1010"/>
      <c r="AQ152" s="1010"/>
    </row>
    <row r="153" spans="1:43" s="1063" customFormat="1" ht="15" customHeight="1">
      <c r="A153" s="1239"/>
      <c r="B153" s="1239"/>
      <c r="C153" s="1239"/>
      <c r="D153" s="1239"/>
      <c r="E153" s="1239"/>
      <c r="F153" s="1110"/>
      <c r="G153" s="1110"/>
      <c r="H153" s="1081"/>
      <c r="I153" s="1239"/>
      <c r="J153" s="1110"/>
      <c r="K153" s="967"/>
      <c r="L153" s="690"/>
      <c r="M153" s="558" t="s">
        <v>11</v>
      </c>
      <c r="N153" s="1008"/>
      <c r="O153" s="1008"/>
      <c r="P153" s="1008"/>
      <c r="Q153" s="1008"/>
      <c r="R153" s="1008"/>
      <c r="S153" s="1008"/>
      <c r="T153" s="1008"/>
      <c r="U153" s="1007"/>
      <c r="V153" s="1008"/>
      <c r="W153" s="1008"/>
      <c r="X153" s="1008"/>
      <c r="Y153" s="1008"/>
      <c r="Z153" s="1008"/>
      <c r="AA153" s="1008"/>
      <c r="AB153" s="1007"/>
      <c r="AC153" s="1008"/>
      <c r="AD153" s="667"/>
      <c r="AE153" s="1010"/>
      <c r="AF153" s="831"/>
      <c r="AG153" s="831" t="str">
        <f t="shared" si="0"/>
        <v>Добавить группу потребителей</v>
      </c>
      <c r="AH153" s="831"/>
      <c r="AI153" s="831"/>
      <c r="AJ153" s="831"/>
      <c r="AK153" s="1010"/>
      <c r="AL153" s="1010"/>
      <c r="AM153" s="1010"/>
      <c r="AN153" s="1010"/>
      <c r="AO153" s="1010"/>
      <c r="AP153" s="1010"/>
      <c r="AQ153" s="1010"/>
    </row>
    <row r="154" spans="1:43" s="1063" customFormat="1" ht="15" customHeight="1">
      <c r="A154" s="1239"/>
      <c r="B154" s="1239"/>
      <c r="C154" s="1239"/>
      <c r="D154" s="1239"/>
      <c r="E154" s="1084" t="s">
        <v>253</v>
      </c>
      <c r="F154" s="1110"/>
      <c r="G154" s="1110"/>
      <c r="H154" s="1110"/>
      <c r="I154" s="981"/>
      <c r="J154" s="1066"/>
      <c r="K154" s="965"/>
      <c r="L154" s="690"/>
      <c r="M154" s="1003" t="s">
        <v>12</v>
      </c>
      <c r="N154" s="1008"/>
      <c r="O154" s="1008"/>
      <c r="P154" s="1008"/>
      <c r="Q154" s="1008"/>
      <c r="R154" s="1008"/>
      <c r="S154" s="1008"/>
      <c r="T154" s="1008"/>
      <c r="U154" s="1007"/>
      <c r="V154" s="1008"/>
      <c r="W154" s="1008"/>
      <c r="X154" s="1008"/>
      <c r="Y154" s="1008"/>
      <c r="Z154" s="1008"/>
      <c r="AA154" s="1008"/>
      <c r="AB154" s="1007"/>
      <c r="AC154" s="1008"/>
      <c r="AD154" s="667"/>
      <c r="AE154" s="1010"/>
      <c r="AF154" s="831"/>
      <c r="AG154" s="831" t="str">
        <f t="shared" si="0"/>
        <v>Добавить схему подключения</v>
      </c>
      <c r="AH154" s="831"/>
      <c r="AI154" s="831"/>
      <c r="AJ154" s="831"/>
      <c r="AK154" s="1010"/>
      <c r="AL154" s="1010"/>
      <c r="AM154" s="1010"/>
      <c r="AN154" s="1010"/>
      <c r="AO154" s="1010"/>
      <c r="AP154" s="1010"/>
      <c r="AQ154" s="1010"/>
    </row>
    <row r="155" spans="1:43" s="1063" customFormat="1" ht="22.5">
      <c r="A155" s="1239"/>
      <c r="B155" s="1239"/>
      <c r="C155" s="1239">
        <v>16</v>
      </c>
      <c r="D155" s="1081"/>
      <c r="E155" s="1110"/>
      <c r="F155" s="1110"/>
      <c r="G155" s="1110"/>
      <c r="H155" s="1110"/>
      <c r="I155" s="964"/>
      <c r="J155" s="956"/>
      <c r="K155" s="959"/>
      <c r="L155" s="1114" t="str">
        <f>mergeValue(A155) &amp;"."&amp; mergeValue(B155)&amp;"."&amp; mergeValue(C155)</f>
        <v>1.1.16</v>
      </c>
      <c r="M155" s="695" t="s">
        <v>7</v>
      </c>
      <c r="N155" s="648"/>
      <c r="O155" s="1245" t="str">
        <f>IF('Перечень тарифов'!R51="","","" &amp; 'Перечень тарифов'!R51 &amp; "")</f>
        <v>57</v>
      </c>
      <c r="P155" s="1246"/>
      <c r="Q155" s="1246"/>
      <c r="R155" s="1246"/>
      <c r="S155" s="1246"/>
      <c r="T155" s="1246"/>
      <c r="U155" s="1246"/>
      <c r="V155" s="1246"/>
      <c r="W155" s="1246"/>
      <c r="X155" s="1246"/>
      <c r="Y155" s="1246"/>
      <c r="Z155" s="1246"/>
      <c r="AA155" s="1246"/>
      <c r="AB155" s="1246"/>
      <c r="AC155" s="1247"/>
      <c r="AD155" s="632" t="s">
        <v>633</v>
      </c>
      <c r="AE155" s="1010"/>
      <c r="AF155" s="831"/>
      <c r="AG155" s="831" t="str">
        <f t="shared" si="0"/>
        <v xml:space="preserve">Наименование системы теплоснабжения </v>
      </c>
      <c r="AH155" s="831"/>
      <c r="AI155" s="831"/>
      <c r="AJ155" s="831"/>
      <c r="AK155" s="1010"/>
      <c r="AL155" s="1010"/>
      <c r="AM155" s="1010"/>
      <c r="AN155" s="1010"/>
      <c r="AO155" s="1010"/>
      <c r="AP155" s="1010"/>
      <c r="AQ155" s="1010"/>
    </row>
    <row r="156" spans="1:43" s="1063" customFormat="1" hidden="1">
      <c r="A156" s="1239"/>
      <c r="B156" s="1239"/>
      <c r="C156" s="1239"/>
      <c r="D156" s="1239">
        <v>1</v>
      </c>
      <c r="E156" s="1110"/>
      <c r="F156" s="1110"/>
      <c r="G156" s="1110"/>
      <c r="H156" s="1110"/>
      <c r="I156" s="964"/>
      <c r="J156" s="956"/>
      <c r="K156" s="959"/>
      <c r="L156" s="1114" t="str">
        <f>mergeValue(A156) &amp;"."&amp; mergeValue(B156)&amp;"."&amp; mergeValue(C156)&amp;"."&amp; mergeValue(D156)</f>
        <v>1.1.16.1</v>
      </c>
      <c r="M156" s="696"/>
      <c r="N156" s="648"/>
      <c r="O156" s="1245"/>
      <c r="P156" s="1246"/>
      <c r="Q156" s="1246"/>
      <c r="R156" s="1246"/>
      <c r="S156" s="1246"/>
      <c r="T156" s="1246"/>
      <c r="U156" s="1246"/>
      <c r="V156" s="1246"/>
      <c r="W156" s="1246"/>
      <c r="X156" s="1246"/>
      <c r="Y156" s="1246"/>
      <c r="Z156" s="1246"/>
      <c r="AA156" s="1246"/>
      <c r="AB156" s="1246"/>
      <c r="AC156" s="1247"/>
      <c r="AD156" s="632"/>
      <c r="AE156" s="1010"/>
      <c r="AF156" s="831"/>
      <c r="AG156" s="831" t="str">
        <f t="shared" si="0"/>
        <v/>
      </c>
      <c r="AH156" s="831"/>
      <c r="AI156" s="831"/>
      <c r="AJ156" s="831"/>
      <c r="AK156" s="1010"/>
      <c r="AL156" s="1010"/>
      <c r="AM156" s="1010"/>
      <c r="AN156" s="1010"/>
      <c r="AO156" s="1010"/>
      <c r="AP156" s="1010"/>
      <c r="AQ156" s="1010"/>
    </row>
    <row r="157" spans="1:43" s="1063" customFormat="1" ht="34.5" customHeight="1">
      <c r="A157" s="1239"/>
      <c r="B157" s="1239"/>
      <c r="C157" s="1239"/>
      <c r="D157" s="1239"/>
      <c r="E157" s="1239">
        <v>1</v>
      </c>
      <c r="F157" s="1110"/>
      <c r="G157" s="1110"/>
      <c r="H157" s="1081">
        <v>1</v>
      </c>
      <c r="I157" s="1239">
        <v>1</v>
      </c>
      <c r="J157" s="1110"/>
      <c r="K157" s="967"/>
      <c r="L157" s="1114" t="str">
        <f>mergeValue(A157) &amp;"."&amp; mergeValue(B157)&amp;"."&amp; mergeValue(C157)&amp;"."&amp; mergeValue(D157)&amp;"."&amp; mergeValue(E157)</f>
        <v>1.1.16.1.1</v>
      </c>
      <c r="M157" s="556" t="s">
        <v>9</v>
      </c>
      <c r="N157" s="648"/>
      <c r="O157" s="1242" t="s">
        <v>3</v>
      </c>
      <c r="P157" s="1243"/>
      <c r="Q157" s="1243"/>
      <c r="R157" s="1243"/>
      <c r="S157" s="1243"/>
      <c r="T157" s="1243"/>
      <c r="U157" s="1243"/>
      <c r="V157" s="1243"/>
      <c r="W157" s="1243"/>
      <c r="X157" s="1243"/>
      <c r="Y157" s="1243"/>
      <c r="Z157" s="1243"/>
      <c r="AA157" s="1243"/>
      <c r="AB157" s="1243"/>
      <c r="AC157" s="1244"/>
      <c r="AD157" s="632" t="s">
        <v>638</v>
      </c>
      <c r="AE157" s="1010"/>
      <c r="AF157" s="831"/>
      <c r="AG157" s="831" t="str">
        <f t="shared" si="0"/>
        <v>Схема подключения теплопотребляющей установки к коллектору источника тепловой энергии</v>
      </c>
      <c r="AH157" s="831"/>
      <c r="AI157" s="831"/>
      <c r="AJ157" s="831"/>
      <c r="AK157" s="1010"/>
      <c r="AL157" s="1010"/>
      <c r="AM157" s="1010"/>
      <c r="AN157" s="1010"/>
      <c r="AO157" s="1010"/>
      <c r="AP157" s="1010"/>
      <c r="AQ157" s="1010"/>
    </row>
    <row r="158" spans="1:43" s="1063" customFormat="1" ht="20.25" customHeight="1">
      <c r="A158" s="1239"/>
      <c r="B158" s="1239"/>
      <c r="C158" s="1239"/>
      <c r="D158" s="1239"/>
      <c r="E158" s="1239"/>
      <c r="F158" s="1239">
        <v>1</v>
      </c>
      <c r="G158" s="1081"/>
      <c r="H158" s="1081"/>
      <c r="I158" s="1239"/>
      <c r="J158" s="1239">
        <v>1</v>
      </c>
      <c r="K158" s="968"/>
      <c r="L158" s="1114" t="str">
        <f>mergeValue(A158) &amp;"."&amp; mergeValue(B158)&amp;"."&amp; mergeValue(C158)&amp;"."&amp; mergeValue(D158)&amp;"."&amp; mergeValue(E158)&amp;"."&amp; mergeValue(F158)</f>
        <v>1.1.16.1.1.1</v>
      </c>
      <c r="M158" s="557" t="s">
        <v>10</v>
      </c>
      <c r="N158" s="648"/>
      <c r="O158" s="1242" t="s">
        <v>3</v>
      </c>
      <c r="P158" s="1243"/>
      <c r="Q158" s="1243"/>
      <c r="R158" s="1243"/>
      <c r="S158" s="1243"/>
      <c r="T158" s="1243"/>
      <c r="U158" s="1243"/>
      <c r="V158" s="1243"/>
      <c r="W158" s="1243"/>
      <c r="X158" s="1243"/>
      <c r="Y158" s="1243"/>
      <c r="Z158" s="1243"/>
      <c r="AA158" s="1243"/>
      <c r="AB158" s="1243"/>
      <c r="AC158" s="1244"/>
      <c r="AD158" s="632" t="s">
        <v>636</v>
      </c>
      <c r="AE158" s="1010"/>
      <c r="AF158" s="831"/>
      <c r="AG158" s="831" t="str">
        <f t="shared" si="0"/>
        <v>Группа потребителей</v>
      </c>
      <c r="AH158" s="831"/>
      <c r="AI158" s="831"/>
      <c r="AJ158" s="831"/>
      <c r="AK158" s="1010"/>
      <c r="AL158" s="1010"/>
      <c r="AM158" s="1010"/>
      <c r="AN158" s="1010"/>
      <c r="AO158" s="1010"/>
      <c r="AP158" s="1010"/>
      <c r="AQ158" s="1010"/>
    </row>
    <row r="159" spans="1:43" s="1063" customFormat="1" ht="17.100000000000001" customHeight="1">
      <c r="A159" s="1239"/>
      <c r="B159" s="1239"/>
      <c r="C159" s="1239"/>
      <c r="D159" s="1239"/>
      <c r="E159" s="1239"/>
      <c r="F159" s="1239"/>
      <c r="G159" s="1081">
        <v>1</v>
      </c>
      <c r="H159" s="1081"/>
      <c r="I159" s="1239"/>
      <c r="J159" s="1239"/>
      <c r="K159" s="968">
        <v>1</v>
      </c>
      <c r="L159" s="1114" t="str">
        <f>mergeValue(A159) &amp;"."&amp; mergeValue(B159)&amp;"."&amp; mergeValue(C159)&amp;"."&amp; mergeValue(D159)&amp;"."&amp; mergeValue(E159)&amp;"."&amp; mergeValue(F159)&amp;"."&amp; mergeValue(G159)</f>
        <v>1.1.16.1.1.1.1</v>
      </c>
      <c r="M159" s="1071" t="s">
        <v>642</v>
      </c>
      <c r="N159" s="648"/>
      <c r="O159" s="685">
        <v>1776</v>
      </c>
      <c r="P159" s="765"/>
      <c r="Q159" s="1096"/>
      <c r="R159" s="1234" t="s">
        <v>1470</v>
      </c>
      <c r="S159" s="1235" t="s">
        <v>84</v>
      </c>
      <c r="T159" s="1234" t="s">
        <v>2160</v>
      </c>
      <c r="U159" s="1235" t="s">
        <v>84</v>
      </c>
      <c r="V159" s="685">
        <v>1867.77</v>
      </c>
      <c r="W159" s="765"/>
      <c r="X159" s="1096"/>
      <c r="Y159" s="1234" t="s">
        <v>2161</v>
      </c>
      <c r="Z159" s="1235" t="s">
        <v>84</v>
      </c>
      <c r="AA159" s="1234" t="s">
        <v>1471</v>
      </c>
      <c r="AB159" s="1235" t="s">
        <v>85</v>
      </c>
      <c r="AC159" s="765"/>
      <c r="AD159" s="1210" t="s">
        <v>655</v>
      </c>
      <c r="AE159" s="1010" t="str">
        <f>strCheckDate(O160:AC160)</f>
        <v/>
      </c>
      <c r="AF159" s="831"/>
      <c r="AG159" s="831" t="str">
        <f t="shared" si="0"/>
        <v>вода</v>
      </c>
      <c r="AH159" s="831"/>
      <c r="AI159" s="831"/>
      <c r="AJ159" s="831"/>
      <c r="AK159" s="1010"/>
      <c r="AL159" s="1010"/>
      <c r="AM159" s="1010"/>
      <c r="AN159" s="1010"/>
      <c r="AO159" s="1010"/>
      <c r="AP159" s="1010"/>
      <c r="AQ159" s="1010"/>
    </row>
    <row r="160" spans="1:43" s="1063" customFormat="1" ht="11.25" hidden="1" customHeight="1">
      <c r="A160" s="1239"/>
      <c r="B160" s="1239"/>
      <c r="C160" s="1239"/>
      <c r="D160" s="1239"/>
      <c r="E160" s="1239"/>
      <c r="F160" s="1239"/>
      <c r="G160" s="1081"/>
      <c r="H160" s="1081"/>
      <c r="I160" s="1239"/>
      <c r="J160" s="1239"/>
      <c r="K160" s="968"/>
      <c r="L160" s="802"/>
      <c r="M160" s="648"/>
      <c r="N160" s="648"/>
      <c r="O160" s="765"/>
      <c r="P160" s="765"/>
      <c r="Q160" s="771" t="str">
        <f>R159 &amp; "-" &amp; T159</f>
        <v>01.01.2022-30.06.2022</v>
      </c>
      <c r="R160" s="1234"/>
      <c r="S160" s="1235"/>
      <c r="T160" s="1234"/>
      <c r="U160" s="1235"/>
      <c r="V160" s="765"/>
      <c r="W160" s="765"/>
      <c r="X160" s="771" t="str">
        <f>Y159 &amp; "-" &amp; AA159</f>
        <v>01.07.2022-31.12.2022</v>
      </c>
      <c r="Y160" s="1234"/>
      <c r="Z160" s="1235"/>
      <c r="AA160" s="1234"/>
      <c r="AB160" s="1235"/>
      <c r="AC160" s="765"/>
      <c r="AD160" s="1211"/>
      <c r="AE160" s="1010"/>
      <c r="AF160" s="831"/>
      <c r="AG160" s="831" t="str">
        <f t="shared" si="0"/>
        <v/>
      </c>
      <c r="AH160" s="831"/>
      <c r="AI160" s="831"/>
      <c r="AJ160" s="831"/>
      <c r="AK160" s="1010"/>
      <c r="AL160" s="1010"/>
      <c r="AM160" s="1010"/>
      <c r="AN160" s="1010"/>
      <c r="AO160" s="1010"/>
      <c r="AP160" s="1010"/>
      <c r="AQ160" s="1010"/>
    </row>
    <row r="161" spans="1:43" s="1063" customFormat="1" ht="15" customHeight="1">
      <c r="A161" s="1239"/>
      <c r="B161" s="1239"/>
      <c r="C161" s="1239"/>
      <c r="D161" s="1239"/>
      <c r="E161" s="1239"/>
      <c r="F161" s="1239"/>
      <c r="G161" s="1110"/>
      <c r="H161" s="1081"/>
      <c r="I161" s="1239"/>
      <c r="J161" s="1239"/>
      <c r="K161" s="967"/>
      <c r="L161" s="690"/>
      <c r="M161" s="559" t="s">
        <v>25</v>
      </c>
      <c r="N161" s="1008"/>
      <c r="O161" s="1008"/>
      <c r="P161" s="1008"/>
      <c r="Q161" s="1008"/>
      <c r="R161" s="1008"/>
      <c r="S161" s="1008"/>
      <c r="T161" s="1008"/>
      <c r="U161" s="1008"/>
      <c r="V161" s="1008"/>
      <c r="W161" s="1008"/>
      <c r="X161" s="1008"/>
      <c r="Y161" s="1008"/>
      <c r="Z161" s="1008"/>
      <c r="AA161" s="1008"/>
      <c r="AB161" s="1008"/>
      <c r="AC161" s="764"/>
      <c r="AD161" s="1212"/>
      <c r="AE161" s="1010"/>
      <c r="AF161" s="831"/>
      <c r="AG161" s="831" t="str">
        <f t="shared" si="0"/>
        <v>Добавить вид теплоносителя (параметры теплоносителя)</v>
      </c>
      <c r="AH161" s="831"/>
      <c r="AI161" s="831"/>
      <c r="AJ161" s="831"/>
      <c r="AK161" s="1010"/>
      <c r="AL161" s="1010"/>
      <c r="AM161" s="1010"/>
      <c r="AN161" s="1010"/>
      <c r="AO161" s="1010"/>
      <c r="AP161" s="1010"/>
      <c r="AQ161" s="1010"/>
    </row>
    <row r="162" spans="1:43" s="1063" customFormat="1" ht="15" customHeight="1">
      <c r="A162" s="1239"/>
      <c r="B162" s="1239"/>
      <c r="C162" s="1239"/>
      <c r="D162" s="1239"/>
      <c r="E162" s="1239"/>
      <c r="F162" s="1110"/>
      <c r="G162" s="1110"/>
      <c r="H162" s="1081"/>
      <c r="I162" s="1239"/>
      <c r="J162" s="1110"/>
      <c r="K162" s="967"/>
      <c r="L162" s="690"/>
      <c r="M162" s="558" t="s">
        <v>11</v>
      </c>
      <c r="N162" s="1008"/>
      <c r="O162" s="1008"/>
      <c r="P162" s="1008"/>
      <c r="Q162" s="1008"/>
      <c r="R162" s="1008"/>
      <c r="S162" s="1008"/>
      <c r="T162" s="1008"/>
      <c r="U162" s="1007"/>
      <c r="V162" s="1008"/>
      <c r="W162" s="1008"/>
      <c r="X162" s="1008"/>
      <c r="Y162" s="1008"/>
      <c r="Z162" s="1008"/>
      <c r="AA162" s="1008"/>
      <c r="AB162" s="1007"/>
      <c r="AC162" s="1008"/>
      <c r="AD162" s="667"/>
      <c r="AE162" s="1010"/>
      <c r="AF162" s="831"/>
      <c r="AG162" s="831" t="str">
        <f t="shared" si="0"/>
        <v>Добавить группу потребителей</v>
      </c>
      <c r="AH162" s="831"/>
      <c r="AI162" s="831"/>
      <c r="AJ162" s="831"/>
      <c r="AK162" s="1010"/>
      <c r="AL162" s="1010"/>
      <c r="AM162" s="1010"/>
      <c r="AN162" s="1010"/>
      <c r="AO162" s="1010"/>
      <c r="AP162" s="1010"/>
      <c r="AQ162" s="1010"/>
    </row>
    <row r="163" spans="1:43" s="1063" customFormat="1" ht="15" customHeight="1">
      <c r="A163" s="1239"/>
      <c r="B163" s="1239"/>
      <c r="C163" s="1239"/>
      <c r="D163" s="1239"/>
      <c r="E163" s="1084" t="s">
        <v>253</v>
      </c>
      <c r="F163" s="1110"/>
      <c r="G163" s="1110"/>
      <c r="H163" s="1110"/>
      <c r="I163" s="981"/>
      <c r="J163" s="1066"/>
      <c r="K163" s="965"/>
      <c r="L163" s="690"/>
      <c r="M163" s="1003" t="s">
        <v>12</v>
      </c>
      <c r="N163" s="1008"/>
      <c r="O163" s="1008"/>
      <c r="P163" s="1008"/>
      <c r="Q163" s="1008"/>
      <c r="R163" s="1008"/>
      <c r="S163" s="1008"/>
      <c r="T163" s="1008"/>
      <c r="U163" s="1007"/>
      <c r="V163" s="1008"/>
      <c r="W163" s="1008"/>
      <c r="X163" s="1008"/>
      <c r="Y163" s="1008"/>
      <c r="Z163" s="1008"/>
      <c r="AA163" s="1008"/>
      <c r="AB163" s="1007"/>
      <c r="AC163" s="1008"/>
      <c r="AD163" s="667"/>
      <c r="AE163" s="1010"/>
      <c r="AF163" s="831"/>
      <c r="AG163" s="831" t="str">
        <f t="shared" si="0"/>
        <v>Добавить схему подключения</v>
      </c>
      <c r="AH163" s="831"/>
      <c r="AI163" s="831"/>
      <c r="AJ163" s="831"/>
      <c r="AK163" s="1010"/>
      <c r="AL163" s="1010"/>
      <c r="AM163" s="1010"/>
      <c r="AN163" s="1010"/>
      <c r="AO163" s="1010"/>
      <c r="AP163" s="1010"/>
      <c r="AQ163" s="1010"/>
    </row>
    <row r="164" spans="1:43" s="1063" customFormat="1" ht="22.5">
      <c r="A164" s="1239"/>
      <c r="B164" s="1239"/>
      <c r="C164" s="1239">
        <v>17</v>
      </c>
      <c r="D164" s="1081"/>
      <c r="E164" s="1110"/>
      <c r="F164" s="1110"/>
      <c r="G164" s="1110"/>
      <c r="H164" s="1110"/>
      <c r="I164" s="964"/>
      <c r="J164" s="956"/>
      <c r="K164" s="959"/>
      <c r="L164" s="1114" t="str">
        <f>mergeValue(A164) &amp;"."&amp; mergeValue(B164)&amp;"."&amp; mergeValue(C164)</f>
        <v>1.1.17</v>
      </c>
      <c r="M164" s="695" t="s">
        <v>7</v>
      </c>
      <c r="N164" s="648"/>
      <c r="O164" s="1245" t="str">
        <f>IF('Перечень тарифов'!R53="","","" &amp; 'Перечень тарифов'!R53 &amp; "")</f>
        <v>58</v>
      </c>
      <c r="P164" s="1246"/>
      <c r="Q164" s="1246"/>
      <c r="R164" s="1246"/>
      <c r="S164" s="1246"/>
      <c r="T164" s="1246"/>
      <c r="U164" s="1246"/>
      <c r="V164" s="1246"/>
      <c r="W164" s="1246"/>
      <c r="X164" s="1246"/>
      <c r="Y164" s="1246"/>
      <c r="Z164" s="1246"/>
      <c r="AA164" s="1246"/>
      <c r="AB164" s="1246"/>
      <c r="AC164" s="1247"/>
      <c r="AD164" s="632" t="s">
        <v>633</v>
      </c>
      <c r="AE164" s="1010"/>
      <c r="AF164" s="831"/>
      <c r="AG164" s="831" t="str">
        <f t="shared" si="0"/>
        <v xml:space="preserve">Наименование системы теплоснабжения </v>
      </c>
      <c r="AH164" s="831"/>
      <c r="AI164" s="831"/>
      <c r="AJ164" s="831"/>
      <c r="AK164" s="1010"/>
      <c r="AL164" s="1010"/>
      <c r="AM164" s="1010"/>
      <c r="AN164" s="1010"/>
      <c r="AO164" s="1010"/>
      <c r="AP164" s="1010"/>
      <c r="AQ164" s="1010"/>
    </row>
    <row r="165" spans="1:43" s="1063" customFormat="1" hidden="1">
      <c r="A165" s="1239"/>
      <c r="B165" s="1239"/>
      <c r="C165" s="1239"/>
      <c r="D165" s="1239">
        <v>1</v>
      </c>
      <c r="E165" s="1110"/>
      <c r="F165" s="1110"/>
      <c r="G165" s="1110"/>
      <c r="H165" s="1110"/>
      <c r="I165" s="964"/>
      <c r="J165" s="956"/>
      <c r="K165" s="959"/>
      <c r="L165" s="1114" t="str">
        <f>mergeValue(A165) &amp;"."&amp; mergeValue(B165)&amp;"."&amp; mergeValue(C165)&amp;"."&amp; mergeValue(D165)</f>
        <v>1.1.17.1</v>
      </c>
      <c r="M165" s="696"/>
      <c r="N165" s="648"/>
      <c r="O165" s="1245"/>
      <c r="P165" s="1246"/>
      <c r="Q165" s="1246"/>
      <c r="R165" s="1246"/>
      <c r="S165" s="1246"/>
      <c r="T165" s="1246"/>
      <c r="U165" s="1246"/>
      <c r="V165" s="1246"/>
      <c r="W165" s="1246"/>
      <c r="X165" s="1246"/>
      <c r="Y165" s="1246"/>
      <c r="Z165" s="1246"/>
      <c r="AA165" s="1246"/>
      <c r="AB165" s="1246"/>
      <c r="AC165" s="1247"/>
      <c r="AD165" s="632"/>
      <c r="AE165" s="1010"/>
      <c r="AF165" s="831"/>
      <c r="AG165" s="831" t="str">
        <f t="shared" si="0"/>
        <v/>
      </c>
      <c r="AH165" s="831"/>
      <c r="AI165" s="831"/>
      <c r="AJ165" s="831"/>
      <c r="AK165" s="1010"/>
      <c r="AL165" s="1010"/>
      <c r="AM165" s="1010"/>
      <c r="AN165" s="1010"/>
      <c r="AO165" s="1010"/>
      <c r="AP165" s="1010"/>
      <c r="AQ165" s="1010"/>
    </row>
    <row r="166" spans="1:43" s="1063" customFormat="1" ht="45.75" customHeight="1">
      <c r="A166" s="1239"/>
      <c r="B166" s="1239"/>
      <c r="C166" s="1239"/>
      <c r="D166" s="1239"/>
      <c r="E166" s="1239">
        <v>1</v>
      </c>
      <c r="F166" s="1110"/>
      <c r="G166" s="1110"/>
      <c r="H166" s="1081">
        <v>1</v>
      </c>
      <c r="I166" s="1239">
        <v>1</v>
      </c>
      <c r="J166" s="1110"/>
      <c r="K166" s="967"/>
      <c r="L166" s="1114" t="str">
        <f>mergeValue(A166) &amp;"."&amp; mergeValue(B166)&amp;"."&amp; mergeValue(C166)&amp;"."&amp; mergeValue(D166)&amp;"."&amp; mergeValue(E166)</f>
        <v>1.1.17.1.1</v>
      </c>
      <c r="M166" s="556" t="s">
        <v>9</v>
      </c>
      <c r="N166" s="648"/>
      <c r="O166" s="1242" t="s">
        <v>3</v>
      </c>
      <c r="P166" s="1243"/>
      <c r="Q166" s="1243"/>
      <c r="R166" s="1243"/>
      <c r="S166" s="1243"/>
      <c r="T166" s="1243"/>
      <c r="U166" s="1243"/>
      <c r="V166" s="1243"/>
      <c r="W166" s="1243"/>
      <c r="X166" s="1243"/>
      <c r="Y166" s="1243"/>
      <c r="Z166" s="1243"/>
      <c r="AA166" s="1243"/>
      <c r="AB166" s="1243"/>
      <c r="AC166" s="1244"/>
      <c r="AD166" s="632" t="s">
        <v>638</v>
      </c>
      <c r="AE166" s="1010"/>
      <c r="AF166" s="831"/>
      <c r="AG166" s="831" t="str">
        <f t="shared" si="0"/>
        <v>Схема подключения теплопотребляющей установки к коллектору источника тепловой энергии</v>
      </c>
      <c r="AH166" s="831"/>
      <c r="AI166" s="831"/>
      <c r="AJ166" s="831"/>
      <c r="AK166" s="1010"/>
      <c r="AL166" s="1010"/>
      <c r="AM166" s="1010"/>
      <c r="AN166" s="1010"/>
      <c r="AO166" s="1010"/>
      <c r="AP166" s="1010"/>
      <c r="AQ166" s="1010"/>
    </row>
    <row r="167" spans="1:43" s="1063" customFormat="1" ht="33.75" customHeight="1">
      <c r="A167" s="1239"/>
      <c r="B167" s="1239"/>
      <c r="C167" s="1239"/>
      <c r="D167" s="1239"/>
      <c r="E167" s="1239"/>
      <c r="F167" s="1239">
        <v>1</v>
      </c>
      <c r="G167" s="1081"/>
      <c r="H167" s="1081"/>
      <c r="I167" s="1239"/>
      <c r="J167" s="1239">
        <v>1</v>
      </c>
      <c r="K167" s="968"/>
      <c r="L167" s="1114" t="str">
        <f>mergeValue(A167) &amp;"."&amp; mergeValue(B167)&amp;"."&amp; mergeValue(C167)&amp;"."&amp; mergeValue(D167)&amp;"."&amp; mergeValue(E167)&amp;"."&amp; mergeValue(F167)</f>
        <v>1.1.17.1.1.1</v>
      </c>
      <c r="M167" s="557" t="s">
        <v>10</v>
      </c>
      <c r="N167" s="648"/>
      <c r="O167" s="1242" t="s">
        <v>3</v>
      </c>
      <c r="P167" s="1243"/>
      <c r="Q167" s="1243"/>
      <c r="R167" s="1243"/>
      <c r="S167" s="1243"/>
      <c r="T167" s="1243"/>
      <c r="U167" s="1243"/>
      <c r="V167" s="1243"/>
      <c r="W167" s="1243"/>
      <c r="X167" s="1243"/>
      <c r="Y167" s="1243"/>
      <c r="Z167" s="1243"/>
      <c r="AA167" s="1243"/>
      <c r="AB167" s="1243"/>
      <c r="AC167" s="1244"/>
      <c r="AD167" s="632" t="s">
        <v>636</v>
      </c>
      <c r="AE167" s="1010"/>
      <c r="AF167" s="831"/>
      <c r="AG167" s="831" t="str">
        <f t="shared" si="0"/>
        <v>Группа потребителей</v>
      </c>
      <c r="AH167" s="831"/>
      <c r="AI167" s="831"/>
      <c r="AJ167" s="831"/>
      <c r="AK167" s="1010"/>
      <c r="AL167" s="1010"/>
      <c r="AM167" s="1010"/>
      <c r="AN167" s="1010"/>
      <c r="AO167" s="1010"/>
      <c r="AP167" s="1010"/>
      <c r="AQ167" s="1010"/>
    </row>
    <row r="168" spans="1:43" s="1063" customFormat="1" ht="17.100000000000001" customHeight="1">
      <c r="A168" s="1239"/>
      <c r="B168" s="1239"/>
      <c r="C168" s="1239"/>
      <c r="D168" s="1239"/>
      <c r="E168" s="1239"/>
      <c r="F168" s="1239"/>
      <c r="G168" s="1081">
        <v>1</v>
      </c>
      <c r="H168" s="1081"/>
      <c r="I168" s="1239"/>
      <c r="J168" s="1239"/>
      <c r="K168" s="968">
        <v>1</v>
      </c>
      <c r="L168" s="1114" t="str">
        <f>mergeValue(A168) &amp;"."&amp; mergeValue(B168)&amp;"."&amp; mergeValue(C168)&amp;"."&amp; mergeValue(D168)&amp;"."&amp; mergeValue(E168)&amp;"."&amp; mergeValue(F168)&amp;"."&amp; mergeValue(G168)</f>
        <v>1.1.17.1.1.1.1</v>
      </c>
      <c r="M168" s="1071" t="s">
        <v>642</v>
      </c>
      <c r="N168" s="648"/>
      <c r="O168" s="685">
        <v>1776</v>
      </c>
      <c r="P168" s="765"/>
      <c r="Q168" s="1096"/>
      <c r="R168" s="1234" t="s">
        <v>1470</v>
      </c>
      <c r="S168" s="1235" t="s">
        <v>84</v>
      </c>
      <c r="T168" s="1234" t="s">
        <v>2160</v>
      </c>
      <c r="U168" s="1235" t="s">
        <v>84</v>
      </c>
      <c r="V168" s="685">
        <v>1871.19</v>
      </c>
      <c r="W168" s="765"/>
      <c r="X168" s="1096"/>
      <c r="Y168" s="1234" t="s">
        <v>2161</v>
      </c>
      <c r="Z168" s="1235" t="s">
        <v>84</v>
      </c>
      <c r="AA168" s="1234" t="s">
        <v>1471</v>
      </c>
      <c r="AB168" s="1235" t="s">
        <v>85</v>
      </c>
      <c r="AC168" s="765"/>
      <c r="AD168" s="1210" t="s">
        <v>655</v>
      </c>
      <c r="AE168" s="1010" t="str">
        <f>strCheckDate(O169:AC169)</f>
        <v/>
      </c>
      <c r="AF168" s="831"/>
      <c r="AG168" s="831" t="str">
        <f t="shared" si="0"/>
        <v>вода</v>
      </c>
      <c r="AH168" s="831"/>
      <c r="AI168" s="831"/>
      <c r="AJ168" s="831"/>
      <c r="AK168" s="1010"/>
      <c r="AL168" s="1010"/>
      <c r="AM168" s="1010"/>
      <c r="AN168" s="1010"/>
      <c r="AO168" s="1010"/>
      <c r="AP168" s="1010"/>
      <c r="AQ168" s="1010"/>
    </row>
    <row r="169" spans="1:43" s="1063" customFormat="1" ht="11.25" hidden="1" customHeight="1">
      <c r="A169" s="1239"/>
      <c r="B169" s="1239"/>
      <c r="C169" s="1239"/>
      <c r="D169" s="1239"/>
      <c r="E169" s="1239"/>
      <c r="F169" s="1239"/>
      <c r="G169" s="1081"/>
      <c r="H169" s="1081"/>
      <c r="I169" s="1239"/>
      <c r="J169" s="1239"/>
      <c r="K169" s="968"/>
      <c r="L169" s="802"/>
      <c r="M169" s="648"/>
      <c r="N169" s="648"/>
      <c r="O169" s="765"/>
      <c r="P169" s="765"/>
      <c r="Q169" s="771" t="str">
        <f>R168 &amp; "-" &amp; T168</f>
        <v>01.01.2022-30.06.2022</v>
      </c>
      <c r="R169" s="1234"/>
      <c r="S169" s="1235"/>
      <c r="T169" s="1234"/>
      <c r="U169" s="1235"/>
      <c r="V169" s="765"/>
      <c r="W169" s="765"/>
      <c r="X169" s="771" t="str">
        <f>Y168 &amp; "-" &amp; AA168</f>
        <v>01.07.2022-31.12.2022</v>
      </c>
      <c r="Y169" s="1234"/>
      <c r="Z169" s="1235"/>
      <c r="AA169" s="1234"/>
      <c r="AB169" s="1235"/>
      <c r="AC169" s="765"/>
      <c r="AD169" s="1211"/>
      <c r="AE169" s="1010"/>
      <c r="AF169" s="831"/>
      <c r="AG169" s="831" t="str">
        <f t="shared" si="0"/>
        <v/>
      </c>
      <c r="AH169" s="831"/>
      <c r="AI169" s="831"/>
      <c r="AJ169" s="831"/>
      <c r="AK169" s="1010"/>
      <c r="AL169" s="1010"/>
      <c r="AM169" s="1010"/>
      <c r="AN169" s="1010"/>
      <c r="AO169" s="1010"/>
      <c r="AP169" s="1010"/>
      <c r="AQ169" s="1010"/>
    </row>
    <row r="170" spans="1:43" s="1063" customFormat="1" ht="15" customHeight="1">
      <c r="A170" s="1239"/>
      <c r="B170" s="1239"/>
      <c r="C170" s="1239"/>
      <c r="D170" s="1239"/>
      <c r="E170" s="1239"/>
      <c r="F170" s="1239"/>
      <c r="G170" s="1110"/>
      <c r="H170" s="1081"/>
      <c r="I170" s="1239"/>
      <c r="J170" s="1239"/>
      <c r="K170" s="967"/>
      <c r="L170" s="690"/>
      <c r="M170" s="559" t="s">
        <v>25</v>
      </c>
      <c r="N170" s="1008"/>
      <c r="O170" s="1008"/>
      <c r="P170" s="1008"/>
      <c r="Q170" s="1008"/>
      <c r="R170" s="1008"/>
      <c r="S170" s="1008"/>
      <c r="T170" s="1008"/>
      <c r="U170" s="1008"/>
      <c r="V170" s="1008"/>
      <c r="W170" s="1008"/>
      <c r="X170" s="1008"/>
      <c r="Y170" s="1008"/>
      <c r="Z170" s="1008"/>
      <c r="AA170" s="1008"/>
      <c r="AB170" s="1008"/>
      <c r="AC170" s="764"/>
      <c r="AD170" s="1212"/>
      <c r="AE170" s="1010"/>
      <c r="AF170" s="831"/>
      <c r="AG170" s="831" t="str">
        <f t="shared" si="0"/>
        <v>Добавить вид теплоносителя (параметры теплоносителя)</v>
      </c>
      <c r="AH170" s="831"/>
      <c r="AI170" s="831"/>
      <c r="AJ170" s="831"/>
      <c r="AK170" s="1010"/>
      <c r="AL170" s="1010"/>
      <c r="AM170" s="1010"/>
      <c r="AN170" s="1010"/>
      <c r="AO170" s="1010"/>
      <c r="AP170" s="1010"/>
      <c r="AQ170" s="1010"/>
    </row>
    <row r="171" spans="1:43" s="1063" customFormat="1" ht="15" customHeight="1">
      <c r="A171" s="1239"/>
      <c r="B171" s="1239"/>
      <c r="C171" s="1239"/>
      <c r="D171" s="1239"/>
      <c r="E171" s="1239"/>
      <c r="F171" s="1110"/>
      <c r="G171" s="1110"/>
      <c r="H171" s="1081"/>
      <c r="I171" s="1239"/>
      <c r="J171" s="1110"/>
      <c r="K171" s="967"/>
      <c r="L171" s="690"/>
      <c r="M171" s="558" t="s">
        <v>11</v>
      </c>
      <c r="N171" s="1008"/>
      <c r="O171" s="1008"/>
      <c r="P171" s="1008"/>
      <c r="Q171" s="1008"/>
      <c r="R171" s="1008"/>
      <c r="S171" s="1008"/>
      <c r="T171" s="1008"/>
      <c r="U171" s="1007"/>
      <c r="V171" s="1008"/>
      <c r="W171" s="1008"/>
      <c r="X171" s="1008"/>
      <c r="Y171" s="1008"/>
      <c r="Z171" s="1008"/>
      <c r="AA171" s="1008"/>
      <c r="AB171" s="1007"/>
      <c r="AC171" s="1008"/>
      <c r="AD171" s="667"/>
      <c r="AE171" s="1010"/>
      <c r="AF171" s="831"/>
      <c r="AG171" s="831" t="str">
        <f t="shared" si="0"/>
        <v>Добавить группу потребителей</v>
      </c>
      <c r="AH171" s="831"/>
      <c r="AI171" s="831"/>
      <c r="AJ171" s="831"/>
      <c r="AK171" s="1010"/>
      <c r="AL171" s="1010"/>
      <c r="AM171" s="1010"/>
      <c r="AN171" s="1010"/>
      <c r="AO171" s="1010"/>
      <c r="AP171" s="1010"/>
      <c r="AQ171" s="1010"/>
    </row>
    <row r="172" spans="1:43" s="1063" customFormat="1" ht="15" customHeight="1">
      <c r="A172" s="1239"/>
      <c r="B172" s="1239"/>
      <c r="C172" s="1239"/>
      <c r="D172" s="1239"/>
      <c r="E172" s="1084" t="s">
        <v>253</v>
      </c>
      <c r="F172" s="1110"/>
      <c r="G172" s="1110"/>
      <c r="H172" s="1110"/>
      <c r="I172" s="981"/>
      <c r="J172" s="1066"/>
      <c r="K172" s="965"/>
      <c r="L172" s="690"/>
      <c r="M172" s="1003" t="s">
        <v>12</v>
      </c>
      <c r="N172" s="1008"/>
      <c r="O172" s="1008"/>
      <c r="P172" s="1008"/>
      <c r="Q172" s="1008"/>
      <c r="R172" s="1008"/>
      <c r="S172" s="1008"/>
      <c r="T172" s="1008"/>
      <c r="U172" s="1007"/>
      <c r="V172" s="1008"/>
      <c r="W172" s="1008"/>
      <c r="X172" s="1008"/>
      <c r="Y172" s="1008"/>
      <c r="Z172" s="1008"/>
      <c r="AA172" s="1008"/>
      <c r="AB172" s="1007"/>
      <c r="AC172" s="1008"/>
      <c r="AD172" s="667"/>
      <c r="AE172" s="1010"/>
      <c r="AF172" s="831"/>
      <c r="AG172" s="831" t="str">
        <f t="shared" si="0"/>
        <v>Добавить схему подключения</v>
      </c>
      <c r="AH172" s="831"/>
      <c r="AI172" s="831"/>
      <c r="AJ172" s="831"/>
      <c r="AK172" s="1010"/>
      <c r="AL172" s="1010"/>
      <c r="AM172" s="1010"/>
      <c r="AN172" s="1010"/>
      <c r="AO172" s="1010"/>
      <c r="AP172" s="1010"/>
      <c r="AQ172" s="1010"/>
    </row>
    <row r="173" spans="1:43" s="1063" customFormat="1" ht="22.5">
      <c r="A173" s="1239"/>
      <c r="B173" s="1239"/>
      <c r="C173" s="1239">
        <v>18</v>
      </c>
      <c r="D173" s="1081"/>
      <c r="E173" s="1110"/>
      <c r="F173" s="1110"/>
      <c r="G173" s="1110"/>
      <c r="H173" s="1110"/>
      <c r="I173" s="964"/>
      <c r="J173" s="956"/>
      <c r="K173" s="959"/>
      <c r="L173" s="1114" t="str">
        <f>mergeValue(A173) &amp;"."&amp; mergeValue(B173)&amp;"."&amp; mergeValue(C173)</f>
        <v>1.1.18</v>
      </c>
      <c r="M173" s="695" t="s">
        <v>7</v>
      </c>
      <c r="N173" s="648"/>
      <c r="O173" s="1245" t="str">
        <f>IF('Перечень тарифов'!R55="","","" &amp; 'Перечень тарифов'!R55 &amp; "")</f>
        <v>59, 60</v>
      </c>
      <c r="P173" s="1246"/>
      <c r="Q173" s="1246"/>
      <c r="R173" s="1246"/>
      <c r="S173" s="1246"/>
      <c r="T173" s="1246"/>
      <c r="U173" s="1246"/>
      <c r="V173" s="1246"/>
      <c r="W173" s="1246"/>
      <c r="X173" s="1246"/>
      <c r="Y173" s="1246"/>
      <c r="Z173" s="1246"/>
      <c r="AA173" s="1246"/>
      <c r="AB173" s="1246"/>
      <c r="AC173" s="1247"/>
      <c r="AD173" s="632" t="s">
        <v>633</v>
      </c>
      <c r="AE173" s="1010"/>
      <c r="AF173" s="831"/>
      <c r="AG173" s="831" t="str">
        <f t="shared" si="0"/>
        <v xml:space="preserve">Наименование системы теплоснабжения </v>
      </c>
      <c r="AH173" s="831"/>
      <c r="AI173" s="831"/>
      <c r="AJ173" s="831"/>
      <c r="AK173" s="1010"/>
      <c r="AL173" s="1010"/>
      <c r="AM173" s="1010"/>
      <c r="AN173" s="1010"/>
      <c r="AO173" s="1010"/>
      <c r="AP173" s="1010"/>
      <c r="AQ173" s="1010"/>
    </row>
    <row r="174" spans="1:43" s="1063" customFormat="1" hidden="1">
      <c r="A174" s="1239"/>
      <c r="B174" s="1239"/>
      <c r="C174" s="1239"/>
      <c r="D174" s="1239">
        <v>1</v>
      </c>
      <c r="E174" s="1110"/>
      <c r="F174" s="1110"/>
      <c r="G174" s="1110"/>
      <c r="H174" s="1110"/>
      <c r="I174" s="964"/>
      <c r="J174" s="956"/>
      <c r="K174" s="959"/>
      <c r="L174" s="1114" t="str">
        <f>mergeValue(A174) &amp;"."&amp; mergeValue(B174)&amp;"."&amp; mergeValue(C174)&amp;"."&amp; mergeValue(D174)</f>
        <v>1.1.18.1</v>
      </c>
      <c r="M174" s="696"/>
      <c r="N174" s="648"/>
      <c r="O174" s="1245"/>
      <c r="P174" s="1246"/>
      <c r="Q174" s="1246"/>
      <c r="R174" s="1246"/>
      <c r="S174" s="1246"/>
      <c r="T174" s="1246"/>
      <c r="U174" s="1246"/>
      <c r="V174" s="1246"/>
      <c r="W174" s="1246"/>
      <c r="X174" s="1246"/>
      <c r="Y174" s="1246"/>
      <c r="Z174" s="1246"/>
      <c r="AA174" s="1246"/>
      <c r="AB174" s="1246"/>
      <c r="AC174" s="1247"/>
      <c r="AD174" s="632"/>
      <c r="AE174" s="1010"/>
      <c r="AF174" s="831"/>
      <c r="AG174" s="831" t="str">
        <f t="shared" si="0"/>
        <v/>
      </c>
      <c r="AH174" s="831"/>
      <c r="AI174" s="831"/>
      <c r="AJ174" s="831"/>
      <c r="AK174" s="1010"/>
      <c r="AL174" s="1010"/>
      <c r="AM174" s="1010"/>
      <c r="AN174" s="1010"/>
      <c r="AO174" s="1010"/>
      <c r="AP174" s="1010"/>
      <c r="AQ174" s="1010"/>
    </row>
    <row r="175" spans="1:43" s="1063" customFormat="1" ht="31.5" customHeight="1">
      <c r="A175" s="1239"/>
      <c r="B175" s="1239"/>
      <c r="C175" s="1239"/>
      <c r="D175" s="1239"/>
      <c r="E175" s="1239">
        <v>1</v>
      </c>
      <c r="F175" s="1110"/>
      <c r="G175" s="1110"/>
      <c r="H175" s="1081">
        <v>1</v>
      </c>
      <c r="I175" s="1239">
        <v>1</v>
      </c>
      <c r="J175" s="1110"/>
      <c r="K175" s="967"/>
      <c r="L175" s="1114" t="str">
        <f>mergeValue(A175) &amp;"."&amp; mergeValue(B175)&amp;"."&amp; mergeValue(C175)&amp;"."&amp; mergeValue(D175)&amp;"."&amp; mergeValue(E175)</f>
        <v>1.1.18.1.1</v>
      </c>
      <c r="M175" s="556" t="s">
        <v>9</v>
      </c>
      <c r="N175" s="648"/>
      <c r="O175" s="1242" t="s">
        <v>3</v>
      </c>
      <c r="P175" s="1243"/>
      <c r="Q175" s="1243"/>
      <c r="R175" s="1243"/>
      <c r="S175" s="1243"/>
      <c r="T175" s="1243"/>
      <c r="U175" s="1243"/>
      <c r="V175" s="1243"/>
      <c r="W175" s="1243"/>
      <c r="X175" s="1243"/>
      <c r="Y175" s="1243"/>
      <c r="Z175" s="1243"/>
      <c r="AA175" s="1243"/>
      <c r="AB175" s="1243"/>
      <c r="AC175" s="1244"/>
      <c r="AD175" s="632" t="s">
        <v>638</v>
      </c>
      <c r="AE175" s="1010"/>
      <c r="AF175" s="831"/>
      <c r="AG175" s="831" t="str">
        <f t="shared" si="0"/>
        <v>Схема подключения теплопотребляющей установки к коллектору источника тепловой энергии</v>
      </c>
      <c r="AH175" s="831"/>
      <c r="AI175" s="831"/>
      <c r="AJ175" s="831"/>
      <c r="AK175" s="1010"/>
      <c r="AL175" s="1010"/>
      <c r="AM175" s="1010"/>
      <c r="AN175" s="1010"/>
      <c r="AO175" s="1010"/>
      <c r="AP175" s="1010"/>
      <c r="AQ175" s="1010"/>
    </row>
    <row r="176" spans="1:43" s="1063" customFormat="1" ht="27.75" customHeight="1">
      <c r="A176" s="1239"/>
      <c r="B176" s="1239"/>
      <c r="C176" s="1239"/>
      <c r="D176" s="1239"/>
      <c r="E176" s="1239"/>
      <c r="F176" s="1239">
        <v>1</v>
      </c>
      <c r="G176" s="1081"/>
      <c r="H176" s="1081"/>
      <c r="I176" s="1239"/>
      <c r="J176" s="1239">
        <v>1</v>
      </c>
      <c r="K176" s="968"/>
      <c r="L176" s="1114" t="str">
        <f>mergeValue(A176) &amp;"."&amp; mergeValue(B176)&amp;"."&amp; mergeValue(C176)&amp;"."&amp; mergeValue(D176)&amp;"."&amp; mergeValue(E176)&amp;"."&amp; mergeValue(F176)</f>
        <v>1.1.18.1.1.1</v>
      </c>
      <c r="M176" s="557" t="s">
        <v>10</v>
      </c>
      <c r="N176" s="648"/>
      <c r="O176" s="1242" t="s">
        <v>3</v>
      </c>
      <c r="P176" s="1243"/>
      <c r="Q176" s="1243"/>
      <c r="R176" s="1243"/>
      <c r="S176" s="1243"/>
      <c r="T176" s="1243"/>
      <c r="U176" s="1243"/>
      <c r="V176" s="1243"/>
      <c r="W176" s="1243"/>
      <c r="X176" s="1243"/>
      <c r="Y176" s="1243"/>
      <c r="Z176" s="1243"/>
      <c r="AA176" s="1243"/>
      <c r="AB176" s="1243"/>
      <c r="AC176" s="1244"/>
      <c r="AD176" s="632" t="s">
        <v>636</v>
      </c>
      <c r="AE176" s="1010"/>
      <c r="AF176" s="831"/>
      <c r="AG176" s="831" t="str">
        <f t="shared" si="0"/>
        <v>Группа потребителей</v>
      </c>
      <c r="AH176" s="831"/>
      <c r="AI176" s="831"/>
      <c r="AJ176" s="831"/>
      <c r="AK176" s="1010"/>
      <c r="AL176" s="1010"/>
      <c r="AM176" s="1010"/>
      <c r="AN176" s="1010"/>
      <c r="AO176" s="1010"/>
      <c r="AP176" s="1010"/>
      <c r="AQ176" s="1010"/>
    </row>
    <row r="177" spans="1:43" s="1063" customFormat="1" ht="17.100000000000001" customHeight="1">
      <c r="A177" s="1239"/>
      <c r="B177" s="1239"/>
      <c r="C177" s="1239"/>
      <c r="D177" s="1239"/>
      <c r="E177" s="1239"/>
      <c r="F177" s="1239"/>
      <c r="G177" s="1081">
        <v>1</v>
      </c>
      <c r="H177" s="1081"/>
      <c r="I177" s="1239"/>
      <c r="J177" s="1239"/>
      <c r="K177" s="968">
        <v>1</v>
      </c>
      <c r="L177" s="1114" t="str">
        <f>mergeValue(A177) &amp;"."&amp; mergeValue(B177)&amp;"."&amp; mergeValue(C177)&amp;"."&amp; mergeValue(D177)&amp;"."&amp; mergeValue(E177)&amp;"."&amp; mergeValue(F177)&amp;"."&amp; mergeValue(G177)</f>
        <v>1.1.18.1.1.1.1</v>
      </c>
      <c r="M177" s="1071" t="s">
        <v>642</v>
      </c>
      <c r="N177" s="648"/>
      <c r="O177" s="685">
        <v>1776</v>
      </c>
      <c r="P177" s="765"/>
      <c r="Q177" s="1096"/>
      <c r="R177" s="1234" t="s">
        <v>1470</v>
      </c>
      <c r="S177" s="1235" t="s">
        <v>84</v>
      </c>
      <c r="T177" s="1234" t="s">
        <v>2160</v>
      </c>
      <c r="U177" s="1235" t="s">
        <v>84</v>
      </c>
      <c r="V177" s="685">
        <v>1871.74</v>
      </c>
      <c r="W177" s="765"/>
      <c r="X177" s="1096"/>
      <c r="Y177" s="1234" t="s">
        <v>2161</v>
      </c>
      <c r="Z177" s="1235" t="s">
        <v>84</v>
      </c>
      <c r="AA177" s="1234" t="s">
        <v>1471</v>
      </c>
      <c r="AB177" s="1235" t="s">
        <v>85</v>
      </c>
      <c r="AC177" s="765"/>
      <c r="AD177" s="1210" t="s">
        <v>655</v>
      </c>
      <c r="AE177" s="1010" t="str">
        <f>strCheckDate(O178:AC178)</f>
        <v/>
      </c>
      <c r="AF177" s="831"/>
      <c r="AG177" s="831" t="str">
        <f t="shared" si="0"/>
        <v>вода</v>
      </c>
      <c r="AH177" s="831"/>
      <c r="AI177" s="831"/>
      <c r="AJ177" s="831"/>
      <c r="AK177" s="1010"/>
      <c r="AL177" s="1010"/>
      <c r="AM177" s="1010"/>
      <c r="AN177" s="1010"/>
      <c r="AO177" s="1010"/>
      <c r="AP177" s="1010"/>
      <c r="AQ177" s="1010"/>
    </row>
    <row r="178" spans="1:43" s="1063" customFormat="1" ht="11.25" hidden="1" customHeight="1">
      <c r="A178" s="1239"/>
      <c r="B178" s="1239"/>
      <c r="C178" s="1239"/>
      <c r="D178" s="1239"/>
      <c r="E178" s="1239"/>
      <c r="F178" s="1239"/>
      <c r="G178" s="1081"/>
      <c r="H178" s="1081"/>
      <c r="I178" s="1239"/>
      <c r="J178" s="1239"/>
      <c r="K178" s="968"/>
      <c r="L178" s="802"/>
      <c r="M178" s="648"/>
      <c r="N178" s="648"/>
      <c r="O178" s="765"/>
      <c r="P178" s="765"/>
      <c r="Q178" s="771" t="str">
        <f>R177 &amp; "-" &amp; T177</f>
        <v>01.01.2022-30.06.2022</v>
      </c>
      <c r="R178" s="1234"/>
      <c r="S178" s="1235"/>
      <c r="T178" s="1234"/>
      <c r="U178" s="1235"/>
      <c r="V178" s="765"/>
      <c r="W178" s="765"/>
      <c r="X178" s="771" t="str">
        <f>Y177 &amp; "-" &amp; AA177</f>
        <v>01.07.2022-31.12.2022</v>
      </c>
      <c r="Y178" s="1234"/>
      <c r="Z178" s="1235"/>
      <c r="AA178" s="1234"/>
      <c r="AB178" s="1235"/>
      <c r="AC178" s="765"/>
      <c r="AD178" s="1211"/>
      <c r="AE178" s="1010"/>
      <c r="AF178" s="831"/>
      <c r="AG178" s="831" t="str">
        <f t="shared" si="0"/>
        <v/>
      </c>
      <c r="AH178" s="831"/>
      <c r="AI178" s="831"/>
      <c r="AJ178" s="831"/>
      <c r="AK178" s="1010"/>
      <c r="AL178" s="1010"/>
      <c r="AM178" s="1010"/>
      <c r="AN178" s="1010"/>
      <c r="AO178" s="1010"/>
      <c r="AP178" s="1010"/>
      <c r="AQ178" s="1010"/>
    </row>
    <row r="179" spans="1:43" s="1063" customFormat="1" ht="15" customHeight="1">
      <c r="A179" s="1239"/>
      <c r="B179" s="1239"/>
      <c r="C179" s="1239"/>
      <c r="D179" s="1239"/>
      <c r="E179" s="1239"/>
      <c r="F179" s="1239"/>
      <c r="G179" s="1110"/>
      <c r="H179" s="1081"/>
      <c r="I179" s="1239"/>
      <c r="J179" s="1239"/>
      <c r="K179" s="967"/>
      <c r="L179" s="690"/>
      <c r="M179" s="559" t="s">
        <v>25</v>
      </c>
      <c r="N179" s="1008"/>
      <c r="O179" s="1008"/>
      <c r="P179" s="1008"/>
      <c r="Q179" s="1008"/>
      <c r="R179" s="1008"/>
      <c r="S179" s="1008"/>
      <c r="T179" s="1008"/>
      <c r="U179" s="1008"/>
      <c r="V179" s="1008"/>
      <c r="W179" s="1008"/>
      <c r="X179" s="1008"/>
      <c r="Y179" s="1008"/>
      <c r="Z179" s="1008"/>
      <c r="AA179" s="1008"/>
      <c r="AB179" s="1008"/>
      <c r="AC179" s="764"/>
      <c r="AD179" s="1212"/>
      <c r="AE179" s="1010"/>
      <c r="AF179" s="831"/>
      <c r="AG179" s="831" t="str">
        <f t="shared" si="0"/>
        <v>Добавить вид теплоносителя (параметры теплоносителя)</v>
      </c>
      <c r="AH179" s="831"/>
      <c r="AI179" s="831"/>
      <c r="AJ179" s="831"/>
      <c r="AK179" s="1010"/>
      <c r="AL179" s="1010"/>
      <c r="AM179" s="1010"/>
      <c r="AN179" s="1010"/>
      <c r="AO179" s="1010"/>
      <c r="AP179" s="1010"/>
      <c r="AQ179" s="1010"/>
    </row>
    <row r="180" spans="1:43" s="1063" customFormat="1" ht="15" customHeight="1">
      <c r="A180" s="1239"/>
      <c r="B180" s="1239"/>
      <c r="C180" s="1239"/>
      <c r="D180" s="1239"/>
      <c r="E180" s="1239"/>
      <c r="F180" s="1110"/>
      <c r="G180" s="1110"/>
      <c r="H180" s="1081"/>
      <c r="I180" s="1239"/>
      <c r="J180" s="1110"/>
      <c r="K180" s="967"/>
      <c r="L180" s="690"/>
      <c r="M180" s="558" t="s">
        <v>11</v>
      </c>
      <c r="N180" s="1008"/>
      <c r="O180" s="1008"/>
      <c r="P180" s="1008"/>
      <c r="Q180" s="1008"/>
      <c r="R180" s="1008"/>
      <c r="S180" s="1008"/>
      <c r="T180" s="1008"/>
      <c r="U180" s="1007"/>
      <c r="V180" s="1008"/>
      <c r="W180" s="1008"/>
      <c r="X180" s="1008"/>
      <c r="Y180" s="1008"/>
      <c r="Z180" s="1008"/>
      <c r="AA180" s="1008"/>
      <c r="AB180" s="1007"/>
      <c r="AC180" s="1008"/>
      <c r="AD180" s="667"/>
      <c r="AE180" s="1010"/>
      <c r="AF180" s="831"/>
      <c r="AG180" s="831" t="str">
        <f t="shared" si="0"/>
        <v>Добавить группу потребителей</v>
      </c>
      <c r="AH180" s="831"/>
      <c r="AI180" s="831"/>
      <c r="AJ180" s="831"/>
      <c r="AK180" s="1010"/>
      <c r="AL180" s="1010"/>
      <c r="AM180" s="1010"/>
      <c r="AN180" s="1010"/>
      <c r="AO180" s="1010"/>
      <c r="AP180" s="1010"/>
      <c r="AQ180" s="1010"/>
    </row>
    <row r="181" spans="1:43" s="1063" customFormat="1" ht="15" customHeight="1">
      <c r="A181" s="1239"/>
      <c r="B181" s="1239"/>
      <c r="C181" s="1239"/>
      <c r="D181" s="1239"/>
      <c r="E181" s="1084" t="s">
        <v>253</v>
      </c>
      <c r="F181" s="1110"/>
      <c r="G181" s="1110"/>
      <c r="H181" s="1110"/>
      <c r="I181" s="981"/>
      <c r="J181" s="1066"/>
      <c r="K181" s="965"/>
      <c r="L181" s="690"/>
      <c r="M181" s="1003" t="s">
        <v>12</v>
      </c>
      <c r="N181" s="1008"/>
      <c r="O181" s="1008"/>
      <c r="P181" s="1008"/>
      <c r="Q181" s="1008"/>
      <c r="R181" s="1008"/>
      <c r="S181" s="1008"/>
      <c r="T181" s="1008"/>
      <c r="U181" s="1007"/>
      <c r="V181" s="1008"/>
      <c r="W181" s="1008"/>
      <c r="X181" s="1008"/>
      <c r="Y181" s="1008"/>
      <c r="Z181" s="1008"/>
      <c r="AA181" s="1008"/>
      <c r="AB181" s="1007"/>
      <c r="AC181" s="1008"/>
      <c r="AD181" s="667"/>
      <c r="AE181" s="1010"/>
      <c r="AF181" s="831"/>
      <c r="AG181" s="831" t="str">
        <f t="shared" si="0"/>
        <v>Добавить схему подключения</v>
      </c>
      <c r="AH181" s="831"/>
      <c r="AI181" s="831"/>
      <c r="AJ181" s="831"/>
      <c r="AK181" s="1010"/>
      <c r="AL181" s="1010"/>
      <c r="AM181" s="1010"/>
      <c r="AN181" s="1010"/>
      <c r="AO181" s="1010"/>
      <c r="AP181" s="1010"/>
      <c r="AQ181" s="1010"/>
    </row>
    <row r="182" spans="1:43" s="1063" customFormat="1" ht="22.5">
      <c r="A182" s="1239"/>
      <c r="B182" s="1239"/>
      <c r="C182" s="1239">
        <v>19</v>
      </c>
      <c r="D182" s="1081"/>
      <c r="E182" s="1110"/>
      <c r="F182" s="1110"/>
      <c r="G182" s="1110"/>
      <c r="H182" s="1110"/>
      <c r="I182" s="964"/>
      <c r="J182" s="956"/>
      <c r="K182" s="959"/>
      <c r="L182" s="1114" t="str">
        <f>mergeValue(A182) &amp;"."&amp; mergeValue(B182)&amp;"."&amp; mergeValue(C182)</f>
        <v>1.1.19</v>
      </c>
      <c r="M182" s="695" t="s">
        <v>7</v>
      </c>
      <c r="N182" s="648"/>
      <c r="O182" s="1245" t="str">
        <f>IF('Перечень тарифов'!R57="","","" &amp; 'Перечень тарифов'!R57 &amp; "")</f>
        <v>62</v>
      </c>
      <c r="P182" s="1246"/>
      <c r="Q182" s="1246"/>
      <c r="R182" s="1246"/>
      <c r="S182" s="1246"/>
      <c r="T182" s="1246"/>
      <c r="U182" s="1246"/>
      <c r="V182" s="1246"/>
      <c r="W182" s="1246"/>
      <c r="X182" s="1246"/>
      <c r="Y182" s="1246"/>
      <c r="Z182" s="1246"/>
      <c r="AA182" s="1246"/>
      <c r="AB182" s="1246"/>
      <c r="AC182" s="1247"/>
      <c r="AD182" s="632" t="s">
        <v>633</v>
      </c>
      <c r="AE182" s="1010"/>
      <c r="AF182" s="831"/>
      <c r="AG182" s="831" t="str">
        <f t="shared" si="0"/>
        <v xml:space="preserve">Наименование системы теплоснабжения </v>
      </c>
      <c r="AH182" s="831"/>
      <c r="AI182" s="831"/>
      <c r="AJ182" s="831"/>
      <c r="AK182" s="1010"/>
      <c r="AL182" s="1010"/>
      <c r="AM182" s="1010"/>
      <c r="AN182" s="1010"/>
      <c r="AO182" s="1010"/>
      <c r="AP182" s="1010"/>
      <c r="AQ182" s="1010"/>
    </row>
    <row r="183" spans="1:43" s="1063" customFormat="1" hidden="1">
      <c r="A183" s="1239"/>
      <c r="B183" s="1239"/>
      <c r="C183" s="1239"/>
      <c r="D183" s="1239">
        <v>1</v>
      </c>
      <c r="E183" s="1110"/>
      <c r="F183" s="1110"/>
      <c r="G183" s="1110"/>
      <c r="H183" s="1110"/>
      <c r="I183" s="964"/>
      <c r="J183" s="956"/>
      <c r="K183" s="959"/>
      <c r="L183" s="1114" t="str">
        <f>mergeValue(A183) &amp;"."&amp; mergeValue(B183)&amp;"."&amp; mergeValue(C183)&amp;"."&amp; mergeValue(D183)</f>
        <v>1.1.19.1</v>
      </c>
      <c r="M183" s="696"/>
      <c r="N183" s="648"/>
      <c r="O183" s="1245"/>
      <c r="P183" s="1246"/>
      <c r="Q183" s="1246"/>
      <c r="R183" s="1246"/>
      <c r="S183" s="1246"/>
      <c r="T183" s="1246"/>
      <c r="U183" s="1246"/>
      <c r="V183" s="1246"/>
      <c r="W183" s="1246"/>
      <c r="X183" s="1246"/>
      <c r="Y183" s="1246"/>
      <c r="Z183" s="1246"/>
      <c r="AA183" s="1246"/>
      <c r="AB183" s="1246"/>
      <c r="AC183" s="1247"/>
      <c r="AD183" s="632"/>
      <c r="AE183" s="1010"/>
      <c r="AF183" s="831"/>
      <c r="AG183" s="831" t="str">
        <f t="shared" si="0"/>
        <v/>
      </c>
      <c r="AH183" s="831"/>
      <c r="AI183" s="831"/>
      <c r="AJ183" s="831"/>
      <c r="AK183" s="1010"/>
      <c r="AL183" s="1010"/>
      <c r="AM183" s="1010"/>
      <c r="AN183" s="1010"/>
      <c r="AO183" s="1010"/>
      <c r="AP183" s="1010"/>
      <c r="AQ183" s="1010"/>
    </row>
    <row r="184" spans="1:43" s="1063" customFormat="1" ht="33" customHeight="1">
      <c r="A184" s="1239"/>
      <c r="B184" s="1239"/>
      <c r="C184" s="1239"/>
      <c r="D184" s="1239"/>
      <c r="E184" s="1239">
        <v>1</v>
      </c>
      <c r="F184" s="1110"/>
      <c r="G184" s="1110"/>
      <c r="H184" s="1081">
        <v>1</v>
      </c>
      <c r="I184" s="1239">
        <v>1</v>
      </c>
      <c r="J184" s="1110"/>
      <c r="K184" s="967"/>
      <c r="L184" s="1114" t="str">
        <f>mergeValue(A184) &amp;"."&amp; mergeValue(B184)&amp;"."&amp; mergeValue(C184)&amp;"."&amp; mergeValue(D184)&amp;"."&amp; mergeValue(E184)</f>
        <v>1.1.19.1.1</v>
      </c>
      <c r="M184" s="556" t="s">
        <v>9</v>
      </c>
      <c r="N184" s="648"/>
      <c r="O184" s="1242" t="s">
        <v>3</v>
      </c>
      <c r="P184" s="1243"/>
      <c r="Q184" s="1243"/>
      <c r="R184" s="1243"/>
      <c r="S184" s="1243"/>
      <c r="T184" s="1243"/>
      <c r="U184" s="1243"/>
      <c r="V184" s="1243"/>
      <c r="W184" s="1243"/>
      <c r="X184" s="1243"/>
      <c r="Y184" s="1243"/>
      <c r="Z184" s="1243"/>
      <c r="AA184" s="1243"/>
      <c r="AB184" s="1243"/>
      <c r="AC184" s="1244"/>
      <c r="AD184" s="632" t="s">
        <v>638</v>
      </c>
      <c r="AE184" s="1010"/>
      <c r="AF184" s="831"/>
      <c r="AG184" s="831" t="str">
        <f t="shared" si="0"/>
        <v>Схема подключения теплопотребляющей установки к коллектору источника тепловой энергии</v>
      </c>
      <c r="AH184" s="831"/>
      <c r="AI184" s="831"/>
      <c r="AJ184" s="831"/>
      <c r="AK184" s="1010"/>
      <c r="AL184" s="1010"/>
      <c r="AM184" s="1010"/>
      <c r="AN184" s="1010"/>
      <c r="AO184" s="1010"/>
      <c r="AP184" s="1010"/>
      <c r="AQ184" s="1010"/>
    </row>
    <row r="185" spans="1:43" s="1063" customFormat="1" ht="28.5" customHeight="1">
      <c r="A185" s="1239"/>
      <c r="B185" s="1239"/>
      <c r="C185" s="1239"/>
      <c r="D185" s="1239"/>
      <c r="E185" s="1239"/>
      <c r="F185" s="1239">
        <v>1</v>
      </c>
      <c r="G185" s="1081"/>
      <c r="H185" s="1081"/>
      <c r="I185" s="1239"/>
      <c r="J185" s="1239">
        <v>1</v>
      </c>
      <c r="K185" s="968"/>
      <c r="L185" s="1114" t="str">
        <f>mergeValue(A185) &amp;"."&amp; mergeValue(B185)&amp;"."&amp; mergeValue(C185)&amp;"."&amp; mergeValue(D185)&amp;"."&amp; mergeValue(E185)&amp;"."&amp; mergeValue(F185)</f>
        <v>1.1.19.1.1.1</v>
      </c>
      <c r="M185" s="557" t="s">
        <v>10</v>
      </c>
      <c r="N185" s="648"/>
      <c r="O185" s="1242" t="s">
        <v>3</v>
      </c>
      <c r="P185" s="1243"/>
      <c r="Q185" s="1243"/>
      <c r="R185" s="1243"/>
      <c r="S185" s="1243"/>
      <c r="T185" s="1243"/>
      <c r="U185" s="1243"/>
      <c r="V185" s="1243"/>
      <c r="W185" s="1243"/>
      <c r="X185" s="1243"/>
      <c r="Y185" s="1243"/>
      <c r="Z185" s="1243"/>
      <c r="AA185" s="1243"/>
      <c r="AB185" s="1243"/>
      <c r="AC185" s="1244"/>
      <c r="AD185" s="632" t="s">
        <v>636</v>
      </c>
      <c r="AE185" s="1010"/>
      <c r="AF185" s="831"/>
      <c r="AG185" s="831" t="str">
        <f t="shared" si="0"/>
        <v>Группа потребителей</v>
      </c>
      <c r="AH185" s="831"/>
      <c r="AI185" s="831"/>
      <c r="AJ185" s="831"/>
      <c r="AK185" s="1010"/>
      <c r="AL185" s="1010"/>
      <c r="AM185" s="1010"/>
      <c r="AN185" s="1010"/>
      <c r="AO185" s="1010"/>
      <c r="AP185" s="1010"/>
      <c r="AQ185" s="1010"/>
    </row>
    <row r="186" spans="1:43" s="1063" customFormat="1" ht="17.100000000000001" customHeight="1">
      <c r="A186" s="1239"/>
      <c r="B186" s="1239"/>
      <c r="C186" s="1239"/>
      <c r="D186" s="1239"/>
      <c r="E186" s="1239"/>
      <c r="F186" s="1239"/>
      <c r="G186" s="1081">
        <v>1</v>
      </c>
      <c r="H186" s="1081"/>
      <c r="I186" s="1239"/>
      <c r="J186" s="1239"/>
      <c r="K186" s="968">
        <v>1</v>
      </c>
      <c r="L186" s="1114" t="str">
        <f>mergeValue(A186) &amp;"."&amp; mergeValue(B186)&amp;"."&amp; mergeValue(C186)&amp;"."&amp; mergeValue(D186)&amp;"."&amp; mergeValue(E186)&amp;"."&amp; mergeValue(F186)&amp;"."&amp; mergeValue(G186)</f>
        <v>1.1.19.1.1.1.1</v>
      </c>
      <c r="M186" s="1071" t="s">
        <v>642</v>
      </c>
      <c r="N186" s="648"/>
      <c r="O186" s="685">
        <v>1776</v>
      </c>
      <c r="P186" s="765"/>
      <c r="Q186" s="1096"/>
      <c r="R186" s="1234" t="s">
        <v>1470</v>
      </c>
      <c r="S186" s="1235" t="s">
        <v>84</v>
      </c>
      <c r="T186" s="1234" t="s">
        <v>2160</v>
      </c>
      <c r="U186" s="1235" t="s">
        <v>84</v>
      </c>
      <c r="V186" s="685">
        <v>1871.73</v>
      </c>
      <c r="W186" s="765"/>
      <c r="X186" s="1096"/>
      <c r="Y186" s="1234" t="s">
        <v>2161</v>
      </c>
      <c r="Z186" s="1235" t="s">
        <v>84</v>
      </c>
      <c r="AA186" s="1234" t="s">
        <v>1471</v>
      </c>
      <c r="AB186" s="1235" t="s">
        <v>85</v>
      </c>
      <c r="AC186" s="765"/>
      <c r="AD186" s="1210" t="s">
        <v>655</v>
      </c>
      <c r="AE186" s="1010" t="str">
        <f>strCheckDate(O187:AC187)</f>
        <v/>
      </c>
      <c r="AF186" s="831"/>
      <c r="AG186" s="831" t="str">
        <f t="shared" si="0"/>
        <v>вода</v>
      </c>
      <c r="AH186" s="831"/>
      <c r="AI186" s="831"/>
      <c r="AJ186" s="831"/>
      <c r="AK186" s="1010"/>
      <c r="AL186" s="1010"/>
      <c r="AM186" s="1010"/>
      <c r="AN186" s="1010"/>
      <c r="AO186" s="1010"/>
      <c r="AP186" s="1010"/>
      <c r="AQ186" s="1010"/>
    </row>
    <row r="187" spans="1:43" s="1063" customFormat="1" ht="11.25" hidden="1" customHeight="1">
      <c r="A187" s="1239"/>
      <c r="B187" s="1239"/>
      <c r="C187" s="1239"/>
      <c r="D187" s="1239"/>
      <c r="E187" s="1239"/>
      <c r="F187" s="1239"/>
      <c r="G187" s="1081"/>
      <c r="H187" s="1081"/>
      <c r="I187" s="1239"/>
      <c r="J187" s="1239"/>
      <c r="K187" s="968"/>
      <c r="L187" s="802"/>
      <c r="M187" s="648"/>
      <c r="N187" s="648"/>
      <c r="O187" s="765"/>
      <c r="P187" s="765"/>
      <c r="Q187" s="771" t="str">
        <f>R186 &amp; "-" &amp; T186</f>
        <v>01.01.2022-30.06.2022</v>
      </c>
      <c r="R187" s="1234"/>
      <c r="S187" s="1235"/>
      <c r="T187" s="1234"/>
      <c r="U187" s="1235"/>
      <c r="V187" s="765"/>
      <c r="W187" s="765"/>
      <c r="X187" s="771" t="str">
        <f>Y186 &amp; "-" &amp; AA186</f>
        <v>01.07.2022-31.12.2022</v>
      </c>
      <c r="Y187" s="1234"/>
      <c r="Z187" s="1235"/>
      <c r="AA187" s="1234"/>
      <c r="AB187" s="1235"/>
      <c r="AC187" s="765"/>
      <c r="AD187" s="1211"/>
      <c r="AE187" s="1010"/>
      <c r="AF187" s="831"/>
      <c r="AG187" s="831" t="str">
        <f t="shared" si="0"/>
        <v/>
      </c>
      <c r="AH187" s="831"/>
      <c r="AI187" s="831"/>
      <c r="AJ187" s="831"/>
      <c r="AK187" s="1010"/>
      <c r="AL187" s="1010"/>
      <c r="AM187" s="1010"/>
      <c r="AN187" s="1010"/>
      <c r="AO187" s="1010"/>
      <c r="AP187" s="1010"/>
      <c r="AQ187" s="1010"/>
    </row>
    <row r="188" spans="1:43" s="1063" customFormat="1" ht="15" customHeight="1">
      <c r="A188" s="1239"/>
      <c r="B188" s="1239"/>
      <c r="C188" s="1239"/>
      <c r="D188" s="1239"/>
      <c r="E188" s="1239"/>
      <c r="F188" s="1239"/>
      <c r="G188" s="1110"/>
      <c r="H188" s="1081"/>
      <c r="I188" s="1239"/>
      <c r="J188" s="1239"/>
      <c r="K188" s="967"/>
      <c r="L188" s="690"/>
      <c r="M188" s="559" t="s">
        <v>25</v>
      </c>
      <c r="N188" s="1008"/>
      <c r="O188" s="1008"/>
      <c r="P188" s="1008"/>
      <c r="Q188" s="1008"/>
      <c r="R188" s="1008"/>
      <c r="S188" s="1008"/>
      <c r="T188" s="1008"/>
      <c r="U188" s="1008"/>
      <c r="V188" s="1008"/>
      <c r="W188" s="1008"/>
      <c r="X188" s="1008"/>
      <c r="Y188" s="1008"/>
      <c r="Z188" s="1008"/>
      <c r="AA188" s="1008"/>
      <c r="AB188" s="1008"/>
      <c r="AC188" s="764"/>
      <c r="AD188" s="1212"/>
      <c r="AE188" s="1010"/>
      <c r="AF188" s="831"/>
      <c r="AG188" s="831" t="str">
        <f t="shared" si="0"/>
        <v>Добавить вид теплоносителя (параметры теплоносителя)</v>
      </c>
      <c r="AH188" s="831"/>
      <c r="AI188" s="831"/>
      <c r="AJ188" s="831"/>
      <c r="AK188" s="1010"/>
      <c r="AL188" s="1010"/>
      <c r="AM188" s="1010"/>
      <c r="AN188" s="1010"/>
      <c r="AO188" s="1010"/>
      <c r="AP188" s="1010"/>
      <c r="AQ188" s="1010"/>
    </row>
    <row r="189" spans="1:43" s="1063" customFormat="1" ht="15" customHeight="1">
      <c r="A189" s="1239"/>
      <c r="B189" s="1239"/>
      <c r="C189" s="1239"/>
      <c r="D189" s="1239"/>
      <c r="E189" s="1239"/>
      <c r="F189" s="1110"/>
      <c r="G189" s="1110"/>
      <c r="H189" s="1081"/>
      <c r="I189" s="1239"/>
      <c r="J189" s="1110"/>
      <c r="K189" s="967"/>
      <c r="L189" s="690"/>
      <c r="M189" s="558" t="s">
        <v>11</v>
      </c>
      <c r="N189" s="1008"/>
      <c r="O189" s="1008"/>
      <c r="P189" s="1008"/>
      <c r="Q189" s="1008"/>
      <c r="R189" s="1008"/>
      <c r="S189" s="1008"/>
      <c r="T189" s="1008"/>
      <c r="U189" s="1007"/>
      <c r="V189" s="1008"/>
      <c r="W189" s="1008"/>
      <c r="X189" s="1008"/>
      <c r="Y189" s="1008"/>
      <c r="Z189" s="1008"/>
      <c r="AA189" s="1008"/>
      <c r="AB189" s="1007"/>
      <c r="AC189" s="1008"/>
      <c r="AD189" s="667"/>
      <c r="AE189" s="1010"/>
      <c r="AF189" s="831"/>
      <c r="AG189" s="831" t="str">
        <f t="shared" si="0"/>
        <v>Добавить группу потребителей</v>
      </c>
      <c r="AH189" s="831"/>
      <c r="AI189" s="831"/>
      <c r="AJ189" s="831"/>
      <c r="AK189" s="1010"/>
      <c r="AL189" s="1010"/>
      <c r="AM189" s="1010"/>
      <c r="AN189" s="1010"/>
      <c r="AO189" s="1010"/>
      <c r="AP189" s="1010"/>
      <c r="AQ189" s="1010"/>
    </row>
    <row r="190" spans="1:43" s="1063" customFormat="1" ht="15" customHeight="1">
      <c r="A190" s="1239"/>
      <c r="B190" s="1239"/>
      <c r="C190" s="1239"/>
      <c r="D190" s="1239"/>
      <c r="E190" s="1084" t="s">
        <v>253</v>
      </c>
      <c r="F190" s="1110"/>
      <c r="G190" s="1110"/>
      <c r="H190" s="1110"/>
      <c r="I190" s="981"/>
      <c r="J190" s="1066"/>
      <c r="K190" s="965"/>
      <c r="L190" s="690"/>
      <c r="M190" s="1003" t="s">
        <v>12</v>
      </c>
      <c r="N190" s="1008"/>
      <c r="O190" s="1008"/>
      <c r="P190" s="1008"/>
      <c r="Q190" s="1008"/>
      <c r="R190" s="1008"/>
      <c r="S190" s="1008"/>
      <c r="T190" s="1008"/>
      <c r="U190" s="1007"/>
      <c r="V190" s="1008"/>
      <c r="W190" s="1008"/>
      <c r="X190" s="1008"/>
      <c r="Y190" s="1008"/>
      <c r="Z190" s="1008"/>
      <c r="AA190" s="1008"/>
      <c r="AB190" s="1007"/>
      <c r="AC190" s="1008"/>
      <c r="AD190" s="667"/>
      <c r="AE190" s="1010"/>
      <c r="AF190" s="831"/>
      <c r="AG190" s="831" t="str">
        <f t="shared" si="0"/>
        <v>Добавить схему подключения</v>
      </c>
      <c r="AH190" s="831"/>
      <c r="AI190" s="831"/>
      <c r="AJ190" s="831"/>
      <c r="AK190" s="1010"/>
      <c r="AL190" s="1010"/>
      <c r="AM190" s="1010"/>
      <c r="AN190" s="1010"/>
      <c r="AO190" s="1010"/>
      <c r="AP190" s="1010"/>
      <c r="AQ190" s="1010"/>
    </row>
    <row r="191" spans="1:43" s="1063" customFormat="1" ht="22.5">
      <c r="A191" s="1239"/>
      <c r="B191" s="1239"/>
      <c r="C191" s="1239">
        <v>20</v>
      </c>
      <c r="D191" s="1081"/>
      <c r="E191" s="1110"/>
      <c r="F191" s="1110"/>
      <c r="G191" s="1110"/>
      <c r="H191" s="1110"/>
      <c r="I191" s="964"/>
      <c r="J191" s="956"/>
      <c r="K191" s="959"/>
      <c r="L191" s="1114" t="str">
        <f>mergeValue(A191) &amp;"."&amp; mergeValue(B191)&amp;"."&amp; mergeValue(C191)</f>
        <v>1.1.20</v>
      </c>
      <c r="M191" s="695" t="s">
        <v>7</v>
      </c>
      <c r="N191" s="648"/>
      <c r="O191" s="1245" t="str">
        <f>IF('Перечень тарифов'!R59="","","" &amp; 'Перечень тарифов'!R59 &amp; "")</f>
        <v>76</v>
      </c>
      <c r="P191" s="1246"/>
      <c r="Q191" s="1246"/>
      <c r="R191" s="1246"/>
      <c r="S191" s="1246"/>
      <c r="T191" s="1246"/>
      <c r="U191" s="1246"/>
      <c r="V191" s="1246"/>
      <c r="W191" s="1246"/>
      <c r="X191" s="1246"/>
      <c r="Y191" s="1246"/>
      <c r="Z191" s="1246"/>
      <c r="AA191" s="1246"/>
      <c r="AB191" s="1246"/>
      <c r="AC191" s="1247"/>
      <c r="AD191" s="632" t="s">
        <v>633</v>
      </c>
      <c r="AE191" s="1010"/>
      <c r="AF191" s="831"/>
      <c r="AG191" s="831" t="str">
        <f t="shared" si="0"/>
        <v xml:space="preserve">Наименование системы теплоснабжения </v>
      </c>
      <c r="AH191" s="831"/>
      <c r="AI191" s="831"/>
      <c r="AJ191" s="831"/>
      <c r="AK191" s="1010"/>
      <c r="AL191" s="1010"/>
      <c r="AM191" s="1010"/>
      <c r="AN191" s="1010"/>
      <c r="AO191" s="1010"/>
      <c r="AP191" s="1010"/>
      <c r="AQ191" s="1010"/>
    </row>
    <row r="192" spans="1:43" s="1063" customFormat="1" hidden="1">
      <c r="A192" s="1239"/>
      <c r="B192" s="1239"/>
      <c r="C192" s="1239"/>
      <c r="D192" s="1239">
        <v>1</v>
      </c>
      <c r="E192" s="1110"/>
      <c r="F192" s="1110"/>
      <c r="G192" s="1110"/>
      <c r="H192" s="1110"/>
      <c r="I192" s="964"/>
      <c r="J192" s="956"/>
      <c r="K192" s="959"/>
      <c r="L192" s="1114" t="str">
        <f>mergeValue(A192) &amp;"."&amp; mergeValue(B192)&amp;"."&amp; mergeValue(C192)&amp;"."&amp; mergeValue(D192)</f>
        <v>1.1.20.1</v>
      </c>
      <c r="M192" s="696"/>
      <c r="N192" s="648"/>
      <c r="O192" s="1245"/>
      <c r="P192" s="1246"/>
      <c r="Q192" s="1246"/>
      <c r="R192" s="1246"/>
      <c r="S192" s="1246"/>
      <c r="T192" s="1246"/>
      <c r="U192" s="1246"/>
      <c r="V192" s="1246"/>
      <c r="W192" s="1246"/>
      <c r="X192" s="1246"/>
      <c r="Y192" s="1246"/>
      <c r="Z192" s="1246"/>
      <c r="AA192" s="1246"/>
      <c r="AB192" s="1246"/>
      <c r="AC192" s="1247"/>
      <c r="AD192" s="632"/>
      <c r="AE192" s="1010"/>
      <c r="AF192" s="831"/>
      <c r="AG192" s="831" t="str">
        <f t="shared" si="0"/>
        <v/>
      </c>
      <c r="AH192" s="831"/>
      <c r="AI192" s="831"/>
      <c r="AJ192" s="831"/>
      <c r="AK192" s="1010"/>
      <c r="AL192" s="1010"/>
      <c r="AM192" s="1010"/>
      <c r="AN192" s="1010"/>
      <c r="AO192" s="1010"/>
      <c r="AP192" s="1010"/>
      <c r="AQ192" s="1010"/>
    </row>
    <row r="193" spans="1:43" s="1063" customFormat="1" ht="32.25" customHeight="1">
      <c r="A193" s="1239"/>
      <c r="B193" s="1239"/>
      <c r="C193" s="1239"/>
      <c r="D193" s="1239"/>
      <c r="E193" s="1239">
        <v>1</v>
      </c>
      <c r="F193" s="1110"/>
      <c r="G193" s="1110"/>
      <c r="H193" s="1081">
        <v>1</v>
      </c>
      <c r="I193" s="1239">
        <v>1</v>
      </c>
      <c r="J193" s="1110"/>
      <c r="K193" s="967"/>
      <c r="L193" s="1114" t="str">
        <f>mergeValue(A193) &amp;"."&amp; mergeValue(B193)&amp;"."&amp; mergeValue(C193)&amp;"."&amp; mergeValue(D193)&amp;"."&amp; mergeValue(E193)</f>
        <v>1.1.20.1.1</v>
      </c>
      <c r="M193" s="556" t="s">
        <v>9</v>
      </c>
      <c r="N193" s="648"/>
      <c r="O193" s="1242" t="s">
        <v>3</v>
      </c>
      <c r="P193" s="1243"/>
      <c r="Q193" s="1243"/>
      <c r="R193" s="1243"/>
      <c r="S193" s="1243"/>
      <c r="T193" s="1243"/>
      <c r="U193" s="1243"/>
      <c r="V193" s="1243"/>
      <c r="W193" s="1243"/>
      <c r="X193" s="1243"/>
      <c r="Y193" s="1243"/>
      <c r="Z193" s="1243"/>
      <c r="AA193" s="1243"/>
      <c r="AB193" s="1243"/>
      <c r="AC193" s="1244"/>
      <c r="AD193" s="632" t="s">
        <v>638</v>
      </c>
      <c r="AE193" s="1010"/>
      <c r="AF193" s="831"/>
      <c r="AG193" s="831" t="str">
        <f t="shared" si="0"/>
        <v>Схема подключения теплопотребляющей установки к коллектору источника тепловой энергии</v>
      </c>
      <c r="AH193" s="831"/>
      <c r="AI193" s="831"/>
      <c r="AJ193" s="831"/>
      <c r="AK193" s="1010"/>
      <c r="AL193" s="1010"/>
      <c r="AM193" s="1010"/>
      <c r="AN193" s="1010"/>
      <c r="AO193" s="1010"/>
      <c r="AP193" s="1010"/>
      <c r="AQ193" s="1010"/>
    </row>
    <row r="194" spans="1:43" s="1063" customFormat="1" ht="23.25" customHeight="1">
      <c r="A194" s="1239"/>
      <c r="B194" s="1239"/>
      <c r="C194" s="1239"/>
      <c r="D194" s="1239"/>
      <c r="E194" s="1239"/>
      <c r="F194" s="1239">
        <v>1</v>
      </c>
      <c r="G194" s="1081"/>
      <c r="H194" s="1081"/>
      <c r="I194" s="1239"/>
      <c r="J194" s="1239">
        <v>1</v>
      </c>
      <c r="K194" s="968"/>
      <c r="L194" s="1114" t="str">
        <f>mergeValue(A194) &amp;"."&amp; mergeValue(B194)&amp;"."&amp; mergeValue(C194)&amp;"."&amp; mergeValue(D194)&amp;"."&amp; mergeValue(E194)&amp;"."&amp; mergeValue(F194)</f>
        <v>1.1.20.1.1.1</v>
      </c>
      <c r="M194" s="557" t="s">
        <v>10</v>
      </c>
      <c r="N194" s="648"/>
      <c r="O194" s="1242" t="s">
        <v>3</v>
      </c>
      <c r="P194" s="1243"/>
      <c r="Q194" s="1243"/>
      <c r="R194" s="1243"/>
      <c r="S194" s="1243"/>
      <c r="T194" s="1243"/>
      <c r="U194" s="1243"/>
      <c r="V194" s="1243"/>
      <c r="W194" s="1243"/>
      <c r="X194" s="1243"/>
      <c r="Y194" s="1243"/>
      <c r="Z194" s="1243"/>
      <c r="AA194" s="1243"/>
      <c r="AB194" s="1243"/>
      <c r="AC194" s="1244"/>
      <c r="AD194" s="632" t="s">
        <v>636</v>
      </c>
      <c r="AE194" s="1010"/>
      <c r="AF194" s="831"/>
      <c r="AG194" s="831" t="str">
        <f t="shared" si="0"/>
        <v>Группа потребителей</v>
      </c>
      <c r="AH194" s="831"/>
      <c r="AI194" s="831"/>
      <c r="AJ194" s="831"/>
      <c r="AK194" s="1010"/>
      <c r="AL194" s="1010"/>
      <c r="AM194" s="1010"/>
      <c r="AN194" s="1010"/>
      <c r="AO194" s="1010"/>
      <c r="AP194" s="1010"/>
      <c r="AQ194" s="1010"/>
    </row>
    <row r="195" spans="1:43" s="1063" customFormat="1" ht="17.100000000000001" customHeight="1">
      <c r="A195" s="1239"/>
      <c r="B195" s="1239"/>
      <c r="C195" s="1239"/>
      <c r="D195" s="1239"/>
      <c r="E195" s="1239"/>
      <c r="F195" s="1239"/>
      <c r="G195" s="1081">
        <v>1</v>
      </c>
      <c r="H195" s="1081"/>
      <c r="I195" s="1239"/>
      <c r="J195" s="1239"/>
      <c r="K195" s="968">
        <v>1</v>
      </c>
      <c r="L195" s="1114" t="str">
        <f>mergeValue(A195) &amp;"."&amp; mergeValue(B195)&amp;"."&amp; mergeValue(C195)&amp;"."&amp; mergeValue(D195)&amp;"."&amp; mergeValue(E195)&amp;"."&amp; mergeValue(F195)&amp;"."&amp; mergeValue(G195)</f>
        <v>1.1.20.1.1.1.1</v>
      </c>
      <c r="M195" s="1071" t="s">
        <v>642</v>
      </c>
      <c r="N195" s="648"/>
      <c r="O195" s="685">
        <v>1776</v>
      </c>
      <c r="P195" s="765"/>
      <c r="Q195" s="1096"/>
      <c r="R195" s="1234" t="s">
        <v>1470</v>
      </c>
      <c r="S195" s="1235" t="s">
        <v>84</v>
      </c>
      <c r="T195" s="1234" t="s">
        <v>2160</v>
      </c>
      <c r="U195" s="1235" t="s">
        <v>84</v>
      </c>
      <c r="V195" s="685">
        <v>1871.35</v>
      </c>
      <c r="W195" s="765"/>
      <c r="X195" s="1096"/>
      <c r="Y195" s="1234" t="s">
        <v>2161</v>
      </c>
      <c r="Z195" s="1235" t="s">
        <v>84</v>
      </c>
      <c r="AA195" s="1234" t="s">
        <v>1471</v>
      </c>
      <c r="AB195" s="1235" t="s">
        <v>85</v>
      </c>
      <c r="AC195" s="765"/>
      <c r="AD195" s="1210" t="s">
        <v>655</v>
      </c>
      <c r="AE195" s="1010" t="str">
        <f>strCheckDate(O196:AC196)</f>
        <v/>
      </c>
      <c r="AF195" s="831"/>
      <c r="AG195" s="831" t="str">
        <f t="shared" si="0"/>
        <v>вода</v>
      </c>
      <c r="AH195" s="831"/>
      <c r="AI195" s="831"/>
      <c r="AJ195" s="831"/>
      <c r="AK195" s="1010"/>
      <c r="AL195" s="1010"/>
      <c r="AM195" s="1010"/>
      <c r="AN195" s="1010"/>
      <c r="AO195" s="1010"/>
      <c r="AP195" s="1010"/>
      <c r="AQ195" s="1010"/>
    </row>
    <row r="196" spans="1:43" s="1063" customFormat="1" ht="11.25" hidden="1" customHeight="1">
      <c r="A196" s="1239"/>
      <c r="B196" s="1239"/>
      <c r="C196" s="1239"/>
      <c r="D196" s="1239"/>
      <c r="E196" s="1239"/>
      <c r="F196" s="1239"/>
      <c r="G196" s="1081"/>
      <c r="H196" s="1081"/>
      <c r="I196" s="1239"/>
      <c r="J196" s="1239"/>
      <c r="K196" s="968"/>
      <c r="L196" s="802"/>
      <c r="M196" s="648"/>
      <c r="N196" s="648"/>
      <c r="O196" s="765"/>
      <c r="P196" s="765"/>
      <c r="Q196" s="771" t="str">
        <f>R195 &amp; "-" &amp; T195</f>
        <v>01.01.2022-30.06.2022</v>
      </c>
      <c r="R196" s="1234"/>
      <c r="S196" s="1235"/>
      <c r="T196" s="1234"/>
      <c r="U196" s="1235"/>
      <c r="V196" s="765"/>
      <c r="W196" s="765"/>
      <c r="X196" s="771" t="str">
        <f>Y195 &amp; "-" &amp; AA195</f>
        <v>01.07.2022-31.12.2022</v>
      </c>
      <c r="Y196" s="1234"/>
      <c r="Z196" s="1235"/>
      <c r="AA196" s="1234"/>
      <c r="AB196" s="1235"/>
      <c r="AC196" s="765"/>
      <c r="AD196" s="1211"/>
      <c r="AE196" s="1010"/>
      <c r="AF196" s="831"/>
      <c r="AG196" s="831" t="str">
        <f t="shared" si="0"/>
        <v/>
      </c>
      <c r="AH196" s="831"/>
      <c r="AI196" s="831"/>
      <c r="AJ196" s="831"/>
      <c r="AK196" s="1010"/>
      <c r="AL196" s="1010"/>
      <c r="AM196" s="1010"/>
      <c r="AN196" s="1010"/>
      <c r="AO196" s="1010"/>
      <c r="AP196" s="1010"/>
      <c r="AQ196" s="1010"/>
    </row>
    <row r="197" spans="1:43" s="1063" customFormat="1" ht="15" customHeight="1">
      <c r="A197" s="1239"/>
      <c r="B197" s="1239"/>
      <c r="C197" s="1239"/>
      <c r="D197" s="1239"/>
      <c r="E197" s="1239"/>
      <c r="F197" s="1239"/>
      <c r="G197" s="1110"/>
      <c r="H197" s="1081"/>
      <c r="I197" s="1239"/>
      <c r="J197" s="1239"/>
      <c r="K197" s="967"/>
      <c r="L197" s="690"/>
      <c r="M197" s="559" t="s">
        <v>25</v>
      </c>
      <c r="N197" s="1008"/>
      <c r="O197" s="1008"/>
      <c r="P197" s="1008"/>
      <c r="Q197" s="1008"/>
      <c r="R197" s="1008"/>
      <c r="S197" s="1008"/>
      <c r="T197" s="1008"/>
      <c r="U197" s="1008"/>
      <c r="V197" s="1008"/>
      <c r="W197" s="1008"/>
      <c r="X197" s="1008"/>
      <c r="Y197" s="1008"/>
      <c r="Z197" s="1008"/>
      <c r="AA197" s="1008"/>
      <c r="AB197" s="1008"/>
      <c r="AC197" s="764"/>
      <c r="AD197" s="1212"/>
      <c r="AE197" s="1010"/>
      <c r="AF197" s="831"/>
      <c r="AG197" s="831" t="str">
        <f t="shared" si="0"/>
        <v>Добавить вид теплоносителя (параметры теплоносителя)</v>
      </c>
      <c r="AH197" s="831"/>
      <c r="AI197" s="831"/>
      <c r="AJ197" s="831"/>
      <c r="AK197" s="1010"/>
      <c r="AL197" s="1010"/>
      <c r="AM197" s="1010"/>
      <c r="AN197" s="1010"/>
      <c r="AO197" s="1010"/>
      <c r="AP197" s="1010"/>
      <c r="AQ197" s="1010"/>
    </row>
    <row r="198" spans="1:43" s="1063" customFormat="1" ht="15" customHeight="1">
      <c r="A198" s="1239"/>
      <c r="B198" s="1239"/>
      <c r="C198" s="1239"/>
      <c r="D198" s="1239"/>
      <c r="E198" s="1239"/>
      <c r="F198" s="1110"/>
      <c r="G198" s="1110"/>
      <c r="H198" s="1081"/>
      <c r="I198" s="1239"/>
      <c r="J198" s="1110"/>
      <c r="K198" s="967"/>
      <c r="L198" s="690"/>
      <c r="M198" s="558" t="s">
        <v>11</v>
      </c>
      <c r="N198" s="1008"/>
      <c r="O198" s="1008"/>
      <c r="P198" s="1008"/>
      <c r="Q198" s="1008"/>
      <c r="R198" s="1008"/>
      <c r="S198" s="1008"/>
      <c r="T198" s="1008"/>
      <c r="U198" s="1007"/>
      <c r="V198" s="1008"/>
      <c r="W198" s="1008"/>
      <c r="X198" s="1008"/>
      <c r="Y198" s="1008"/>
      <c r="Z198" s="1008"/>
      <c r="AA198" s="1008"/>
      <c r="AB198" s="1007"/>
      <c r="AC198" s="1008"/>
      <c r="AD198" s="667"/>
      <c r="AE198" s="1010"/>
      <c r="AF198" s="831"/>
      <c r="AG198" s="831" t="str">
        <f t="shared" si="0"/>
        <v>Добавить группу потребителей</v>
      </c>
      <c r="AH198" s="831"/>
      <c r="AI198" s="831"/>
      <c r="AJ198" s="831"/>
      <c r="AK198" s="1010"/>
      <c r="AL198" s="1010"/>
      <c r="AM198" s="1010"/>
      <c r="AN198" s="1010"/>
      <c r="AO198" s="1010"/>
      <c r="AP198" s="1010"/>
      <c r="AQ198" s="1010"/>
    </row>
    <row r="199" spans="1:43" s="1063" customFormat="1" ht="15" customHeight="1">
      <c r="A199" s="1239"/>
      <c r="B199" s="1239"/>
      <c r="C199" s="1239"/>
      <c r="D199" s="1239"/>
      <c r="E199" s="1084" t="s">
        <v>253</v>
      </c>
      <c r="F199" s="1110"/>
      <c r="G199" s="1110"/>
      <c r="H199" s="1110"/>
      <c r="I199" s="981"/>
      <c r="J199" s="1066"/>
      <c r="K199" s="965"/>
      <c r="L199" s="690"/>
      <c r="M199" s="1003" t="s">
        <v>12</v>
      </c>
      <c r="N199" s="1008"/>
      <c r="O199" s="1008"/>
      <c r="P199" s="1008"/>
      <c r="Q199" s="1008"/>
      <c r="R199" s="1008"/>
      <c r="S199" s="1008"/>
      <c r="T199" s="1008"/>
      <c r="U199" s="1007"/>
      <c r="V199" s="1008"/>
      <c r="W199" s="1008"/>
      <c r="X199" s="1008"/>
      <c r="Y199" s="1008"/>
      <c r="Z199" s="1008"/>
      <c r="AA199" s="1008"/>
      <c r="AB199" s="1007"/>
      <c r="AC199" s="1008"/>
      <c r="AD199" s="667"/>
      <c r="AE199" s="1010"/>
      <c r="AF199" s="831"/>
      <c r="AG199" s="831" t="str">
        <f t="shared" si="0"/>
        <v>Добавить схему подключения</v>
      </c>
      <c r="AH199" s="831"/>
      <c r="AI199" s="831"/>
      <c r="AJ199" s="831"/>
      <c r="AK199" s="1010"/>
      <c r="AL199" s="1010"/>
      <c r="AM199" s="1010"/>
      <c r="AN199" s="1010"/>
      <c r="AO199" s="1010"/>
      <c r="AP199" s="1010"/>
      <c r="AQ199" s="1010"/>
    </row>
    <row r="200" spans="1:43" s="1063" customFormat="1" ht="22.5">
      <c r="A200" s="1239"/>
      <c r="B200" s="1239"/>
      <c r="C200" s="1239">
        <v>21</v>
      </c>
      <c r="D200" s="1081"/>
      <c r="E200" s="1110"/>
      <c r="F200" s="1110"/>
      <c r="G200" s="1110"/>
      <c r="H200" s="1110"/>
      <c r="I200" s="964"/>
      <c r="J200" s="956"/>
      <c r="K200" s="959"/>
      <c r="L200" s="1114" t="str">
        <f>mergeValue(A200) &amp;"."&amp; mergeValue(B200)&amp;"."&amp; mergeValue(C200)</f>
        <v>1.1.21</v>
      </c>
      <c r="M200" s="695" t="s">
        <v>7</v>
      </c>
      <c r="N200" s="648"/>
      <c r="O200" s="1245" t="str">
        <f>IF('Перечень тарифов'!R61="","","" &amp; 'Перечень тарифов'!R61 &amp; "")</f>
        <v>102</v>
      </c>
      <c r="P200" s="1246"/>
      <c r="Q200" s="1246"/>
      <c r="R200" s="1246"/>
      <c r="S200" s="1246"/>
      <c r="T200" s="1246"/>
      <c r="U200" s="1246"/>
      <c r="V200" s="1246"/>
      <c r="W200" s="1246"/>
      <c r="X200" s="1246"/>
      <c r="Y200" s="1246"/>
      <c r="Z200" s="1246"/>
      <c r="AA200" s="1246"/>
      <c r="AB200" s="1246"/>
      <c r="AC200" s="1247"/>
      <c r="AD200" s="632" t="s">
        <v>633</v>
      </c>
      <c r="AE200" s="1010"/>
      <c r="AF200" s="831"/>
      <c r="AG200" s="831" t="str">
        <f t="shared" si="0"/>
        <v xml:space="preserve">Наименование системы теплоснабжения </v>
      </c>
      <c r="AH200" s="831"/>
      <c r="AI200" s="831"/>
      <c r="AJ200" s="831"/>
      <c r="AK200" s="1010"/>
      <c r="AL200" s="1010"/>
      <c r="AM200" s="1010"/>
      <c r="AN200" s="1010"/>
      <c r="AO200" s="1010"/>
      <c r="AP200" s="1010"/>
      <c r="AQ200" s="1010"/>
    </row>
    <row r="201" spans="1:43" s="1063" customFormat="1" hidden="1">
      <c r="A201" s="1239"/>
      <c r="B201" s="1239"/>
      <c r="C201" s="1239"/>
      <c r="D201" s="1239">
        <v>1</v>
      </c>
      <c r="E201" s="1110"/>
      <c r="F201" s="1110"/>
      <c r="G201" s="1110"/>
      <c r="H201" s="1110"/>
      <c r="I201" s="964"/>
      <c r="J201" s="956"/>
      <c r="K201" s="959"/>
      <c r="L201" s="1114" t="str">
        <f>mergeValue(A201) &amp;"."&amp; mergeValue(B201)&amp;"."&amp; mergeValue(C201)&amp;"."&amp; mergeValue(D201)</f>
        <v>1.1.21.1</v>
      </c>
      <c r="M201" s="696"/>
      <c r="N201" s="648"/>
      <c r="O201" s="1245"/>
      <c r="P201" s="1246"/>
      <c r="Q201" s="1246"/>
      <c r="R201" s="1246"/>
      <c r="S201" s="1246"/>
      <c r="T201" s="1246"/>
      <c r="U201" s="1246"/>
      <c r="V201" s="1246"/>
      <c r="W201" s="1246"/>
      <c r="X201" s="1246"/>
      <c r="Y201" s="1246"/>
      <c r="Z201" s="1246"/>
      <c r="AA201" s="1246"/>
      <c r="AB201" s="1246"/>
      <c r="AC201" s="1247"/>
      <c r="AD201" s="632"/>
      <c r="AE201" s="1010"/>
      <c r="AF201" s="831"/>
      <c r="AG201" s="831" t="str">
        <f t="shared" si="0"/>
        <v/>
      </c>
      <c r="AH201" s="831"/>
      <c r="AI201" s="831"/>
      <c r="AJ201" s="831"/>
      <c r="AK201" s="1010"/>
      <c r="AL201" s="1010"/>
      <c r="AM201" s="1010"/>
      <c r="AN201" s="1010"/>
      <c r="AO201" s="1010"/>
      <c r="AP201" s="1010"/>
      <c r="AQ201" s="1010"/>
    </row>
    <row r="202" spans="1:43" s="1063" customFormat="1" ht="36.75" customHeight="1">
      <c r="A202" s="1239"/>
      <c r="B202" s="1239"/>
      <c r="C202" s="1239"/>
      <c r="D202" s="1239"/>
      <c r="E202" s="1239">
        <v>1</v>
      </c>
      <c r="F202" s="1110"/>
      <c r="G202" s="1110"/>
      <c r="H202" s="1081">
        <v>1</v>
      </c>
      <c r="I202" s="1239">
        <v>1</v>
      </c>
      <c r="J202" s="1110"/>
      <c r="K202" s="967"/>
      <c r="L202" s="1114" t="str">
        <f>mergeValue(A202) &amp;"."&amp; mergeValue(B202)&amp;"."&amp; mergeValue(C202)&amp;"."&amp; mergeValue(D202)&amp;"."&amp; mergeValue(E202)</f>
        <v>1.1.21.1.1</v>
      </c>
      <c r="M202" s="556" t="s">
        <v>9</v>
      </c>
      <c r="N202" s="648"/>
      <c r="O202" s="1242" t="s">
        <v>3</v>
      </c>
      <c r="P202" s="1243"/>
      <c r="Q202" s="1243"/>
      <c r="R202" s="1243"/>
      <c r="S202" s="1243"/>
      <c r="T202" s="1243"/>
      <c r="U202" s="1243"/>
      <c r="V202" s="1243"/>
      <c r="W202" s="1243"/>
      <c r="X202" s="1243"/>
      <c r="Y202" s="1243"/>
      <c r="Z202" s="1243"/>
      <c r="AA202" s="1243"/>
      <c r="AB202" s="1243"/>
      <c r="AC202" s="1244"/>
      <c r="AD202" s="632" t="s">
        <v>638</v>
      </c>
      <c r="AE202" s="1010"/>
      <c r="AF202" s="831"/>
      <c r="AG202" s="831" t="str">
        <f t="shared" si="0"/>
        <v>Схема подключения теплопотребляющей установки к коллектору источника тепловой энергии</v>
      </c>
      <c r="AH202" s="831"/>
      <c r="AI202" s="831"/>
      <c r="AJ202" s="831"/>
      <c r="AK202" s="1010"/>
      <c r="AL202" s="1010"/>
      <c r="AM202" s="1010"/>
      <c r="AN202" s="1010"/>
      <c r="AO202" s="1010"/>
      <c r="AP202" s="1010"/>
      <c r="AQ202" s="1010"/>
    </row>
    <row r="203" spans="1:43" s="1063" customFormat="1" ht="24.75" customHeight="1">
      <c r="A203" s="1239"/>
      <c r="B203" s="1239"/>
      <c r="C203" s="1239"/>
      <c r="D203" s="1239"/>
      <c r="E203" s="1239"/>
      <c r="F203" s="1239">
        <v>1</v>
      </c>
      <c r="G203" s="1081"/>
      <c r="H203" s="1081"/>
      <c r="I203" s="1239"/>
      <c r="J203" s="1239">
        <v>1</v>
      </c>
      <c r="K203" s="968"/>
      <c r="L203" s="1114" t="str">
        <f>mergeValue(A203) &amp;"."&amp; mergeValue(B203)&amp;"."&amp; mergeValue(C203)&amp;"."&amp; mergeValue(D203)&amp;"."&amp; mergeValue(E203)&amp;"."&amp; mergeValue(F203)</f>
        <v>1.1.21.1.1.1</v>
      </c>
      <c r="M203" s="557" t="s">
        <v>10</v>
      </c>
      <c r="N203" s="648"/>
      <c r="O203" s="1242" t="s">
        <v>3</v>
      </c>
      <c r="P203" s="1243"/>
      <c r="Q203" s="1243"/>
      <c r="R203" s="1243"/>
      <c r="S203" s="1243"/>
      <c r="T203" s="1243"/>
      <c r="U203" s="1243"/>
      <c r="V203" s="1243"/>
      <c r="W203" s="1243"/>
      <c r="X203" s="1243"/>
      <c r="Y203" s="1243"/>
      <c r="Z203" s="1243"/>
      <c r="AA203" s="1243"/>
      <c r="AB203" s="1243"/>
      <c r="AC203" s="1244"/>
      <c r="AD203" s="632" t="s">
        <v>636</v>
      </c>
      <c r="AE203" s="1010"/>
      <c r="AF203" s="831"/>
      <c r="AG203" s="831" t="str">
        <f t="shared" si="0"/>
        <v>Группа потребителей</v>
      </c>
      <c r="AH203" s="831"/>
      <c r="AI203" s="831"/>
      <c r="AJ203" s="831"/>
      <c r="AK203" s="1010"/>
      <c r="AL203" s="1010"/>
      <c r="AM203" s="1010"/>
      <c r="AN203" s="1010"/>
      <c r="AO203" s="1010"/>
      <c r="AP203" s="1010"/>
      <c r="AQ203" s="1010"/>
    </row>
    <row r="204" spans="1:43" s="1063" customFormat="1" ht="17.100000000000001" customHeight="1">
      <c r="A204" s="1239"/>
      <c r="B204" s="1239"/>
      <c r="C204" s="1239"/>
      <c r="D204" s="1239"/>
      <c r="E204" s="1239"/>
      <c r="F204" s="1239"/>
      <c r="G204" s="1081">
        <v>1</v>
      </c>
      <c r="H204" s="1081"/>
      <c r="I204" s="1239"/>
      <c r="J204" s="1239"/>
      <c r="K204" s="968">
        <v>1</v>
      </c>
      <c r="L204" s="1114" t="str">
        <f>mergeValue(A204) &amp;"."&amp; mergeValue(B204)&amp;"."&amp; mergeValue(C204)&amp;"."&amp; mergeValue(D204)&amp;"."&amp; mergeValue(E204)&amp;"."&amp; mergeValue(F204)&amp;"."&amp; mergeValue(G204)</f>
        <v>1.1.21.1.1.1.1</v>
      </c>
      <c r="M204" s="1071" t="s">
        <v>642</v>
      </c>
      <c r="N204" s="648"/>
      <c r="O204" s="685">
        <v>1776</v>
      </c>
      <c r="P204" s="765"/>
      <c r="Q204" s="1096"/>
      <c r="R204" s="1234" t="s">
        <v>1470</v>
      </c>
      <c r="S204" s="1235" t="s">
        <v>84</v>
      </c>
      <c r="T204" s="1234" t="s">
        <v>2160</v>
      </c>
      <c r="U204" s="1235" t="s">
        <v>84</v>
      </c>
      <c r="V204" s="685">
        <v>1870.79</v>
      </c>
      <c r="W204" s="765"/>
      <c r="X204" s="1096"/>
      <c r="Y204" s="1234" t="s">
        <v>2161</v>
      </c>
      <c r="Z204" s="1235" t="s">
        <v>84</v>
      </c>
      <c r="AA204" s="1234" t="s">
        <v>1471</v>
      </c>
      <c r="AB204" s="1235" t="s">
        <v>85</v>
      </c>
      <c r="AC204" s="765"/>
      <c r="AD204" s="1210" t="s">
        <v>655</v>
      </c>
      <c r="AE204" s="1010" t="str">
        <f>strCheckDate(O205:AC205)</f>
        <v/>
      </c>
      <c r="AF204" s="831"/>
      <c r="AG204" s="831" t="str">
        <f t="shared" si="0"/>
        <v>вода</v>
      </c>
      <c r="AH204" s="831"/>
      <c r="AI204" s="831"/>
      <c r="AJ204" s="831"/>
      <c r="AK204" s="1010"/>
      <c r="AL204" s="1010"/>
      <c r="AM204" s="1010"/>
      <c r="AN204" s="1010"/>
      <c r="AO204" s="1010"/>
      <c r="AP204" s="1010"/>
      <c r="AQ204" s="1010"/>
    </row>
    <row r="205" spans="1:43" s="1063" customFormat="1" ht="11.25" hidden="1" customHeight="1">
      <c r="A205" s="1239"/>
      <c r="B205" s="1239"/>
      <c r="C205" s="1239"/>
      <c r="D205" s="1239"/>
      <c r="E205" s="1239"/>
      <c r="F205" s="1239"/>
      <c r="G205" s="1081"/>
      <c r="H205" s="1081"/>
      <c r="I205" s="1239"/>
      <c r="J205" s="1239"/>
      <c r="K205" s="968"/>
      <c r="L205" s="802"/>
      <c r="M205" s="648"/>
      <c r="N205" s="648"/>
      <c r="O205" s="765"/>
      <c r="P205" s="765"/>
      <c r="Q205" s="771" t="str">
        <f>R204 &amp; "-" &amp; T204</f>
        <v>01.01.2022-30.06.2022</v>
      </c>
      <c r="R205" s="1234"/>
      <c r="S205" s="1235"/>
      <c r="T205" s="1234"/>
      <c r="U205" s="1235"/>
      <c r="V205" s="765"/>
      <c r="W205" s="765"/>
      <c r="X205" s="771" t="str">
        <f>Y204 &amp; "-" &amp; AA204</f>
        <v>01.07.2022-31.12.2022</v>
      </c>
      <c r="Y205" s="1234"/>
      <c r="Z205" s="1235"/>
      <c r="AA205" s="1234"/>
      <c r="AB205" s="1235"/>
      <c r="AC205" s="765"/>
      <c r="AD205" s="1211"/>
      <c r="AE205" s="1010"/>
      <c r="AF205" s="831"/>
      <c r="AG205" s="831" t="str">
        <f t="shared" si="0"/>
        <v/>
      </c>
      <c r="AH205" s="831"/>
      <c r="AI205" s="831"/>
      <c r="AJ205" s="831"/>
      <c r="AK205" s="1010"/>
      <c r="AL205" s="1010"/>
      <c r="AM205" s="1010"/>
      <c r="AN205" s="1010"/>
      <c r="AO205" s="1010"/>
      <c r="AP205" s="1010"/>
      <c r="AQ205" s="1010"/>
    </row>
    <row r="206" spans="1:43" s="1063" customFormat="1" ht="15" customHeight="1">
      <c r="A206" s="1239"/>
      <c r="B206" s="1239"/>
      <c r="C206" s="1239"/>
      <c r="D206" s="1239"/>
      <c r="E206" s="1239"/>
      <c r="F206" s="1239"/>
      <c r="G206" s="1110"/>
      <c r="H206" s="1081"/>
      <c r="I206" s="1239"/>
      <c r="J206" s="1239"/>
      <c r="K206" s="967"/>
      <c r="L206" s="690"/>
      <c r="M206" s="559" t="s">
        <v>25</v>
      </c>
      <c r="N206" s="1008"/>
      <c r="O206" s="1008"/>
      <c r="P206" s="1008"/>
      <c r="Q206" s="1008"/>
      <c r="R206" s="1008"/>
      <c r="S206" s="1008"/>
      <c r="T206" s="1008"/>
      <c r="U206" s="1008"/>
      <c r="V206" s="1008"/>
      <c r="W206" s="1008"/>
      <c r="X206" s="1008"/>
      <c r="Y206" s="1008"/>
      <c r="Z206" s="1008"/>
      <c r="AA206" s="1008"/>
      <c r="AB206" s="1008"/>
      <c r="AC206" s="764"/>
      <c r="AD206" s="1212"/>
      <c r="AE206" s="1010"/>
      <c r="AF206" s="831"/>
      <c r="AG206" s="831" t="str">
        <f t="shared" si="0"/>
        <v>Добавить вид теплоносителя (параметры теплоносителя)</v>
      </c>
      <c r="AH206" s="831"/>
      <c r="AI206" s="831"/>
      <c r="AJ206" s="831"/>
      <c r="AK206" s="1010"/>
      <c r="AL206" s="1010"/>
      <c r="AM206" s="1010"/>
      <c r="AN206" s="1010"/>
      <c r="AO206" s="1010"/>
      <c r="AP206" s="1010"/>
      <c r="AQ206" s="1010"/>
    </row>
    <row r="207" spans="1:43" s="1063" customFormat="1" ht="15" customHeight="1">
      <c r="A207" s="1239"/>
      <c r="B207" s="1239"/>
      <c r="C207" s="1239"/>
      <c r="D207" s="1239"/>
      <c r="E207" s="1239"/>
      <c r="F207" s="1110"/>
      <c r="G207" s="1110"/>
      <c r="H207" s="1081"/>
      <c r="I207" s="1239"/>
      <c r="J207" s="1110"/>
      <c r="K207" s="967"/>
      <c r="L207" s="690"/>
      <c r="M207" s="558" t="s">
        <v>11</v>
      </c>
      <c r="N207" s="1008"/>
      <c r="O207" s="1008"/>
      <c r="P207" s="1008"/>
      <c r="Q207" s="1008"/>
      <c r="R207" s="1008"/>
      <c r="S207" s="1008"/>
      <c r="T207" s="1008"/>
      <c r="U207" s="1007"/>
      <c r="V207" s="1008"/>
      <c r="W207" s="1008"/>
      <c r="X207" s="1008"/>
      <c r="Y207" s="1008"/>
      <c r="Z207" s="1008"/>
      <c r="AA207" s="1008"/>
      <c r="AB207" s="1007"/>
      <c r="AC207" s="1008"/>
      <c r="AD207" s="667"/>
      <c r="AE207" s="1010"/>
      <c r="AF207" s="831"/>
      <c r="AG207" s="831" t="str">
        <f t="shared" si="0"/>
        <v>Добавить группу потребителей</v>
      </c>
      <c r="AH207" s="831"/>
      <c r="AI207" s="831"/>
      <c r="AJ207" s="831"/>
      <c r="AK207" s="1010"/>
      <c r="AL207" s="1010"/>
      <c r="AM207" s="1010"/>
      <c r="AN207" s="1010"/>
      <c r="AO207" s="1010"/>
      <c r="AP207" s="1010"/>
      <c r="AQ207" s="1010"/>
    </row>
    <row r="208" spans="1:43" s="1063" customFormat="1" ht="15" customHeight="1">
      <c r="A208" s="1239"/>
      <c r="B208" s="1239"/>
      <c r="C208" s="1239"/>
      <c r="D208" s="1239"/>
      <c r="E208" s="1084" t="s">
        <v>253</v>
      </c>
      <c r="F208" s="1110"/>
      <c r="G208" s="1110"/>
      <c r="H208" s="1110"/>
      <c r="I208" s="981"/>
      <c r="J208" s="1066"/>
      <c r="K208" s="965"/>
      <c r="L208" s="690"/>
      <c r="M208" s="1003" t="s">
        <v>12</v>
      </c>
      <c r="N208" s="1008"/>
      <c r="O208" s="1008"/>
      <c r="P208" s="1008"/>
      <c r="Q208" s="1008"/>
      <c r="R208" s="1008"/>
      <c r="S208" s="1008"/>
      <c r="T208" s="1008"/>
      <c r="U208" s="1007"/>
      <c r="V208" s="1008"/>
      <c r="W208" s="1008"/>
      <c r="X208" s="1008"/>
      <c r="Y208" s="1008"/>
      <c r="Z208" s="1008"/>
      <c r="AA208" s="1008"/>
      <c r="AB208" s="1007"/>
      <c r="AC208" s="1008"/>
      <c r="AD208" s="667"/>
      <c r="AE208" s="1010"/>
      <c r="AF208" s="831"/>
      <c r="AG208" s="831" t="str">
        <f t="shared" si="0"/>
        <v>Добавить схему подключения</v>
      </c>
      <c r="AH208" s="831"/>
      <c r="AI208" s="831"/>
      <c r="AJ208" s="831"/>
      <c r="AK208" s="1010"/>
      <c r="AL208" s="1010"/>
      <c r="AM208" s="1010"/>
      <c r="AN208" s="1010"/>
      <c r="AO208" s="1010"/>
      <c r="AP208" s="1010"/>
      <c r="AQ208" s="1010"/>
    </row>
    <row r="209" spans="1:43" s="1063" customFormat="1" ht="22.5">
      <c r="A209" s="1239"/>
      <c r="B209" s="1239"/>
      <c r="C209" s="1239">
        <v>22</v>
      </c>
      <c r="D209" s="1081"/>
      <c r="E209" s="1110"/>
      <c r="F209" s="1110"/>
      <c r="G209" s="1110"/>
      <c r="H209" s="1110"/>
      <c r="I209" s="964"/>
      <c r="J209" s="956"/>
      <c r="K209" s="959"/>
      <c r="L209" s="1114" t="str">
        <f>mergeValue(A209) &amp;"."&amp; mergeValue(B209)&amp;"."&amp; mergeValue(C209)</f>
        <v>1.1.22</v>
      </c>
      <c r="M209" s="695" t="s">
        <v>7</v>
      </c>
      <c r="N209" s="648"/>
      <c r="O209" s="1245" t="str">
        <f>IF('Перечень тарифов'!R63="","","" &amp; 'Перечень тарифов'!R63 &amp; "")</f>
        <v>31</v>
      </c>
      <c r="P209" s="1246"/>
      <c r="Q209" s="1246"/>
      <c r="R209" s="1246"/>
      <c r="S209" s="1246"/>
      <c r="T209" s="1246"/>
      <c r="U209" s="1246"/>
      <c r="V209" s="1246"/>
      <c r="W209" s="1246"/>
      <c r="X209" s="1246"/>
      <c r="Y209" s="1246"/>
      <c r="Z209" s="1246"/>
      <c r="AA209" s="1246"/>
      <c r="AB209" s="1246"/>
      <c r="AC209" s="1247"/>
      <c r="AD209" s="632" t="s">
        <v>633</v>
      </c>
      <c r="AE209" s="1010"/>
      <c r="AF209" s="831"/>
      <c r="AG209" s="831" t="str">
        <f t="shared" si="0"/>
        <v xml:space="preserve">Наименование системы теплоснабжения </v>
      </c>
      <c r="AH209" s="831"/>
      <c r="AI209" s="831"/>
      <c r="AJ209" s="831"/>
      <c r="AK209" s="1010"/>
      <c r="AL209" s="1010"/>
      <c r="AM209" s="1010"/>
      <c r="AN209" s="1010"/>
      <c r="AO209" s="1010"/>
      <c r="AP209" s="1010"/>
      <c r="AQ209" s="1010"/>
    </row>
    <row r="210" spans="1:43" s="1063" customFormat="1" hidden="1">
      <c r="A210" s="1239"/>
      <c r="B210" s="1239"/>
      <c r="C210" s="1239"/>
      <c r="D210" s="1239">
        <v>1</v>
      </c>
      <c r="E210" s="1110"/>
      <c r="F210" s="1110"/>
      <c r="G210" s="1110"/>
      <c r="H210" s="1110"/>
      <c r="I210" s="964"/>
      <c r="J210" s="956"/>
      <c r="K210" s="959"/>
      <c r="L210" s="1114" t="str">
        <f>mergeValue(A210) &amp;"."&amp; mergeValue(B210)&amp;"."&amp; mergeValue(C210)&amp;"."&amp; mergeValue(D210)</f>
        <v>1.1.22.1</v>
      </c>
      <c r="M210" s="696"/>
      <c r="N210" s="648"/>
      <c r="O210" s="1245"/>
      <c r="P210" s="1246"/>
      <c r="Q210" s="1246"/>
      <c r="R210" s="1246"/>
      <c r="S210" s="1246"/>
      <c r="T210" s="1246"/>
      <c r="U210" s="1246"/>
      <c r="V210" s="1246"/>
      <c r="W210" s="1246"/>
      <c r="X210" s="1246"/>
      <c r="Y210" s="1246"/>
      <c r="Z210" s="1246"/>
      <c r="AA210" s="1246"/>
      <c r="AB210" s="1246"/>
      <c r="AC210" s="1247"/>
      <c r="AD210" s="632"/>
      <c r="AE210" s="1010"/>
      <c r="AF210" s="831"/>
      <c r="AG210" s="831" t="str">
        <f t="shared" si="0"/>
        <v/>
      </c>
      <c r="AH210" s="831"/>
      <c r="AI210" s="831"/>
      <c r="AJ210" s="831"/>
      <c r="AK210" s="1010"/>
      <c r="AL210" s="1010"/>
      <c r="AM210" s="1010"/>
      <c r="AN210" s="1010"/>
      <c r="AO210" s="1010"/>
      <c r="AP210" s="1010"/>
      <c r="AQ210" s="1010"/>
    </row>
    <row r="211" spans="1:43" s="1063" customFormat="1" ht="33" customHeight="1">
      <c r="A211" s="1239"/>
      <c r="B211" s="1239"/>
      <c r="C211" s="1239"/>
      <c r="D211" s="1239"/>
      <c r="E211" s="1239">
        <v>1</v>
      </c>
      <c r="F211" s="1110"/>
      <c r="G211" s="1110"/>
      <c r="H211" s="1081">
        <v>1</v>
      </c>
      <c r="I211" s="1239">
        <v>1</v>
      </c>
      <c r="J211" s="1110"/>
      <c r="K211" s="967"/>
      <c r="L211" s="1114" t="str">
        <f>mergeValue(A211) &amp;"."&amp; mergeValue(B211)&amp;"."&amp; mergeValue(C211)&amp;"."&amp; mergeValue(D211)&amp;"."&amp; mergeValue(E211)</f>
        <v>1.1.22.1.1</v>
      </c>
      <c r="M211" s="556" t="s">
        <v>9</v>
      </c>
      <c r="N211" s="648"/>
      <c r="O211" s="1242" t="s">
        <v>3</v>
      </c>
      <c r="P211" s="1243"/>
      <c r="Q211" s="1243"/>
      <c r="R211" s="1243"/>
      <c r="S211" s="1243"/>
      <c r="T211" s="1243"/>
      <c r="U211" s="1243"/>
      <c r="V211" s="1243"/>
      <c r="W211" s="1243"/>
      <c r="X211" s="1243"/>
      <c r="Y211" s="1243"/>
      <c r="Z211" s="1243"/>
      <c r="AA211" s="1243"/>
      <c r="AB211" s="1243"/>
      <c r="AC211" s="1244"/>
      <c r="AD211" s="632" t="s">
        <v>638</v>
      </c>
      <c r="AE211" s="1010"/>
      <c r="AF211" s="831"/>
      <c r="AG211" s="831" t="str">
        <f t="shared" si="0"/>
        <v>Схема подключения теплопотребляющей установки к коллектору источника тепловой энергии</v>
      </c>
      <c r="AH211" s="831"/>
      <c r="AI211" s="831"/>
      <c r="AJ211" s="831"/>
      <c r="AK211" s="1010"/>
      <c r="AL211" s="1010"/>
      <c r="AM211" s="1010"/>
      <c r="AN211" s="1010"/>
      <c r="AO211" s="1010"/>
      <c r="AP211" s="1010"/>
      <c r="AQ211" s="1010"/>
    </row>
    <row r="212" spans="1:43" s="1063" customFormat="1" ht="29.25" customHeight="1">
      <c r="A212" s="1239"/>
      <c r="B212" s="1239"/>
      <c r="C212" s="1239"/>
      <c r="D212" s="1239"/>
      <c r="E212" s="1239"/>
      <c r="F212" s="1239">
        <v>1</v>
      </c>
      <c r="G212" s="1081"/>
      <c r="H212" s="1081"/>
      <c r="I212" s="1239"/>
      <c r="J212" s="1239">
        <v>1</v>
      </c>
      <c r="K212" s="968"/>
      <c r="L212" s="1114" t="str">
        <f>mergeValue(A212) &amp;"."&amp; mergeValue(B212)&amp;"."&amp; mergeValue(C212)&amp;"."&amp; mergeValue(D212)&amp;"."&amp; mergeValue(E212)&amp;"."&amp; mergeValue(F212)</f>
        <v>1.1.22.1.1.1</v>
      </c>
      <c r="M212" s="557" t="s">
        <v>10</v>
      </c>
      <c r="N212" s="648"/>
      <c r="O212" s="1242" t="s">
        <v>3</v>
      </c>
      <c r="P212" s="1243"/>
      <c r="Q212" s="1243"/>
      <c r="R212" s="1243"/>
      <c r="S212" s="1243"/>
      <c r="T212" s="1243"/>
      <c r="U212" s="1243"/>
      <c r="V212" s="1243"/>
      <c r="W212" s="1243"/>
      <c r="X212" s="1243"/>
      <c r="Y212" s="1243"/>
      <c r="Z212" s="1243"/>
      <c r="AA212" s="1243"/>
      <c r="AB212" s="1243"/>
      <c r="AC212" s="1244"/>
      <c r="AD212" s="632" t="s">
        <v>636</v>
      </c>
      <c r="AE212" s="1010"/>
      <c r="AF212" s="831"/>
      <c r="AG212" s="831" t="str">
        <f t="shared" si="0"/>
        <v>Группа потребителей</v>
      </c>
      <c r="AH212" s="831"/>
      <c r="AI212" s="831"/>
      <c r="AJ212" s="831"/>
      <c r="AK212" s="1010"/>
      <c r="AL212" s="1010"/>
      <c r="AM212" s="1010"/>
      <c r="AN212" s="1010"/>
      <c r="AO212" s="1010"/>
      <c r="AP212" s="1010"/>
      <c r="AQ212" s="1010"/>
    </row>
    <row r="213" spans="1:43" s="1063" customFormat="1" ht="17.100000000000001" customHeight="1">
      <c r="A213" s="1239"/>
      <c r="B213" s="1239"/>
      <c r="C213" s="1239"/>
      <c r="D213" s="1239"/>
      <c r="E213" s="1239"/>
      <c r="F213" s="1239"/>
      <c r="G213" s="1081">
        <v>1</v>
      </c>
      <c r="H213" s="1081"/>
      <c r="I213" s="1239"/>
      <c r="J213" s="1239"/>
      <c r="K213" s="968">
        <v>1</v>
      </c>
      <c r="L213" s="1114" t="str">
        <f>mergeValue(A213) &amp;"."&amp; mergeValue(B213)&amp;"."&amp; mergeValue(C213)&amp;"."&amp; mergeValue(D213)&amp;"."&amp; mergeValue(E213)&amp;"."&amp; mergeValue(F213)&amp;"."&amp; mergeValue(G213)</f>
        <v>1.1.22.1.1.1.1</v>
      </c>
      <c r="M213" s="1071" t="s">
        <v>642</v>
      </c>
      <c r="N213" s="648"/>
      <c r="O213" s="685">
        <v>2402.15</v>
      </c>
      <c r="P213" s="765"/>
      <c r="Q213" s="1096"/>
      <c r="R213" s="1234" t="s">
        <v>1470</v>
      </c>
      <c r="S213" s="1235" t="s">
        <v>84</v>
      </c>
      <c r="T213" s="1234" t="s">
        <v>2160</v>
      </c>
      <c r="U213" s="1235" t="s">
        <v>84</v>
      </c>
      <c r="V213" s="685">
        <v>3179.41</v>
      </c>
      <c r="W213" s="765"/>
      <c r="X213" s="1096"/>
      <c r="Y213" s="1234" t="s">
        <v>2161</v>
      </c>
      <c r="Z213" s="1235" t="s">
        <v>84</v>
      </c>
      <c r="AA213" s="1234" t="s">
        <v>1471</v>
      </c>
      <c r="AB213" s="1235" t="s">
        <v>85</v>
      </c>
      <c r="AC213" s="765"/>
      <c r="AD213" s="1210" t="s">
        <v>655</v>
      </c>
      <c r="AE213" s="1010" t="str">
        <f>strCheckDate(O214:AC214)</f>
        <v/>
      </c>
      <c r="AF213" s="831"/>
      <c r="AG213" s="831" t="str">
        <f t="shared" si="0"/>
        <v>вода</v>
      </c>
      <c r="AH213" s="831"/>
      <c r="AI213" s="831"/>
      <c r="AJ213" s="831"/>
      <c r="AK213" s="1010"/>
      <c r="AL213" s="1010"/>
      <c r="AM213" s="1010"/>
      <c r="AN213" s="1010"/>
      <c r="AO213" s="1010"/>
      <c r="AP213" s="1010"/>
      <c r="AQ213" s="1010"/>
    </row>
    <row r="214" spans="1:43" s="1063" customFormat="1" ht="11.25" hidden="1" customHeight="1">
      <c r="A214" s="1239"/>
      <c r="B214" s="1239"/>
      <c r="C214" s="1239"/>
      <c r="D214" s="1239"/>
      <c r="E214" s="1239"/>
      <c r="F214" s="1239"/>
      <c r="G214" s="1081"/>
      <c r="H214" s="1081"/>
      <c r="I214" s="1239"/>
      <c r="J214" s="1239"/>
      <c r="K214" s="968"/>
      <c r="L214" s="802"/>
      <c r="M214" s="648"/>
      <c r="N214" s="648"/>
      <c r="O214" s="765"/>
      <c r="P214" s="765"/>
      <c r="Q214" s="771" t="str">
        <f>R213 &amp; "-" &amp; T213</f>
        <v>01.01.2022-30.06.2022</v>
      </c>
      <c r="R214" s="1234"/>
      <c r="S214" s="1235"/>
      <c r="T214" s="1234"/>
      <c r="U214" s="1235"/>
      <c r="V214" s="765"/>
      <c r="W214" s="765"/>
      <c r="X214" s="771" t="str">
        <f>Y213 &amp; "-" &amp; AA213</f>
        <v>01.07.2022-31.12.2022</v>
      </c>
      <c r="Y214" s="1234"/>
      <c r="Z214" s="1235"/>
      <c r="AA214" s="1234"/>
      <c r="AB214" s="1235"/>
      <c r="AC214" s="765"/>
      <c r="AD214" s="1211"/>
      <c r="AE214" s="1010"/>
      <c r="AF214" s="831"/>
      <c r="AG214" s="831" t="str">
        <f t="shared" si="0"/>
        <v/>
      </c>
      <c r="AH214" s="831"/>
      <c r="AI214" s="831"/>
      <c r="AJ214" s="831"/>
      <c r="AK214" s="1010"/>
      <c r="AL214" s="1010"/>
      <c r="AM214" s="1010"/>
      <c r="AN214" s="1010"/>
      <c r="AO214" s="1010"/>
      <c r="AP214" s="1010"/>
      <c r="AQ214" s="1010"/>
    </row>
    <row r="215" spans="1:43" s="1063" customFormat="1" ht="15" customHeight="1">
      <c r="A215" s="1239"/>
      <c r="B215" s="1239"/>
      <c r="C215" s="1239"/>
      <c r="D215" s="1239"/>
      <c r="E215" s="1239"/>
      <c r="F215" s="1239"/>
      <c r="G215" s="1110"/>
      <c r="H215" s="1081"/>
      <c r="I215" s="1239"/>
      <c r="J215" s="1239"/>
      <c r="K215" s="967"/>
      <c r="L215" s="690"/>
      <c r="M215" s="559" t="s">
        <v>25</v>
      </c>
      <c r="N215" s="1008"/>
      <c r="O215" s="1008"/>
      <c r="P215" s="1008"/>
      <c r="Q215" s="1008"/>
      <c r="R215" s="1008"/>
      <c r="S215" s="1008"/>
      <c r="T215" s="1008"/>
      <c r="U215" s="1008"/>
      <c r="V215" s="1008"/>
      <c r="W215" s="1008"/>
      <c r="X215" s="1008"/>
      <c r="Y215" s="1008"/>
      <c r="Z215" s="1008"/>
      <c r="AA215" s="1008"/>
      <c r="AB215" s="1008"/>
      <c r="AC215" s="764"/>
      <c r="AD215" s="1212"/>
      <c r="AE215" s="1010"/>
      <c r="AF215" s="831"/>
      <c r="AG215" s="831" t="str">
        <f t="shared" si="0"/>
        <v>Добавить вид теплоносителя (параметры теплоносителя)</v>
      </c>
      <c r="AH215" s="831"/>
      <c r="AI215" s="831"/>
      <c r="AJ215" s="831"/>
      <c r="AK215" s="1010"/>
      <c r="AL215" s="1010"/>
      <c r="AM215" s="1010"/>
      <c r="AN215" s="1010"/>
      <c r="AO215" s="1010"/>
      <c r="AP215" s="1010"/>
      <c r="AQ215" s="1010"/>
    </row>
    <row r="216" spans="1:43" s="1063" customFormat="1" ht="15" customHeight="1">
      <c r="A216" s="1239"/>
      <c r="B216" s="1239"/>
      <c r="C216" s="1239"/>
      <c r="D216" s="1239"/>
      <c r="E216" s="1239"/>
      <c r="F216" s="1110"/>
      <c r="G216" s="1110"/>
      <c r="H216" s="1081"/>
      <c r="I216" s="1239"/>
      <c r="J216" s="1110"/>
      <c r="K216" s="967"/>
      <c r="L216" s="690"/>
      <c r="M216" s="558" t="s">
        <v>11</v>
      </c>
      <c r="N216" s="1008"/>
      <c r="O216" s="1008"/>
      <c r="P216" s="1008"/>
      <c r="Q216" s="1008"/>
      <c r="R216" s="1008"/>
      <c r="S216" s="1008"/>
      <c r="T216" s="1008"/>
      <c r="U216" s="1007"/>
      <c r="V216" s="1008"/>
      <c r="W216" s="1008"/>
      <c r="X216" s="1008"/>
      <c r="Y216" s="1008"/>
      <c r="Z216" s="1008"/>
      <c r="AA216" s="1008"/>
      <c r="AB216" s="1007"/>
      <c r="AC216" s="1008"/>
      <c r="AD216" s="667"/>
      <c r="AE216" s="1010"/>
      <c r="AF216" s="831"/>
      <c r="AG216" s="831" t="str">
        <f t="shared" si="0"/>
        <v>Добавить группу потребителей</v>
      </c>
      <c r="AH216" s="831"/>
      <c r="AI216" s="831"/>
      <c r="AJ216" s="831"/>
      <c r="AK216" s="1010"/>
      <c r="AL216" s="1010"/>
      <c r="AM216" s="1010"/>
      <c r="AN216" s="1010"/>
      <c r="AO216" s="1010"/>
      <c r="AP216" s="1010"/>
      <c r="AQ216" s="1010"/>
    </row>
    <row r="217" spans="1:43" s="1063" customFormat="1" ht="15" customHeight="1">
      <c r="A217" s="1239"/>
      <c r="B217" s="1239"/>
      <c r="C217" s="1239"/>
      <c r="D217" s="1239"/>
      <c r="E217" s="1084" t="s">
        <v>253</v>
      </c>
      <c r="F217" s="1110"/>
      <c r="G217" s="1110"/>
      <c r="H217" s="1110"/>
      <c r="I217" s="981"/>
      <c r="J217" s="1066"/>
      <c r="K217" s="965"/>
      <c r="L217" s="690"/>
      <c r="M217" s="1003" t="s">
        <v>12</v>
      </c>
      <c r="N217" s="1008"/>
      <c r="O217" s="1008"/>
      <c r="P217" s="1008"/>
      <c r="Q217" s="1008"/>
      <c r="R217" s="1008"/>
      <c r="S217" s="1008"/>
      <c r="T217" s="1008"/>
      <c r="U217" s="1007"/>
      <c r="V217" s="1008"/>
      <c r="W217" s="1008"/>
      <c r="X217" s="1008"/>
      <c r="Y217" s="1008"/>
      <c r="Z217" s="1008"/>
      <c r="AA217" s="1008"/>
      <c r="AB217" s="1007"/>
      <c r="AC217" s="1008"/>
      <c r="AD217" s="667"/>
      <c r="AE217" s="1010"/>
      <c r="AF217" s="831"/>
      <c r="AG217" s="831" t="str">
        <f t="shared" si="0"/>
        <v>Добавить схему подключения</v>
      </c>
      <c r="AH217" s="831"/>
      <c r="AI217" s="831"/>
      <c r="AJ217" s="831"/>
      <c r="AK217" s="1010"/>
      <c r="AL217" s="1010"/>
      <c r="AM217" s="1010"/>
      <c r="AN217" s="1010"/>
      <c r="AO217" s="1010"/>
      <c r="AP217" s="1010"/>
      <c r="AQ217" s="1010"/>
    </row>
    <row r="218" spans="1:43" s="1063" customFormat="1" ht="22.5">
      <c r="A218" s="1239"/>
      <c r="B218" s="1239"/>
      <c r="C218" s="1239">
        <v>23</v>
      </c>
      <c r="D218" s="1081"/>
      <c r="E218" s="1110"/>
      <c r="F218" s="1110"/>
      <c r="G218" s="1110"/>
      <c r="H218" s="1110"/>
      <c r="I218" s="964"/>
      <c r="J218" s="956"/>
      <c r="K218" s="959"/>
      <c r="L218" s="1114" t="str">
        <f>mergeValue(A218) &amp;"."&amp; mergeValue(B218)&amp;"."&amp; mergeValue(C218)</f>
        <v>1.1.23</v>
      </c>
      <c r="M218" s="695" t="s">
        <v>7</v>
      </c>
      <c r="N218" s="648"/>
      <c r="O218" s="1245" t="str">
        <f>IF('Перечень тарифов'!R65="","","" &amp; 'Перечень тарифов'!R65 &amp; "")</f>
        <v>32</v>
      </c>
      <c r="P218" s="1246"/>
      <c r="Q218" s="1246"/>
      <c r="R218" s="1246"/>
      <c r="S218" s="1246"/>
      <c r="T218" s="1246"/>
      <c r="U218" s="1246"/>
      <c r="V218" s="1246"/>
      <c r="W218" s="1246"/>
      <c r="X218" s="1246"/>
      <c r="Y218" s="1246"/>
      <c r="Z218" s="1246"/>
      <c r="AA218" s="1246"/>
      <c r="AB218" s="1246"/>
      <c r="AC218" s="1247"/>
      <c r="AD218" s="632" t="s">
        <v>633</v>
      </c>
      <c r="AE218" s="1010"/>
      <c r="AF218" s="831"/>
      <c r="AG218" s="831" t="str">
        <f t="shared" si="0"/>
        <v xml:space="preserve">Наименование системы теплоснабжения </v>
      </c>
      <c r="AH218" s="831"/>
      <c r="AI218" s="831"/>
      <c r="AJ218" s="831"/>
      <c r="AK218" s="1010"/>
      <c r="AL218" s="1010"/>
      <c r="AM218" s="1010"/>
      <c r="AN218" s="1010"/>
      <c r="AO218" s="1010"/>
      <c r="AP218" s="1010"/>
      <c r="AQ218" s="1010"/>
    </row>
    <row r="219" spans="1:43" s="1063" customFormat="1" hidden="1">
      <c r="A219" s="1239"/>
      <c r="B219" s="1239"/>
      <c r="C219" s="1239"/>
      <c r="D219" s="1239">
        <v>1</v>
      </c>
      <c r="E219" s="1110"/>
      <c r="F219" s="1110"/>
      <c r="G219" s="1110"/>
      <c r="H219" s="1110"/>
      <c r="I219" s="964"/>
      <c r="J219" s="956"/>
      <c r="K219" s="959"/>
      <c r="L219" s="1114" t="str">
        <f>mergeValue(A219) &amp;"."&amp; mergeValue(B219)&amp;"."&amp; mergeValue(C219)&amp;"."&amp; mergeValue(D219)</f>
        <v>1.1.23.1</v>
      </c>
      <c r="M219" s="696"/>
      <c r="N219" s="648"/>
      <c r="O219" s="1245"/>
      <c r="P219" s="1246"/>
      <c r="Q219" s="1246"/>
      <c r="R219" s="1246"/>
      <c r="S219" s="1246"/>
      <c r="T219" s="1246"/>
      <c r="U219" s="1246"/>
      <c r="V219" s="1246"/>
      <c r="W219" s="1246"/>
      <c r="X219" s="1246"/>
      <c r="Y219" s="1246"/>
      <c r="Z219" s="1246"/>
      <c r="AA219" s="1246"/>
      <c r="AB219" s="1246"/>
      <c r="AC219" s="1247"/>
      <c r="AD219" s="632"/>
      <c r="AE219" s="1010"/>
      <c r="AF219" s="831"/>
      <c r="AG219" s="831" t="str">
        <f t="shared" si="0"/>
        <v/>
      </c>
      <c r="AH219" s="831"/>
      <c r="AI219" s="831"/>
      <c r="AJ219" s="831"/>
      <c r="AK219" s="1010"/>
      <c r="AL219" s="1010"/>
      <c r="AM219" s="1010"/>
      <c r="AN219" s="1010"/>
      <c r="AO219" s="1010"/>
      <c r="AP219" s="1010"/>
      <c r="AQ219" s="1010"/>
    </row>
    <row r="220" spans="1:43" s="1063" customFormat="1" ht="33.75" customHeight="1">
      <c r="A220" s="1239"/>
      <c r="B220" s="1239"/>
      <c r="C220" s="1239"/>
      <c r="D220" s="1239"/>
      <c r="E220" s="1239">
        <v>1</v>
      </c>
      <c r="F220" s="1110"/>
      <c r="G220" s="1110"/>
      <c r="H220" s="1081">
        <v>1</v>
      </c>
      <c r="I220" s="1239">
        <v>1</v>
      </c>
      <c r="J220" s="1110"/>
      <c r="K220" s="967"/>
      <c r="L220" s="1114" t="str">
        <f>mergeValue(A220) &amp;"."&amp; mergeValue(B220)&amp;"."&amp; mergeValue(C220)&amp;"."&amp; mergeValue(D220)&amp;"."&amp; mergeValue(E220)</f>
        <v>1.1.23.1.1</v>
      </c>
      <c r="M220" s="556" t="s">
        <v>9</v>
      </c>
      <c r="N220" s="648"/>
      <c r="O220" s="1242" t="s">
        <v>3</v>
      </c>
      <c r="P220" s="1243"/>
      <c r="Q220" s="1243"/>
      <c r="R220" s="1243"/>
      <c r="S220" s="1243"/>
      <c r="T220" s="1243"/>
      <c r="U220" s="1243"/>
      <c r="V220" s="1243"/>
      <c r="W220" s="1243"/>
      <c r="X220" s="1243"/>
      <c r="Y220" s="1243"/>
      <c r="Z220" s="1243"/>
      <c r="AA220" s="1243"/>
      <c r="AB220" s="1243"/>
      <c r="AC220" s="1244"/>
      <c r="AD220" s="632" t="s">
        <v>638</v>
      </c>
      <c r="AE220" s="1010"/>
      <c r="AF220" s="831"/>
      <c r="AG220" s="831" t="str">
        <f t="shared" si="0"/>
        <v>Схема подключения теплопотребляющей установки к коллектору источника тепловой энергии</v>
      </c>
      <c r="AH220" s="831"/>
      <c r="AI220" s="831"/>
      <c r="AJ220" s="831"/>
      <c r="AK220" s="1010"/>
      <c r="AL220" s="1010"/>
      <c r="AM220" s="1010"/>
      <c r="AN220" s="1010"/>
      <c r="AO220" s="1010"/>
      <c r="AP220" s="1010"/>
      <c r="AQ220" s="1010"/>
    </row>
    <row r="221" spans="1:43" s="1063" customFormat="1" ht="20.25" customHeight="1">
      <c r="A221" s="1239"/>
      <c r="B221" s="1239"/>
      <c r="C221" s="1239"/>
      <c r="D221" s="1239"/>
      <c r="E221" s="1239"/>
      <c r="F221" s="1239">
        <v>1</v>
      </c>
      <c r="G221" s="1081"/>
      <c r="H221" s="1081"/>
      <c r="I221" s="1239"/>
      <c r="J221" s="1239">
        <v>1</v>
      </c>
      <c r="K221" s="968"/>
      <c r="L221" s="1114" t="str">
        <f>mergeValue(A221) &amp;"."&amp; mergeValue(B221)&amp;"."&amp; mergeValue(C221)&amp;"."&amp; mergeValue(D221)&amp;"."&amp; mergeValue(E221)&amp;"."&amp; mergeValue(F221)</f>
        <v>1.1.23.1.1.1</v>
      </c>
      <c r="M221" s="557" t="s">
        <v>10</v>
      </c>
      <c r="N221" s="648"/>
      <c r="O221" s="1242" t="s">
        <v>3</v>
      </c>
      <c r="P221" s="1243"/>
      <c r="Q221" s="1243"/>
      <c r="R221" s="1243"/>
      <c r="S221" s="1243"/>
      <c r="T221" s="1243"/>
      <c r="U221" s="1243"/>
      <c r="V221" s="1243"/>
      <c r="W221" s="1243"/>
      <c r="X221" s="1243"/>
      <c r="Y221" s="1243"/>
      <c r="Z221" s="1243"/>
      <c r="AA221" s="1243"/>
      <c r="AB221" s="1243"/>
      <c r="AC221" s="1244"/>
      <c r="AD221" s="632" t="s">
        <v>636</v>
      </c>
      <c r="AE221" s="1010"/>
      <c r="AF221" s="831"/>
      <c r="AG221" s="831" t="str">
        <f t="shared" si="0"/>
        <v>Группа потребителей</v>
      </c>
      <c r="AH221" s="831"/>
      <c r="AI221" s="831"/>
      <c r="AJ221" s="831"/>
      <c r="AK221" s="1010"/>
      <c r="AL221" s="1010"/>
      <c r="AM221" s="1010"/>
      <c r="AN221" s="1010"/>
      <c r="AO221" s="1010"/>
      <c r="AP221" s="1010"/>
      <c r="AQ221" s="1010"/>
    </row>
    <row r="222" spans="1:43" s="1063" customFormat="1" ht="17.100000000000001" customHeight="1">
      <c r="A222" s="1239"/>
      <c r="B222" s="1239"/>
      <c r="C222" s="1239"/>
      <c r="D222" s="1239"/>
      <c r="E222" s="1239"/>
      <c r="F222" s="1239"/>
      <c r="G222" s="1081">
        <v>1</v>
      </c>
      <c r="H222" s="1081"/>
      <c r="I222" s="1239"/>
      <c r="J222" s="1239"/>
      <c r="K222" s="968">
        <v>1</v>
      </c>
      <c r="L222" s="1114" t="str">
        <f>mergeValue(A222) &amp;"."&amp; mergeValue(B222)&amp;"."&amp; mergeValue(C222)&amp;"."&amp; mergeValue(D222)&amp;"."&amp; mergeValue(E222)&amp;"."&amp; mergeValue(F222)&amp;"."&amp; mergeValue(G222)</f>
        <v>1.1.23.1.1.1.1</v>
      </c>
      <c r="M222" s="1071" t="s">
        <v>642</v>
      </c>
      <c r="N222" s="648"/>
      <c r="O222" s="685">
        <v>2494.6</v>
      </c>
      <c r="P222" s="765"/>
      <c r="Q222" s="1096"/>
      <c r="R222" s="1234" t="s">
        <v>1470</v>
      </c>
      <c r="S222" s="1235" t="s">
        <v>84</v>
      </c>
      <c r="T222" s="1234" t="s">
        <v>2160</v>
      </c>
      <c r="U222" s="1235" t="s">
        <v>84</v>
      </c>
      <c r="V222" s="685">
        <v>3051.83</v>
      </c>
      <c r="W222" s="765"/>
      <c r="X222" s="1096"/>
      <c r="Y222" s="1234" t="s">
        <v>2161</v>
      </c>
      <c r="Z222" s="1235" t="s">
        <v>84</v>
      </c>
      <c r="AA222" s="1234" t="s">
        <v>1471</v>
      </c>
      <c r="AB222" s="1235" t="s">
        <v>85</v>
      </c>
      <c r="AC222" s="765"/>
      <c r="AD222" s="1210" t="s">
        <v>655</v>
      </c>
      <c r="AE222" s="1010" t="str">
        <f>strCheckDate(O223:AC223)</f>
        <v/>
      </c>
      <c r="AF222" s="831"/>
      <c r="AG222" s="831" t="str">
        <f t="shared" si="0"/>
        <v>вода</v>
      </c>
      <c r="AH222" s="831"/>
      <c r="AI222" s="831"/>
      <c r="AJ222" s="831"/>
      <c r="AK222" s="1010"/>
      <c r="AL222" s="1010"/>
      <c r="AM222" s="1010"/>
      <c r="AN222" s="1010"/>
      <c r="AO222" s="1010"/>
      <c r="AP222" s="1010"/>
      <c r="AQ222" s="1010"/>
    </row>
    <row r="223" spans="1:43" s="1063" customFormat="1" ht="11.25" hidden="1" customHeight="1">
      <c r="A223" s="1239"/>
      <c r="B223" s="1239"/>
      <c r="C223" s="1239"/>
      <c r="D223" s="1239"/>
      <c r="E223" s="1239"/>
      <c r="F223" s="1239"/>
      <c r="G223" s="1081"/>
      <c r="H223" s="1081"/>
      <c r="I223" s="1239"/>
      <c r="J223" s="1239"/>
      <c r="K223" s="968"/>
      <c r="L223" s="802"/>
      <c r="M223" s="648"/>
      <c r="N223" s="648"/>
      <c r="O223" s="765"/>
      <c r="P223" s="765"/>
      <c r="Q223" s="771" t="str">
        <f>R222 &amp; "-" &amp; T222</f>
        <v>01.01.2022-30.06.2022</v>
      </c>
      <c r="R223" s="1234"/>
      <c r="S223" s="1235"/>
      <c r="T223" s="1234"/>
      <c r="U223" s="1235"/>
      <c r="V223" s="765"/>
      <c r="W223" s="765"/>
      <c r="X223" s="771" t="str">
        <f>Y222 &amp; "-" &amp; AA222</f>
        <v>01.07.2022-31.12.2022</v>
      </c>
      <c r="Y223" s="1234"/>
      <c r="Z223" s="1235"/>
      <c r="AA223" s="1234"/>
      <c r="AB223" s="1235"/>
      <c r="AC223" s="765"/>
      <c r="AD223" s="1211"/>
      <c r="AE223" s="1010"/>
      <c r="AF223" s="831"/>
      <c r="AG223" s="831" t="str">
        <f t="shared" si="0"/>
        <v/>
      </c>
      <c r="AH223" s="831"/>
      <c r="AI223" s="831"/>
      <c r="AJ223" s="831"/>
      <c r="AK223" s="1010"/>
      <c r="AL223" s="1010"/>
      <c r="AM223" s="1010"/>
      <c r="AN223" s="1010"/>
      <c r="AO223" s="1010"/>
      <c r="AP223" s="1010"/>
      <c r="AQ223" s="1010"/>
    </row>
    <row r="224" spans="1:43" s="1063" customFormat="1" ht="15" customHeight="1">
      <c r="A224" s="1239"/>
      <c r="B224" s="1239"/>
      <c r="C224" s="1239"/>
      <c r="D224" s="1239"/>
      <c r="E224" s="1239"/>
      <c r="F224" s="1239"/>
      <c r="G224" s="1110"/>
      <c r="H224" s="1081"/>
      <c r="I224" s="1239"/>
      <c r="J224" s="1239"/>
      <c r="K224" s="967"/>
      <c r="L224" s="690"/>
      <c r="M224" s="559" t="s">
        <v>25</v>
      </c>
      <c r="N224" s="1008"/>
      <c r="O224" s="1008"/>
      <c r="P224" s="1008"/>
      <c r="Q224" s="1008"/>
      <c r="R224" s="1008"/>
      <c r="S224" s="1008"/>
      <c r="T224" s="1008"/>
      <c r="U224" s="1008"/>
      <c r="V224" s="1008"/>
      <c r="W224" s="1008"/>
      <c r="X224" s="1008"/>
      <c r="Y224" s="1008"/>
      <c r="Z224" s="1008"/>
      <c r="AA224" s="1008"/>
      <c r="AB224" s="1008"/>
      <c r="AC224" s="764"/>
      <c r="AD224" s="1212"/>
      <c r="AE224" s="1010"/>
      <c r="AF224" s="831"/>
      <c r="AG224" s="831" t="str">
        <f t="shared" si="0"/>
        <v>Добавить вид теплоносителя (параметры теплоносителя)</v>
      </c>
      <c r="AH224" s="831"/>
      <c r="AI224" s="831"/>
      <c r="AJ224" s="831"/>
      <c r="AK224" s="1010"/>
      <c r="AL224" s="1010"/>
      <c r="AM224" s="1010"/>
      <c r="AN224" s="1010"/>
      <c r="AO224" s="1010"/>
      <c r="AP224" s="1010"/>
      <c r="AQ224" s="1010"/>
    </row>
    <row r="225" spans="1:43" s="1063" customFormat="1" ht="15" customHeight="1">
      <c r="A225" s="1239"/>
      <c r="B225" s="1239"/>
      <c r="C225" s="1239"/>
      <c r="D225" s="1239"/>
      <c r="E225" s="1239"/>
      <c r="F225" s="1110"/>
      <c r="G225" s="1110"/>
      <c r="H225" s="1081"/>
      <c r="I225" s="1239"/>
      <c r="J225" s="1110"/>
      <c r="K225" s="967"/>
      <c r="L225" s="690"/>
      <c r="M225" s="558" t="s">
        <v>11</v>
      </c>
      <c r="N225" s="1008"/>
      <c r="O225" s="1008"/>
      <c r="P225" s="1008"/>
      <c r="Q225" s="1008"/>
      <c r="R225" s="1008"/>
      <c r="S225" s="1008"/>
      <c r="T225" s="1008"/>
      <c r="U225" s="1007"/>
      <c r="V225" s="1008"/>
      <c r="W225" s="1008"/>
      <c r="X225" s="1008"/>
      <c r="Y225" s="1008"/>
      <c r="Z225" s="1008"/>
      <c r="AA225" s="1008"/>
      <c r="AB225" s="1007"/>
      <c r="AC225" s="1008"/>
      <c r="AD225" s="667"/>
      <c r="AE225" s="1010"/>
      <c r="AF225" s="831"/>
      <c r="AG225" s="831" t="str">
        <f t="shared" si="0"/>
        <v>Добавить группу потребителей</v>
      </c>
      <c r="AH225" s="831"/>
      <c r="AI225" s="831"/>
      <c r="AJ225" s="831"/>
      <c r="AK225" s="1010"/>
      <c r="AL225" s="1010"/>
      <c r="AM225" s="1010"/>
      <c r="AN225" s="1010"/>
      <c r="AO225" s="1010"/>
      <c r="AP225" s="1010"/>
      <c r="AQ225" s="1010"/>
    </row>
    <row r="226" spans="1:43" s="1063" customFormat="1" ht="15" customHeight="1">
      <c r="A226" s="1239"/>
      <c r="B226" s="1239"/>
      <c r="C226" s="1239"/>
      <c r="D226" s="1239"/>
      <c r="E226" s="1084" t="s">
        <v>253</v>
      </c>
      <c r="F226" s="1110"/>
      <c r="G226" s="1110"/>
      <c r="H226" s="1110"/>
      <c r="I226" s="981"/>
      <c r="J226" s="1066"/>
      <c r="K226" s="965"/>
      <c r="L226" s="690"/>
      <c r="M226" s="1003" t="s">
        <v>12</v>
      </c>
      <c r="N226" s="1008"/>
      <c r="O226" s="1008"/>
      <c r="P226" s="1008"/>
      <c r="Q226" s="1008"/>
      <c r="R226" s="1008"/>
      <c r="S226" s="1008"/>
      <c r="T226" s="1008"/>
      <c r="U226" s="1007"/>
      <c r="V226" s="1008"/>
      <c r="W226" s="1008"/>
      <c r="X226" s="1008"/>
      <c r="Y226" s="1008"/>
      <c r="Z226" s="1008"/>
      <c r="AA226" s="1008"/>
      <c r="AB226" s="1007"/>
      <c r="AC226" s="1008"/>
      <c r="AD226" s="667"/>
      <c r="AE226" s="1010"/>
      <c r="AF226" s="831"/>
      <c r="AG226" s="831" t="str">
        <f t="shared" si="0"/>
        <v>Добавить схему подключения</v>
      </c>
      <c r="AH226" s="831"/>
      <c r="AI226" s="831"/>
      <c r="AJ226" s="831"/>
      <c r="AK226" s="1010"/>
      <c r="AL226" s="1010"/>
      <c r="AM226" s="1010"/>
      <c r="AN226" s="1010"/>
      <c r="AO226" s="1010"/>
      <c r="AP226" s="1010"/>
      <c r="AQ226" s="1010"/>
    </row>
    <row r="227" spans="1:43" s="1063" customFormat="1" ht="22.5">
      <c r="A227" s="1239"/>
      <c r="B227" s="1239"/>
      <c r="C227" s="1239">
        <v>24</v>
      </c>
      <c r="D227" s="1081"/>
      <c r="E227" s="1110"/>
      <c r="F227" s="1110"/>
      <c r="G227" s="1110"/>
      <c r="H227" s="1110"/>
      <c r="I227" s="964"/>
      <c r="J227" s="956"/>
      <c r="K227" s="959"/>
      <c r="L227" s="1114" t="str">
        <f>mergeValue(A227) &amp;"."&amp; mergeValue(B227)&amp;"."&amp; mergeValue(C227)</f>
        <v>1.1.24</v>
      </c>
      <c r="M227" s="695" t="s">
        <v>7</v>
      </c>
      <c r="N227" s="648"/>
      <c r="O227" s="1245" t="str">
        <f>IF('Перечень тарифов'!R67="","","" &amp; 'Перечень тарифов'!R67 &amp; "")</f>
        <v>33</v>
      </c>
      <c r="P227" s="1246"/>
      <c r="Q227" s="1246"/>
      <c r="R227" s="1246"/>
      <c r="S227" s="1246"/>
      <c r="T227" s="1246"/>
      <c r="U227" s="1246"/>
      <c r="V227" s="1246"/>
      <c r="W227" s="1246"/>
      <c r="X227" s="1246"/>
      <c r="Y227" s="1246"/>
      <c r="Z227" s="1246"/>
      <c r="AA227" s="1246"/>
      <c r="AB227" s="1246"/>
      <c r="AC227" s="1247"/>
      <c r="AD227" s="632" t="s">
        <v>633</v>
      </c>
      <c r="AE227" s="1010"/>
      <c r="AF227" s="831"/>
      <c r="AG227" s="831" t="str">
        <f t="shared" si="0"/>
        <v xml:space="preserve">Наименование системы теплоснабжения </v>
      </c>
      <c r="AH227" s="831"/>
      <c r="AI227" s="831"/>
      <c r="AJ227" s="831"/>
      <c r="AK227" s="1010"/>
      <c r="AL227" s="1010"/>
      <c r="AM227" s="1010"/>
      <c r="AN227" s="1010"/>
      <c r="AO227" s="1010"/>
      <c r="AP227" s="1010"/>
      <c r="AQ227" s="1010"/>
    </row>
    <row r="228" spans="1:43" s="1063" customFormat="1" hidden="1">
      <c r="A228" s="1239"/>
      <c r="B228" s="1239"/>
      <c r="C228" s="1239"/>
      <c r="D228" s="1239">
        <v>1</v>
      </c>
      <c r="E228" s="1110"/>
      <c r="F228" s="1110"/>
      <c r="G228" s="1110"/>
      <c r="H228" s="1110"/>
      <c r="I228" s="964"/>
      <c r="J228" s="956"/>
      <c r="K228" s="959"/>
      <c r="L228" s="1114" t="str">
        <f>mergeValue(A228) &amp;"."&amp; mergeValue(B228)&amp;"."&amp; mergeValue(C228)&amp;"."&amp; mergeValue(D228)</f>
        <v>1.1.24.1</v>
      </c>
      <c r="M228" s="696"/>
      <c r="N228" s="648"/>
      <c r="O228" s="1245"/>
      <c r="P228" s="1246"/>
      <c r="Q228" s="1246"/>
      <c r="R228" s="1246"/>
      <c r="S228" s="1246"/>
      <c r="T228" s="1246"/>
      <c r="U228" s="1246"/>
      <c r="V228" s="1246"/>
      <c r="W228" s="1246"/>
      <c r="X228" s="1246"/>
      <c r="Y228" s="1246"/>
      <c r="Z228" s="1246"/>
      <c r="AA228" s="1246"/>
      <c r="AB228" s="1246"/>
      <c r="AC228" s="1247"/>
      <c r="AD228" s="632"/>
      <c r="AE228" s="1010"/>
      <c r="AF228" s="831"/>
      <c r="AG228" s="831" t="str">
        <f t="shared" si="0"/>
        <v/>
      </c>
      <c r="AH228" s="831"/>
      <c r="AI228" s="831"/>
      <c r="AJ228" s="831"/>
      <c r="AK228" s="1010"/>
      <c r="AL228" s="1010"/>
      <c r="AM228" s="1010"/>
      <c r="AN228" s="1010"/>
      <c r="AO228" s="1010"/>
      <c r="AP228" s="1010"/>
      <c r="AQ228" s="1010"/>
    </row>
    <row r="229" spans="1:43" s="1063" customFormat="1" ht="37.5" customHeight="1">
      <c r="A229" s="1239"/>
      <c r="B229" s="1239"/>
      <c r="C229" s="1239"/>
      <c r="D229" s="1239"/>
      <c r="E229" s="1239">
        <v>1</v>
      </c>
      <c r="F229" s="1110"/>
      <c r="G229" s="1110"/>
      <c r="H229" s="1081">
        <v>1</v>
      </c>
      <c r="I229" s="1239">
        <v>1</v>
      </c>
      <c r="J229" s="1110"/>
      <c r="K229" s="967"/>
      <c r="L229" s="1114" t="str">
        <f>mergeValue(A229) &amp;"."&amp; mergeValue(B229)&amp;"."&amp; mergeValue(C229)&amp;"."&amp; mergeValue(D229)&amp;"."&amp; mergeValue(E229)</f>
        <v>1.1.24.1.1</v>
      </c>
      <c r="M229" s="556" t="s">
        <v>9</v>
      </c>
      <c r="N229" s="648"/>
      <c r="O229" s="1242" t="s">
        <v>3</v>
      </c>
      <c r="P229" s="1243"/>
      <c r="Q229" s="1243"/>
      <c r="R229" s="1243"/>
      <c r="S229" s="1243"/>
      <c r="T229" s="1243"/>
      <c r="U229" s="1243"/>
      <c r="V229" s="1243"/>
      <c r="W229" s="1243"/>
      <c r="X229" s="1243"/>
      <c r="Y229" s="1243"/>
      <c r="Z229" s="1243"/>
      <c r="AA229" s="1243"/>
      <c r="AB229" s="1243"/>
      <c r="AC229" s="1244"/>
      <c r="AD229" s="632" t="s">
        <v>638</v>
      </c>
      <c r="AE229" s="1010"/>
      <c r="AF229" s="831"/>
      <c r="AG229" s="831" t="str">
        <f t="shared" si="0"/>
        <v>Схема подключения теплопотребляющей установки к коллектору источника тепловой энергии</v>
      </c>
      <c r="AH229" s="831"/>
      <c r="AI229" s="831"/>
      <c r="AJ229" s="831"/>
      <c r="AK229" s="1010"/>
      <c r="AL229" s="1010"/>
      <c r="AM229" s="1010"/>
      <c r="AN229" s="1010"/>
      <c r="AO229" s="1010"/>
      <c r="AP229" s="1010"/>
      <c r="AQ229" s="1010"/>
    </row>
    <row r="230" spans="1:43" s="1063" customFormat="1" ht="20.25" customHeight="1">
      <c r="A230" s="1239"/>
      <c r="B230" s="1239"/>
      <c r="C230" s="1239"/>
      <c r="D230" s="1239"/>
      <c r="E230" s="1239"/>
      <c r="F230" s="1239">
        <v>1</v>
      </c>
      <c r="G230" s="1081"/>
      <c r="H230" s="1081"/>
      <c r="I230" s="1239"/>
      <c r="J230" s="1239">
        <v>1</v>
      </c>
      <c r="K230" s="968"/>
      <c r="L230" s="1114" t="str">
        <f>mergeValue(A230) &amp;"."&amp; mergeValue(B230)&amp;"."&amp; mergeValue(C230)&amp;"."&amp; mergeValue(D230)&amp;"."&amp; mergeValue(E230)&amp;"."&amp; mergeValue(F230)</f>
        <v>1.1.24.1.1.1</v>
      </c>
      <c r="M230" s="557" t="s">
        <v>10</v>
      </c>
      <c r="N230" s="648"/>
      <c r="O230" s="1242" t="s">
        <v>3</v>
      </c>
      <c r="P230" s="1243"/>
      <c r="Q230" s="1243"/>
      <c r="R230" s="1243"/>
      <c r="S230" s="1243"/>
      <c r="T230" s="1243"/>
      <c r="U230" s="1243"/>
      <c r="V230" s="1243"/>
      <c r="W230" s="1243"/>
      <c r="X230" s="1243"/>
      <c r="Y230" s="1243"/>
      <c r="Z230" s="1243"/>
      <c r="AA230" s="1243"/>
      <c r="AB230" s="1243"/>
      <c r="AC230" s="1244"/>
      <c r="AD230" s="632" t="s">
        <v>636</v>
      </c>
      <c r="AE230" s="1010"/>
      <c r="AF230" s="831"/>
      <c r="AG230" s="831" t="str">
        <f t="shared" si="0"/>
        <v>Группа потребителей</v>
      </c>
      <c r="AH230" s="831"/>
      <c r="AI230" s="831"/>
      <c r="AJ230" s="831"/>
      <c r="AK230" s="1010"/>
      <c r="AL230" s="1010"/>
      <c r="AM230" s="1010"/>
      <c r="AN230" s="1010"/>
      <c r="AO230" s="1010"/>
      <c r="AP230" s="1010"/>
      <c r="AQ230" s="1010"/>
    </row>
    <row r="231" spans="1:43" s="1063" customFormat="1" ht="17.100000000000001" customHeight="1">
      <c r="A231" s="1239"/>
      <c r="B231" s="1239"/>
      <c r="C231" s="1239"/>
      <c r="D231" s="1239"/>
      <c r="E231" s="1239"/>
      <c r="F231" s="1239"/>
      <c r="G231" s="1081">
        <v>1</v>
      </c>
      <c r="H231" s="1081"/>
      <c r="I231" s="1239"/>
      <c r="J231" s="1239"/>
      <c r="K231" s="968">
        <v>1</v>
      </c>
      <c r="L231" s="1114" t="str">
        <f>mergeValue(A231) &amp;"."&amp; mergeValue(B231)&amp;"."&amp; mergeValue(C231)&amp;"."&amp; mergeValue(D231)&amp;"."&amp; mergeValue(E231)&amp;"."&amp; mergeValue(F231)&amp;"."&amp; mergeValue(G231)</f>
        <v>1.1.24.1.1.1.1</v>
      </c>
      <c r="M231" s="1071" t="s">
        <v>642</v>
      </c>
      <c r="N231" s="648"/>
      <c r="O231" s="685">
        <v>2490.98</v>
      </c>
      <c r="P231" s="765"/>
      <c r="Q231" s="1096"/>
      <c r="R231" s="1234" t="s">
        <v>1470</v>
      </c>
      <c r="S231" s="1235" t="s">
        <v>84</v>
      </c>
      <c r="T231" s="1234" t="s">
        <v>2160</v>
      </c>
      <c r="U231" s="1235" t="s">
        <v>84</v>
      </c>
      <c r="V231" s="685">
        <v>3045.1</v>
      </c>
      <c r="W231" s="765"/>
      <c r="X231" s="1096"/>
      <c r="Y231" s="1234" t="s">
        <v>2161</v>
      </c>
      <c r="Z231" s="1235" t="s">
        <v>84</v>
      </c>
      <c r="AA231" s="1234" t="s">
        <v>1471</v>
      </c>
      <c r="AB231" s="1235" t="s">
        <v>85</v>
      </c>
      <c r="AC231" s="765"/>
      <c r="AD231" s="1210" t="s">
        <v>655</v>
      </c>
      <c r="AE231" s="1010" t="str">
        <f>strCheckDate(O232:AC232)</f>
        <v/>
      </c>
      <c r="AF231" s="831"/>
      <c r="AG231" s="831" t="str">
        <f t="shared" si="0"/>
        <v>вода</v>
      </c>
      <c r="AH231" s="831"/>
      <c r="AI231" s="831"/>
      <c r="AJ231" s="831"/>
      <c r="AK231" s="1010"/>
      <c r="AL231" s="1010"/>
      <c r="AM231" s="1010"/>
      <c r="AN231" s="1010"/>
      <c r="AO231" s="1010"/>
      <c r="AP231" s="1010"/>
      <c r="AQ231" s="1010"/>
    </row>
    <row r="232" spans="1:43" s="1063" customFormat="1" ht="11.25" hidden="1" customHeight="1">
      <c r="A232" s="1239"/>
      <c r="B232" s="1239"/>
      <c r="C232" s="1239"/>
      <c r="D232" s="1239"/>
      <c r="E232" s="1239"/>
      <c r="F232" s="1239"/>
      <c r="G232" s="1081"/>
      <c r="H232" s="1081"/>
      <c r="I232" s="1239"/>
      <c r="J232" s="1239"/>
      <c r="K232" s="968"/>
      <c r="L232" s="802"/>
      <c r="M232" s="648"/>
      <c r="N232" s="648"/>
      <c r="O232" s="765"/>
      <c r="P232" s="765"/>
      <c r="Q232" s="771" t="str">
        <f>R231 &amp; "-" &amp; T231</f>
        <v>01.01.2022-30.06.2022</v>
      </c>
      <c r="R232" s="1234"/>
      <c r="S232" s="1235"/>
      <c r="T232" s="1234"/>
      <c r="U232" s="1235"/>
      <c r="V232" s="765"/>
      <c r="W232" s="765"/>
      <c r="X232" s="771" t="str">
        <f>Y231 &amp; "-" &amp; AA231</f>
        <v>01.07.2022-31.12.2022</v>
      </c>
      <c r="Y232" s="1234"/>
      <c r="Z232" s="1235"/>
      <c r="AA232" s="1234"/>
      <c r="AB232" s="1235"/>
      <c r="AC232" s="765"/>
      <c r="AD232" s="1211"/>
      <c r="AE232" s="1010"/>
      <c r="AF232" s="831"/>
      <c r="AG232" s="831" t="str">
        <f t="shared" si="0"/>
        <v/>
      </c>
      <c r="AH232" s="831"/>
      <c r="AI232" s="831"/>
      <c r="AJ232" s="831"/>
      <c r="AK232" s="1010"/>
      <c r="AL232" s="1010"/>
      <c r="AM232" s="1010"/>
      <c r="AN232" s="1010"/>
      <c r="AO232" s="1010"/>
      <c r="AP232" s="1010"/>
      <c r="AQ232" s="1010"/>
    </row>
    <row r="233" spans="1:43" s="1063" customFormat="1" ht="15" customHeight="1">
      <c r="A233" s="1239"/>
      <c r="B233" s="1239"/>
      <c r="C233" s="1239"/>
      <c r="D233" s="1239"/>
      <c r="E233" s="1239"/>
      <c r="F233" s="1239"/>
      <c r="G233" s="1110"/>
      <c r="H233" s="1081"/>
      <c r="I233" s="1239"/>
      <c r="J233" s="1239"/>
      <c r="K233" s="967"/>
      <c r="L233" s="690"/>
      <c r="M233" s="559" t="s">
        <v>25</v>
      </c>
      <c r="N233" s="1008"/>
      <c r="O233" s="1008"/>
      <c r="P233" s="1008"/>
      <c r="Q233" s="1008"/>
      <c r="R233" s="1008"/>
      <c r="S233" s="1008"/>
      <c r="T233" s="1008"/>
      <c r="U233" s="1008"/>
      <c r="V233" s="1008"/>
      <c r="W233" s="1008"/>
      <c r="X233" s="1008"/>
      <c r="Y233" s="1008"/>
      <c r="Z233" s="1008"/>
      <c r="AA233" s="1008"/>
      <c r="AB233" s="1008"/>
      <c r="AC233" s="764"/>
      <c r="AD233" s="1212"/>
      <c r="AE233" s="1010"/>
      <c r="AF233" s="831"/>
      <c r="AG233" s="831" t="str">
        <f t="shared" si="0"/>
        <v>Добавить вид теплоносителя (параметры теплоносителя)</v>
      </c>
      <c r="AH233" s="831"/>
      <c r="AI233" s="831"/>
      <c r="AJ233" s="831"/>
      <c r="AK233" s="1010"/>
      <c r="AL233" s="1010"/>
      <c r="AM233" s="1010"/>
      <c r="AN233" s="1010"/>
      <c r="AO233" s="1010"/>
      <c r="AP233" s="1010"/>
      <c r="AQ233" s="1010"/>
    </row>
    <row r="234" spans="1:43" s="1063" customFormat="1" ht="15" customHeight="1">
      <c r="A234" s="1239"/>
      <c r="B234" s="1239"/>
      <c r="C234" s="1239"/>
      <c r="D234" s="1239"/>
      <c r="E234" s="1239"/>
      <c r="F234" s="1110"/>
      <c r="G234" s="1110"/>
      <c r="H234" s="1081"/>
      <c r="I234" s="1239"/>
      <c r="J234" s="1110"/>
      <c r="K234" s="967"/>
      <c r="L234" s="690"/>
      <c r="M234" s="558" t="s">
        <v>11</v>
      </c>
      <c r="N234" s="1008"/>
      <c r="O234" s="1008"/>
      <c r="P234" s="1008"/>
      <c r="Q234" s="1008"/>
      <c r="R234" s="1008"/>
      <c r="S234" s="1008"/>
      <c r="T234" s="1008"/>
      <c r="U234" s="1007"/>
      <c r="V234" s="1008"/>
      <c r="W234" s="1008"/>
      <c r="X234" s="1008"/>
      <c r="Y234" s="1008"/>
      <c r="Z234" s="1008"/>
      <c r="AA234" s="1008"/>
      <c r="AB234" s="1007"/>
      <c r="AC234" s="1008"/>
      <c r="AD234" s="667"/>
      <c r="AE234" s="1010"/>
      <c r="AF234" s="831"/>
      <c r="AG234" s="831" t="str">
        <f t="shared" si="0"/>
        <v>Добавить группу потребителей</v>
      </c>
      <c r="AH234" s="831"/>
      <c r="AI234" s="831"/>
      <c r="AJ234" s="831"/>
      <c r="AK234" s="1010"/>
      <c r="AL234" s="1010"/>
      <c r="AM234" s="1010"/>
      <c r="AN234" s="1010"/>
      <c r="AO234" s="1010"/>
      <c r="AP234" s="1010"/>
      <c r="AQ234" s="1010"/>
    </row>
    <row r="235" spans="1:43" s="1063" customFormat="1" ht="15" customHeight="1">
      <c r="A235" s="1239"/>
      <c r="B235" s="1239"/>
      <c r="C235" s="1239"/>
      <c r="D235" s="1239"/>
      <c r="E235" s="1084" t="s">
        <v>253</v>
      </c>
      <c r="F235" s="1110"/>
      <c r="G235" s="1110"/>
      <c r="H235" s="1110"/>
      <c r="I235" s="981"/>
      <c r="J235" s="1066"/>
      <c r="K235" s="965"/>
      <c r="L235" s="690"/>
      <c r="M235" s="1003" t="s">
        <v>12</v>
      </c>
      <c r="N235" s="1008"/>
      <c r="O235" s="1008"/>
      <c r="P235" s="1008"/>
      <c r="Q235" s="1008"/>
      <c r="R235" s="1008"/>
      <c r="S235" s="1008"/>
      <c r="T235" s="1008"/>
      <c r="U235" s="1007"/>
      <c r="V235" s="1008"/>
      <c r="W235" s="1008"/>
      <c r="X235" s="1008"/>
      <c r="Y235" s="1008"/>
      <c r="Z235" s="1008"/>
      <c r="AA235" s="1008"/>
      <c r="AB235" s="1007"/>
      <c r="AC235" s="1008"/>
      <c r="AD235" s="667"/>
      <c r="AE235" s="1010"/>
      <c r="AF235" s="831"/>
      <c r="AG235" s="831" t="str">
        <f t="shared" si="0"/>
        <v>Добавить схему подключения</v>
      </c>
      <c r="AH235" s="831"/>
      <c r="AI235" s="831"/>
      <c r="AJ235" s="831"/>
      <c r="AK235" s="1010"/>
      <c r="AL235" s="1010"/>
      <c r="AM235" s="1010"/>
      <c r="AN235" s="1010"/>
      <c r="AO235" s="1010"/>
      <c r="AP235" s="1010"/>
      <c r="AQ235" s="1010"/>
    </row>
    <row r="236" spans="1:43" s="1063" customFormat="1" ht="22.5">
      <c r="A236" s="1239"/>
      <c r="B236" s="1239"/>
      <c r="C236" s="1239">
        <v>25</v>
      </c>
      <c r="D236" s="1081"/>
      <c r="E236" s="1110"/>
      <c r="F236" s="1110"/>
      <c r="G236" s="1110"/>
      <c r="H236" s="1110"/>
      <c r="I236" s="964"/>
      <c r="J236" s="956"/>
      <c r="K236" s="959"/>
      <c r="L236" s="1114" t="str">
        <f>mergeValue(A236) &amp;"."&amp; mergeValue(B236)&amp;"."&amp; mergeValue(C236)</f>
        <v>1.1.25</v>
      </c>
      <c r="M236" s="695" t="s">
        <v>7</v>
      </c>
      <c r="N236" s="648"/>
      <c r="O236" s="1245" t="str">
        <f>IF('Перечень тарифов'!R69="","","" &amp; 'Перечень тарифов'!R69 &amp; "")</f>
        <v>36</v>
      </c>
      <c r="P236" s="1246"/>
      <c r="Q236" s="1246"/>
      <c r="R236" s="1246"/>
      <c r="S236" s="1246"/>
      <c r="T236" s="1246"/>
      <c r="U236" s="1246"/>
      <c r="V236" s="1246"/>
      <c r="W236" s="1246"/>
      <c r="X236" s="1246"/>
      <c r="Y236" s="1246"/>
      <c r="Z236" s="1246"/>
      <c r="AA236" s="1246"/>
      <c r="AB236" s="1246"/>
      <c r="AC236" s="1247"/>
      <c r="AD236" s="632" t="s">
        <v>633</v>
      </c>
      <c r="AE236" s="1010"/>
      <c r="AF236" s="831"/>
      <c r="AG236" s="831" t="str">
        <f t="shared" si="0"/>
        <v xml:space="preserve">Наименование системы теплоснабжения </v>
      </c>
      <c r="AH236" s="831"/>
      <c r="AI236" s="831"/>
      <c r="AJ236" s="831"/>
      <c r="AK236" s="1010"/>
      <c r="AL236" s="1010"/>
      <c r="AM236" s="1010"/>
      <c r="AN236" s="1010"/>
      <c r="AO236" s="1010"/>
      <c r="AP236" s="1010"/>
      <c r="AQ236" s="1010"/>
    </row>
    <row r="237" spans="1:43" s="1063" customFormat="1" hidden="1">
      <c r="A237" s="1239"/>
      <c r="B237" s="1239"/>
      <c r="C237" s="1239"/>
      <c r="D237" s="1239">
        <v>1</v>
      </c>
      <c r="E237" s="1110"/>
      <c r="F237" s="1110"/>
      <c r="G237" s="1110"/>
      <c r="H237" s="1110"/>
      <c r="I237" s="964"/>
      <c r="J237" s="956"/>
      <c r="K237" s="959"/>
      <c r="L237" s="1114" t="str">
        <f>mergeValue(A237) &amp;"."&amp; mergeValue(B237)&amp;"."&amp; mergeValue(C237)&amp;"."&amp; mergeValue(D237)</f>
        <v>1.1.25.1</v>
      </c>
      <c r="M237" s="696"/>
      <c r="N237" s="648"/>
      <c r="O237" s="1245"/>
      <c r="P237" s="1246"/>
      <c r="Q237" s="1246"/>
      <c r="R237" s="1246"/>
      <c r="S237" s="1246"/>
      <c r="T237" s="1246"/>
      <c r="U237" s="1246"/>
      <c r="V237" s="1246"/>
      <c r="W237" s="1246"/>
      <c r="X237" s="1246"/>
      <c r="Y237" s="1246"/>
      <c r="Z237" s="1246"/>
      <c r="AA237" s="1246"/>
      <c r="AB237" s="1246"/>
      <c r="AC237" s="1247"/>
      <c r="AD237" s="632"/>
      <c r="AE237" s="1010"/>
      <c r="AF237" s="831"/>
      <c r="AG237" s="831" t="str">
        <f t="shared" si="0"/>
        <v/>
      </c>
      <c r="AH237" s="831"/>
      <c r="AI237" s="831"/>
      <c r="AJ237" s="831"/>
      <c r="AK237" s="1010"/>
      <c r="AL237" s="1010"/>
      <c r="AM237" s="1010"/>
      <c r="AN237" s="1010"/>
      <c r="AO237" s="1010"/>
      <c r="AP237" s="1010"/>
      <c r="AQ237" s="1010"/>
    </row>
    <row r="238" spans="1:43" s="1063" customFormat="1" ht="33.75" customHeight="1">
      <c r="A238" s="1239"/>
      <c r="B238" s="1239"/>
      <c r="C238" s="1239"/>
      <c r="D238" s="1239"/>
      <c r="E238" s="1239">
        <v>1</v>
      </c>
      <c r="F238" s="1110"/>
      <c r="G238" s="1110"/>
      <c r="H238" s="1081">
        <v>1</v>
      </c>
      <c r="I238" s="1239">
        <v>1</v>
      </c>
      <c r="J238" s="1110"/>
      <c r="K238" s="967"/>
      <c r="L238" s="1114" t="str">
        <f>mergeValue(A238) &amp;"."&amp; mergeValue(B238)&amp;"."&amp; mergeValue(C238)&amp;"."&amp; mergeValue(D238)&amp;"."&amp; mergeValue(E238)</f>
        <v>1.1.25.1.1</v>
      </c>
      <c r="M238" s="556" t="s">
        <v>9</v>
      </c>
      <c r="N238" s="648"/>
      <c r="O238" s="1242" t="s">
        <v>3</v>
      </c>
      <c r="P238" s="1243"/>
      <c r="Q238" s="1243"/>
      <c r="R238" s="1243"/>
      <c r="S238" s="1243"/>
      <c r="T238" s="1243"/>
      <c r="U238" s="1243"/>
      <c r="V238" s="1243"/>
      <c r="W238" s="1243"/>
      <c r="X238" s="1243"/>
      <c r="Y238" s="1243"/>
      <c r="Z238" s="1243"/>
      <c r="AA238" s="1243"/>
      <c r="AB238" s="1243"/>
      <c r="AC238" s="1244"/>
      <c r="AD238" s="632" t="s">
        <v>638</v>
      </c>
      <c r="AE238" s="1010"/>
      <c r="AF238" s="831"/>
      <c r="AG238" s="831" t="str">
        <f t="shared" si="0"/>
        <v>Схема подключения теплопотребляющей установки к коллектору источника тепловой энергии</v>
      </c>
      <c r="AH238" s="831"/>
      <c r="AI238" s="831"/>
      <c r="AJ238" s="831"/>
      <c r="AK238" s="1010"/>
      <c r="AL238" s="1010"/>
      <c r="AM238" s="1010"/>
      <c r="AN238" s="1010"/>
      <c r="AO238" s="1010"/>
      <c r="AP238" s="1010"/>
      <c r="AQ238" s="1010"/>
    </row>
    <row r="239" spans="1:43" s="1063" customFormat="1" ht="24.75" customHeight="1">
      <c r="A239" s="1239"/>
      <c r="B239" s="1239"/>
      <c r="C239" s="1239"/>
      <c r="D239" s="1239"/>
      <c r="E239" s="1239"/>
      <c r="F239" s="1239">
        <v>1</v>
      </c>
      <c r="G239" s="1081"/>
      <c r="H239" s="1081"/>
      <c r="I239" s="1239"/>
      <c r="J239" s="1239">
        <v>1</v>
      </c>
      <c r="K239" s="968"/>
      <c r="L239" s="1114" t="str">
        <f>mergeValue(A239) &amp;"."&amp; mergeValue(B239)&amp;"."&amp; mergeValue(C239)&amp;"."&amp; mergeValue(D239)&amp;"."&amp; mergeValue(E239)&amp;"."&amp; mergeValue(F239)</f>
        <v>1.1.25.1.1.1</v>
      </c>
      <c r="M239" s="557" t="s">
        <v>10</v>
      </c>
      <c r="N239" s="648"/>
      <c r="O239" s="1242" t="s">
        <v>3</v>
      </c>
      <c r="P239" s="1243"/>
      <c r="Q239" s="1243"/>
      <c r="R239" s="1243"/>
      <c r="S239" s="1243"/>
      <c r="T239" s="1243"/>
      <c r="U239" s="1243"/>
      <c r="V239" s="1243"/>
      <c r="W239" s="1243"/>
      <c r="X239" s="1243"/>
      <c r="Y239" s="1243"/>
      <c r="Z239" s="1243"/>
      <c r="AA239" s="1243"/>
      <c r="AB239" s="1243"/>
      <c r="AC239" s="1244"/>
      <c r="AD239" s="632" t="s">
        <v>636</v>
      </c>
      <c r="AE239" s="1010"/>
      <c r="AF239" s="831"/>
      <c r="AG239" s="831" t="str">
        <f t="shared" si="0"/>
        <v>Группа потребителей</v>
      </c>
      <c r="AH239" s="831"/>
      <c r="AI239" s="831"/>
      <c r="AJ239" s="831"/>
      <c r="AK239" s="1010"/>
      <c r="AL239" s="1010"/>
      <c r="AM239" s="1010"/>
      <c r="AN239" s="1010"/>
      <c r="AO239" s="1010"/>
      <c r="AP239" s="1010"/>
      <c r="AQ239" s="1010"/>
    </row>
    <row r="240" spans="1:43" s="1063" customFormat="1" ht="17.100000000000001" customHeight="1">
      <c r="A240" s="1239"/>
      <c r="B240" s="1239"/>
      <c r="C240" s="1239"/>
      <c r="D240" s="1239"/>
      <c r="E240" s="1239"/>
      <c r="F240" s="1239"/>
      <c r="G240" s="1081">
        <v>1</v>
      </c>
      <c r="H240" s="1081"/>
      <c r="I240" s="1239"/>
      <c r="J240" s="1239"/>
      <c r="K240" s="968">
        <v>1</v>
      </c>
      <c r="L240" s="1114" t="str">
        <f>mergeValue(A240) &amp;"."&amp; mergeValue(B240)&amp;"."&amp; mergeValue(C240)&amp;"."&amp; mergeValue(D240)&amp;"."&amp; mergeValue(E240)&amp;"."&amp; mergeValue(F240)&amp;"."&amp; mergeValue(G240)</f>
        <v>1.1.25.1.1.1.1</v>
      </c>
      <c r="M240" s="1071" t="s">
        <v>642</v>
      </c>
      <c r="N240" s="648"/>
      <c r="O240" s="685">
        <v>2490.85</v>
      </c>
      <c r="P240" s="765"/>
      <c r="Q240" s="1096"/>
      <c r="R240" s="1234" t="s">
        <v>1470</v>
      </c>
      <c r="S240" s="1235" t="s">
        <v>84</v>
      </c>
      <c r="T240" s="1234" t="s">
        <v>2160</v>
      </c>
      <c r="U240" s="1235" t="s">
        <v>84</v>
      </c>
      <c r="V240" s="685">
        <v>3044.88</v>
      </c>
      <c r="W240" s="765"/>
      <c r="X240" s="1096"/>
      <c r="Y240" s="1234" t="s">
        <v>2161</v>
      </c>
      <c r="Z240" s="1235" t="s">
        <v>84</v>
      </c>
      <c r="AA240" s="1234" t="s">
        <v>1471</v>
      </c>
      <c r="AB240" s="1235" t="s">
        <v>85</v>
      </c>
      <c r="AC240" s="765"/>
      <c r="AD240" s="1210" t="s">
        <v>655</v>
      </c>
      <c r="AE240" s="1010" t="str">
        <f>strCheckDate(O241:AC241)</f>
        <v/>
      </c>
      <c r="AF240" s="831"/>
      <c r="AG240" s="831" t="str">
        <f t="shared" si="0"/>
        <v>вода</v>
      </c>
      <c r="AH240" s="831"/>
      <c r="AI240" s="831"/>
      <c r="AJ240" s="831"/>
      <c r="AK240" s="1010"/>
      <c r="AL240" s="1010"/>
      <c r="AM240" s="1010"/>
      <c r="AN240" s="1010"/>
      <c r="AO240" s="1010"/>
      <c r="AP240" s="1010"/>
      <c r="AQ240" s="1010"/>
    </row>
    <row r="241" spans="1:43" s="1063" customFormat="1" ht="11.25" hidden="1" customHeight="1">
      <c r="A241" s="1239"/>
      <c r="B241" s="1239"/>
      <c r="C241" s="1239"/>
      <c r="D241" s="1239"/>
      <c r="E241" s="1239"/>
      <c r="F241" s="1239"/>
      <c r="G241" s="1081"/>
      <c r="H241" s="1081"/>
      <c r="I241" s="1239"/>
      <c r="J241" s="1239"/>
      <c r="K241" s="968"/>
      <c r="L241" s="802"/>
      <c r="M241" s="648"/>
      <c r="N241" s="648"/>
      <c r="O241" s="765"/>
      <c r="P241" s="765"/>
      <c r="Q241" s="771" t="str">
        <f>R240 &amp; "-" &amp; T240</f>
        <v>01.01.2022-30.06.2022</v>
      </c>
      <c r="R241" s="1234"/>
      <c r="S241" s="1235"/>
      <c r="T241" s="1234"/>
      <c r="U241" s="1235"/>
      <c r="V241" s="765"/>
      <c r="W241" s="765"/>
      <c r="X241" s="771" t="str">
        <f>Y240 &amp; "-" &amp; AA240</f>
        <v>01.07.2022-31.12.2022</v>
      </c>
      <c r="Y241" s="1234"/>
      <c r="Z241" s="1235"/>
      <c r="AA241" s="1234"/>
      <c r="AB241" s="1235"/>
      <c r="AC241" s="765"/>
      <c r="AD241" s="1211"/>
      <c r="AE241" s="1010"/>
      <c r="AF241" s="831"/>
      <c r="AG241" s="831" t="str">
        <f t="shared" si="0"/>
        <v/>
      </c>
      <c r="AH241" s="831"/>
      <c r="AI241" s="831"/>
      <c r="AJ241" s="831"/>
      <c r="AK241" s="1010"/>
      <c r="AL241" s="1010"/>
      <c r="AM241" s="1010"/>
      <c r="AN241" s="1010"/>
      <c r="AO241" s="1010"/>
      <c r="AP241" s="1010"/>
      <c r="AQ241" s="1010"/>
    </row>
    <row r="242" spans="1:43" s="1063" customFormat="1" ht="15" customHeight="1">
      <c r="A242" s="1239"/>
      <c r="B242" s="1239"/>
      <c r="C242" s="1239"/>
      <c r="D242" s="1239"/>
      <c r="E242" s="1239"/>
      <c r="F242" s="1239"/>
      <c r="G242" s="1110"/>
      <c r="H242" s="1081"/>
      <c r="I242" s="1239"/>
      <c r="J242" s="1239"/>
      <c r="K242" s="967"/>
      <c r="L242" s="690"/>
      <c r="M242" s="559" t="s">
        <v>25</v>
      </c>
      <c r="N242" s="1008"/>
      <c r="O242" s="1008"/>
      <c r="P242" s="1008"/>
      <c r="Q242" s="1008"/>
      <c r="R242" s="1008"/>
      <c r="S242" s="1008"/>
      <c r="T242" s="1008"/>
      <c r="U242" s="1008"/>
      <c r="V242" s="1008"/>
      <c r="W242" s="1008"/>
      <c r="X242" s="1008"/>
      <c r="Y242" s="1008"/>
      <c r="Z242" s="1008"/>
      <c r="AA242" s="1008"/>
      <c r="AB242" s="1008"/>
      <c r="AC242" s="764"/>
      <c r="AD242" s="1212"/>
      <c r="AE242" s="1010"/>
      <c r="AF242" s="831"/>
      <c r="AG242" s="831" t="str">
        <f t="shared" si="0"/>
        <v>Добавить вид теплоносителя (параметры теплоносителя)</v>
      </c>
      <c r="AH242" s="831"/>
      <c r="AI242" s="831"/>
      <c r="AJ242" s="831"/>
      <c r="AK242" s="1010"/>
      <c r="AL242" s="1010"/>
      <c r="AM242" s="1010"/>
      <c r="AN242" s="1010"/>
      <c r="AO242" s="1010"/>
      <c r="AP242" s="1010"/>
      <c r="AQ242" s="1010"/>
    </row>
    <row r="243" spans="1:43" s="1063" customFormat="1" ht="15" customHeight="1">
      <c r="A243" s="1239"/>
      <c r="B243" s="1239"/>
      <c r="C243" s="1239"/>
      <c r="D243" s="1239"/>
      <c r="E243" s="1239"/>
      <c r="F243" s="1110"/>
      <c r="G243" s="1110"/>
      <c r="H243" s="1081"/>
      <c r="I243" s="1239"/>
      <c r="J243" s="1110"/>
      <c r="K243" s="967"/>
      <c r="L243" s="690"/>
      <c r="M243" s="558" t="s">
        <v>11</v>
      </c>
      <c r="N243" s="1008"/>
      <c r="O243" s="1008"/>
      <c r="P243" s="1008"/>
      <c r="Q243" s="1008"/>
      <c r="R243" s="1008"/>
      <c r="S243" s="1008"/>
      <c r="T243" s="1008"/>
      <c r="U243" s="1007"/>
      <c r="V243" s="1008"/>
      <c r="W243" s="1008"/>
      <c r="X243" s="1008"/>
      <c r="Y243" s="1008"/>
      <c r="Z243" s="1008"/>
      <c r="AA243" s="1008"/>
      <c r="AB243" s="1007"/>
      <c r="AC243" s="1008"/>
      <c r="AD243" s="667"/>
      <c r="AE243" s="1010"/>
      <c r="AF243" s="831"/>
      <c r="AG243" s="831" t="str">
        <f t="shared" si="0"/>
        <v>Добавить группу потребителей</v>
      </c>
      <c r="AH243" s="831"/>
      <c r="AI243" s="831"/>
      <c r="AJ243" s="831"/>
      <c r="AK243" s="1010"/>
      <c r="AL243" s="1010"/>
      <c r="AM243" s="1010"/>
      <c r="AN243" s="1010"/>
      <c r="AO243" s="1010"/>
      <c r="AP243" s="1010"/>
      <c r="AQ243" s="1010"/>
    </row>
    <row r="244" spans="1:43" s="1063" customFormat="1" ht="15" customHeight="1">
      <c r="A244" s="1239"/>
      <c r="B244" s="1239"/>
      <c r="C244" s="1239"/>
      <c r="D244" s="1239"/>
      <c r="E244" s="1084" t="s">
        <v>253</v>
      </c>
      <c r="F244" s="1110"/>
      <c r="G244" s="1110"/>
      <c r="H244" s="1110"/>
      <c r="I244" s="981"/>
      <c r="J244" s="1066"/>
      <c r="K244" s="965"/>
      <c r="L244" s="690"/>
      <c r="M244" s="1003" t="s">
        <v>12</v>
      </c>
      <c r="N244" s="1008"/>
      <c r="O244" s="1008"/>
      <c r="P244" s="1008"/>
      <c r="Q244" s="1008"/>
      <c r="R244" s="1008"/>
      <c r="S244" s="1008"/>
      <c r="T244" s="1008"/>
      <c r="U244" s="1007"/>
      <c r="V244" s="1008"/>
      <c r="W244" s="1008"/>
      <c r="X244" s="1008"/>
      <c r="Y244" s="1008"/>
      <c r="Z244" s="1008"/>
      <c r="AA244" s="1008"/>
      <c r="AB244" s="1007"/>
      <c r="AC244" s="1008"/>
      <c r="AD244" s="667"/>
      <c r="AE244" s="1010"/>
      <c r="AF244" s="831"/>
      <c r="AG244" s="831" t="str">
        <f t="shared" si="0"/>
        <v>Добавить схему подключения</v>
      </c>
      <c r="AH244" s="831"/>
      <c r="AI244" s="831"/>
      <c r="AJ244" s="831"/>
      <c r="AK244" s="1010"/>
      <c r="AL244" s="1010"/>
      <c r="AM244" s="1010"/>
      <c r="AN244" s="1010"/>
      <c r="AO244" s="1010"/>
      <c r="AP244" s="1010"/>
      <c r="AQ244" s="1010"/>
    </row>
    <row r="245" spans="1:43" ht="11.25">
      <c r="A245" s="992"/>
      <c r="B245" s="992"/>
      <c r="C245" s="992"/>
      <c r="D245" s="992"/>
      <c r="E245" s="992"/>
      <c r="F245" s="992"/>
      <c r="G245" s="992"/>
      <c r="H245" s="992"/>
      <c r="I245" s="992"/>
      <c r="J245" s="992"/>
      <c r="K245" s="992"/>
      <c r="AE245" s="992"/>
      <c r="AF245" s="992"/>
      <c r="AG245" s="992"/>
      <c r="AH245" s="992"/>
      <c r="AI245" s="992"/>
      <c r="AJ245" s="992"/>
      <c r="AK245" s="992"/>
      <c r="AL245" s="992"/>
      <c r="AM245" s="992"/>
      <c r="AN245" s="992"/>
      <c r="AO245" s="992"/>
    </row>
    <row r="246" spans="1:43" ht="90" customHeight="1">
      <c r="L246" s="1">
        <v>1</v>
      </c>
      <c r="M246" s="1203" t="s">
        <v>632</v>
      </c>
      <c r="N246" s="1203"/>
      <c r="O246" s="1203"/>
      <c r="P246" s="1203"/>
      <c r="Q246" s="1203"/>
      <c r="R246" s="1203"/>
      <c r="S246" s="1203"/>
      <c r="T246" s="1203"/>
      <c r="U246" s="1203"/>
      <c r="V246" s="1203"/>
      <c r="W246" s="1203"/>
      <c r="X246" s="1203"/>
      <c r="Y246" s="1203"/>
      <c r="Z246" s="1203"/>
      <c r="AA246" s="1203"/>
      <c r="AB246" s="1203"/>
      <c r="AC246" s="1203"/>
      <c r="AD246" s="1203"/>
    </row>
  </sheetData>
  <sheetProtection algorithmName="SHA-512" hashValue="Z5rKfHxQmMO+GCZQbEoRdGDE7UZS0X+/e7Nal2firbAk4x0nXZ3GG84T3wWhA9P5T/8nI33VyhgaMnaCom/ELw==" saltValue="UVK8TqTjxlmGjX8x5HZ49Q==" spinCount="100000" sheet="1" objects="1" scenarios="1" formatColumns="0" formatRows="0"/>
  <dataConsolidate leftLabels="1"/>
  <mergeCells count="507">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S17:T17"/>
    <mergeCell ref="A18:A244"/>
    <mergeCell ref="O18:AC18"/>
    <mergeCell ref="B19:B244"/>
    <mergeCell ref="O19:AC19"/>
    <mergeCell ref="C20:C28"/>
    <mergeCell ref="O20:AC20"/>
    <mergeCell ref="D21:D28"/>
    <mergeCell ref="U24:U25"/>
    <mergeCell ref="C29:C37"/>
    <mergeCell ref="D30:D37"/>
    <mergeCell ref="O31:AC31"/>
    <mergeCell ref="F32:F35"/>
    <mergeCell ref="J32:J35"/>
    <mergeCell ref="O32:AC32"/>
    <mergeCell ref="R33:R34"/>
    <mergeCell ref="AD24:AD26"/>
    <mergeCell ref="M246:AD246"/>
    <mergeCell ref="O21:AC21"/>
    <mergeCell ref="E22:E27"/>
    <mergeCell ref="I22:I27"/>
    <mergeCell ref="O22:AC22"/>
    <mergeCell ref="F23:F26"/>
    <mergeCell ref="J23:J26"/>
    <mergeCell ref="O23:AC23"/>
    <mergeCell ref="R24:R25"/>
    <mergeCell ref="S24:S25"/>
    <mergeCell ref="T24:T25"/>
    <mergeCell ref="O29:AC29"/>
    <mergeCell ref="O30:AC30"/>
    <mergeCell ref="E31:E36"/>
    <mergeCell ref="I31:I36"/>
    <mergeCell ref="S33:S34"/>
    <mergeCell ref="T33:T34"/>
    <mergeCell ref="U33:U34"/>
    <mergeCell ref="AD33:AD35"/>
    <mergeCell ref="C38:C46"/>
    <mergeCell ref="O38:AC38"/>
    <mergeCell ref="D39:D46"/>
    <mergeCell ref="O39:AC39"/>
    <mergeCell ref="E40:E45"/>
    <mergeCell ref="I40:I45"/>
    <mergeCell ref="O40:AC40"/>
    <mergeCell ref="F41:F44"/>
    <mergeCell ref="J41:J44"/>
    <mergeCell ref="O41:AC41"/>
    <mergeCell ref="R42:R43"/>
    <mergeCell ref="S42:S43"/>
    <mergeCell ref="T42:T43"/>
    <mergeCell ref="U42:U43"/>
    <mergeCell ref="AD42:AD44"/>
    <mergeCell ref="C47:C55"/>
    <mergeCell ref="O47:AC47"/>
    <mergeCell ref="D48:D55"/>
    <mergeCell ref="O48:AC48"/>
    <mergeCell ref="E49:E54"/>
    <mergeCell ref="I49:I54"/>
    <mergeCell ref="O49:AC49"/>
    <mergeCell ref="F50:F53"/>
    <mergeCell ref="J50:J53"/>
    <mergeCell ref="O50:AC50"/>
    <mergeCell ref="R51:R52"/>
    <mergeCell ref="S51:S52"/>
    <mergeCell ref="T51:T52"/>
    <mergeCell ref="U51:U52"/>
    <mergeCell ref="AD51:AD53"/>
    <mergeCell ref="C56:C64"/>
    <mergeCell ref="O56:AC56"/>
    <mergeCell ref="D57:D64"/>
    <mergeCell ref="O57:AC57"/>
    <mergeCell ref="E58:E63"/>
    <mergeCell ref="I58:I63"/>
    <mergeCell ref="O58:AC58"/>
    <mergeCell ref="F59:F62"/>
    <mergeCell ref="J59:J62"/>
    <mergeCell ref="O59:AC59"/>
    <mergeCell ref="R60:R61"/>
    <mergeCell ref="S60:S61"/>
    <mergeCell ref="T60:T61"/>
    <mergeCell ref="U60:U61"/>
    <mergeCell ref="C65:C73"/>
    <mergeCell ref="O65:AC65"/>
    <mergeCell ref="D66:D73"/>
    <mergeCell ref="O66:AC66"/>
    <mergeCell ref="E67:E72"/>
    <mergeCell ref="I67:I72"/>
    <mergeCell ref="O67:AC67"/>
    <mergeCell ref="F68:F71"/>
    <mergeCell ref="J68:J71"/>
    <mergeCell ref="O68:AC68"/>
    <mergeCell ref="R69:R70"/>
    <mergeCell ref="S69:S70"/>
    <mergeCell ref="T69:T70"/>
    <mergeCell ref="U69:U70"/>
    <mergeCell ref="J77:J80"/>
    <mergeCell ref="O77:AC77"/>
    <mergeCell ref="R78:R79"/>
    <mergeCell ref="S78:S79"/>
    <mergeCell ref="T78:T79"/>
    <mergeCell ref="U78:U79"/>
    <mergeCell ref="Y78:Y79"/>
    <mergeCell ref="Z78:Z79"/>
    <mergeCell ref="AD60:AD62"/>
    <mergeCell ref="AD69:AD71"/>
    <mergeCell ref="AD78:AD80"/>
    <mergeCell ref="C83:C91"/>
    <mergeCell ref="O83:AC83"/>
    <mergeCell ref="D84:D91"/>
    <mergeCell ref="O84:AC84"/>
    <mergeCell ref="E85:E90"/>
    <mergeCell ref="I85:I90"/>
    <mergeCell ref="O85:AC85"/>
    <mergeCell ref="F86:F89"/>
    <mergeCell ref="J86:J89"/>
    <mergeCell ref="O86:AC86"/>
    <mergeCell ref="R87:R88"/>
    <mergeCell ref="S87:S88"/>
    <mergeCell ref="T87:T88"/>
    <mergeCell ref="U87:U88"/>
    <mergeCell ref="AD87:AD89"/>
    <mergeCell ref="C74:C82"/>
    <mergeCell ref="O74:AC74"/>
    <mergeCell ref="D75:D82"/>
    <mergeCell ref="O75:AC75"/>
    <mergeCell ref="E76:E81"/>
    <mergeCell ref="I76:I81"/>
    <mergeCell ref="O76:AC76"/>
    <mergeCell ref="F77:F80"/>
    <mergeCell ref="C92:C100"/>
    <mergeCell ref="O92:AC92"/>
    <mergeCell ref="D93:D100"/>
    <mergeCell ref="O93:AC93"/>
    <mergeCell ref="E94:E99"/>
    <mergeCell ref="I94:I99"/>
    <mergeCell ref="O94:AC94"/>
    <mergeCell ref="F95:F98"/>
    <mergeCell ref="J95:J98"/>
    <mergeCell ref="O95:AC95"/>
    <mergeCell ref="R96:R97"/>
    <mergeCell ref="S96:S97"/>
    <mergeCell ref="T96:T97"/>
    <mergeCell ref="U96:U97"/>
    <mergeCell ref="Y96:Y97"/>
    <mergeCell ref="Z96:Z97"/>
    <mergeCell ref="C101:C109"/>
    <mergeCell ref="O101:AC101"/>
    <mergeCell ref="D102:D109"/>
    <mergeCell ref="O102:AC102"/>
    <mergeCell ref="E103:E108"/>
    <mergeCell ref="I103:I108"/>
    <mergeCell ref="O103:AC103"/>
    <mergeCell ref="F104:F107"/>
    <mergeCell ref="J104:J107"/>
    <mergeCell ref="O104:AC104"/>
    <mergeCell ref="R105:R106"/>
    <mergeCell ref="S105:S106"/>
    <mergeCell ref="T105:T106"/>
    <mergeCell ref="U105:U106"/>
    <mergeCell ref="J113:J116"/>
    <mergeCell ref="O113:AC113"/>
    <mergeCell ref="R114:R115"/>
    <mergeCell ref="S114:S115"/>
    <mergeCell ref="T114:T115"/>
    <mergeCell ref="U114:U115"/>
    <mergeCell ref="Y114:Y115"/>
    <mergeCell ref="Z114:Z115"/>
    <mergeCell ref="AD96:AD98"/>
    <mergeCell ref="AD105:AD107"/>
    <mergeCell ref="AD114:AD116"/>
    <mergeCell ref="C119:C127"/>
    <mergeCell ref="O119:AC119"/>
    <mergeCell ref="D120:D127"/>
    <mergeCell ref="O120:AC120"/>
    <mergeCell ref="E121:E126"/>
    <mergeCell ref="I121:I126"/>
    <mergeCell ref="O121:AC121"/>
    <mergeCell ref="F122:F125"/>
    <mergeCell ref="J122:J125"/>
    <mergeCell ref="O122:AC122"/>
    <mergeCell ref="R123:R124"/>
    <mergeCell ref="S123:S124"/>
    <mergeCell ref="T123:T124"/>
    <mergeCell ref="U123:U124"/>
    <mergeCell ref="AD123:AD125"/>
    <mergeCell ref="C110:C118"/>
    <mergeCell ref="O110:AC110"/>
    <mergeCell ref="D111:D118"/>
    <mergeCell ref="O111:AC111"/>
    <mergeCell ref="E112:E117"/>
    <mergeCell ref="I112:I117"/>
    <mergeCell ref="O112:AC112"/>
    <mergeCell ref="F113:F116"/>
    <mergeCell ref="C128:C136"/>
    <mergeCell ref="O128:AC128"/>
    <mergeCell ref="D129:D136"/>
    <mergeCell ref="O129:AC129"/>
    <mergeCell ref="E130:E135"/>
    <mergeCell ref="I130:I135"/>
    <mergeCell ref="O130:AC130"/>
    <mergeCell ref="F131:F134"/>
    <mergeCell ref="J131:J134"/>
    <mergeCell ref="O131:AC131"/>
    <mergeCell ref="R132:R133"/>
    <mergeCell ref="S132:S133"/>
    <mergeCell ref="T132:T133"/>
    <mergeCell ref="U132:U133"/>
    <mergeCell ref="Y132:Y133"/>
    <mergeCell ref="Z132:Z133"/>
    <mergeCell ref="C137:C145"/>
    <mergeCell ref="O137:AC137"/>
    <mergeCell ref="D138:D145"/>
    <mergeCell ref="O138:AC138"/>
    <mergeCell ref="E139:E144"/>
    <mergeCell ref="I139:I144"/>
    <mergeCell ref="O139:AC139"/>
    <mergeCell ref="F140:F143"/>
    <mergeCell ref="J140:J143"/>
    <mergeCell ref="O140:AC140"/>
    <mergeCell ref="R141:R142"/>
    <mergeCell ref="S141:S142"/>
    <mergeCell ref="T141:T142"/>
    <mergeCell ref="U141:U142"/>
    <mergeCell ref="C146:C154"/>
    <mergeCell ref="O146:AC146"/>
    <mergeCell ref="D147:D154"/>
    <mergeCell ref="O147:AC147"/>
    <mergeCell ref="E148:E153"/>
    <mergeCell ref="I148:I153"/>
    <mergeCell ref="O148:AC148"/>
    <mergeCell ref="F149:F152"/>
    <mergeCell ref="J149:J152"/>
    <mergeCell ref="O149:AC149"/>
    <mergeCell ref="R150:R151"/>
    <mergeCell ref="S150:S151"/>
    <mergeCell ref="T150:T151"/>
    <mergeCell ref="U150:U151"/>
    <mergeCell ref="Y150:Y151"/>
    <mergeCell ref="Z150:Z151"/>
    <mergeCell ref="C155:C163"/>
    <mergeCell ref="O155:AC155"/>
    <mergeCell ref="D156:D163"/>
    <mergeCell ref="O156:AC156"/>
    <mergeCell ref="E157:E162"/>
    <mergeCell ref="I157:I162"/>
    <mergeCell ref="O157:AC157"/>
    <mergeCell ref="F158:F161"/>
    <mergeCell ref="J158:J161"/>
    <mergeCell ref="O158:AC158"/>
    <mergeCell ref="R159:R160"/>
    <mergeCell ref="S159:S160"/>
    <mergeCell ref="T159:T160"/>
    <mergeCell ref="U159:U160"/>
    <mergeCell ref="C164:C172"/>
    <mergeCell ref="O164:AC164"/>
    <mergeCell ref="D165:D172"/>
    <mergeCell ref="O165:AC165"/>
    <mergeCell ref="E166:E171"/>
    <mergeCell ref="I166:I171"/>
    <mergeCell ref="O166:AC166"/>
    <mergeCell ref="F167:F170"/>
    <mergeCell ref="J167:J170"/>
    <mergeCell ref="O167:AC167"/>
    <mergeCell ref="R168:R169"/>
    <mergeCell ref="S168:S169"/>
    <mergeCell ref="T168:T169"/>
    <mergeCell ref="U168:U169"/>
    <mergeCell ref="Y168:Y169"/>
    <mergeCell ref="Z168:Z169"/>
    <mergeCell ref="C173:C181"/>
    <mergeCell ref="O173:AC173"/>
    <mergeCell ref="D174:D181"/>
    <mergeCell ref="O174:AC174"/>
    <mergeCell ref="E175:E180"/>
    <mergeCell ref="I175:I180"/>
    <mergeCell ref="O175:AC175"/>
    <mergeCell ref="F176:F179"/>
    <mergeCell ref="J176:J179"/>
    <mergeCell ref="O176:AC176"/>
    <mergeCell ref="R177:R178"/>
    <mergeCell ref="S177:S178"/>
    <mergeCell ref="T177:T178"/>
    <mergeCell ref="U177:U178"/>
    <mergeCell ref="C182:C190"/>
    <mergeCell ref="O182:AC182"/>
    <mergeCell ref="D183:D190"/>
    <mergeCell ref="O183:AC183"/>
    <mergeCell ref="E184:E189"/>
    <mergeCell ref="I184:I189"/>
    <mergeCell ref="O184:AC184"/>
    <mergeCell ref="F185:F188"/>
    <mergeCell ref="J185:J188"/>
    <mergeCell ref="O185:AC185"/>
    <mergeCell ref="R186:R187"/>
    <mergeCell ref="S186:S187"/>
    <mergeCell ref="T186:T187"/>
    <mergeCell ref="U186:U187"/>
    <mergeCell ref="Y186:Y187"/>
    <mergeCell ref="Z186:Z187"/>
    <mergeCell ref="C191:C199"/>
    <mergeCell ref="O191:AC191"/>
    <mergeCell ref="D192:D199"/>
    <mergeCell ref="O192:AC192"/>
    <mergeCell ref="E193:E198"/>
    <mergeCell ref="I193:I198"/>
    <mergeCell ref="O193:AC193"/>
    <mergeCell ref="F194:F197"/>
    <mergeCell ref="J194:J197"/>
    <mergeCell ref="O194:AC194"/>
    <mergeCell ref="R195:R196"/>
    <mergeCell ref="S195:S196"/>
    <mergeCell ref="T195:T196"/>
    <mergeCell ref="U195:U196"/>
    <mergeCell ref="C200:C208"/>
    <mergeCell ref="O200:AC200"/>
    <mergeCell ref="D201:D208"/>
    <mergeCell ref="O201:AC201"/>
    <mergeCell ref="E202:E207"/>
    <mergeCell ref="I202:I207"/>
    <mergeCell ref="O202:AC202"/>
    <mergeCell ref="F203:F206"/>
    <mergeCell ref="J203:J206"/>
    <mergeCell ref="O203:AC203"/>
    <mergeCell ref="R204:R205"/>
    <mergeCell ref="S204:S205"/>
    <mergeCell ref="T204:T205"/>
    <mergeCell ref="U204:U205"/>
    <mergeCell ref="Y204:Y205"/>
    <mergeCell ref="Z204:Z205"/>
    <mergeCell ref="C209:C217"/>
    <mergeCell ref="O209:AC209"/>
    <mergeCell ref="D210:D217"/>
    <mergeCell ref="O210:AC210"/>
    <mergeCell ref="E211:E216"/>
    <mergeCell ref="I211:I216"/>
    <mergeCell ref="O211:AC211"/>
    <mergeCell ref="F212:F215"/>
    <mergeCell ref="J212:J215"/>
    <mergeCell ref="O212:AC212"/>
    <mergeCell ref="R213:R214"/>
    <mergeCell ref="S213:S214"/>
    <mergeCell ref="T213:T214"/>
    <mergeCell ref="U213:U214"/>
    <mergeCell ref="C218:C226"/>
    <mergeCell ref="O218:AC218"/>
    <mergeCell ref="D219:D226"/>
    <mergeCell ref="O219:AC219"/>
    <mergeCell ref="E220:E225"/>
    <mergeCell ref="I220:I225"/>
    <mergeCell ref="O220:AC220"/>
    <mergeCell ref="F221:F224"/>
    <mergeCell ref="J221:J224"/>
    <mergeCell ref="O221:AC221"/>
    <mergeCell ref="R222:R223"/>
    <mergeCell ref="S222:S223"/>
    <mergeCell ref="T222:T223"/>
    <mergeCell ref="U222:U223"/>
    <mergeCell ref="Y222:Y223"/>
    <mergeCell ref="Z222:Z223"/>
    <mergeCell ref="C227:C235"/>
    <mergeCell ref="O227:AC227"/>
    <mergeCell ref="D228:D235"/>
    <mergeCell ref="O228:AC228"/>
    <mergeCell ref="E229:E234"/>
    <mergeCell ref="I229:I234"/>
    <mergeCell ref="O229:AC229"/>
    <mergeCell ref="F230:F233"/>
    <mergeCell ref="J230:J233"/>
    <mergeCell ref="O230:AC230"/>
    <mergeCell ref="R231:R232"/>
    <mergeCell ref="S231:S232"/>
    <mergeCell ref="T231:T232"/>
    <mergeCell ref="U231:U232"/>
    <mergeCell ref="C236:C244"/>
    <mergeCell ref="O236:AC236"/>
    <mergeCell ref="D237:D244"/>
    <mergeCell ref="O237:AC237"/>
    <mergeCell ref="E238:E243"/>
    <mergeCell ref="I238:I243"/>
    <mergeCell ref="O238:AC238"/>
    <mergeCell ref="F239:F242"/>
    <mergeCell ref="J239:J242"/>
    <mergeCell ref="O239:AC239"/>
    <mergeCell ref="R240:R241"/>
    <mergeCell ref="S240:S241"/>
    <mergeCell ref="T240:T241"/>
    <mergeCell ref="U240:U241"/>
    <mergeCell ref="Y240:Y241"/>
    <mergeCell ref="Z240:Z241"/>
    <mergeCell ref="AD240:AD242"/>
    <mergeCell ref="V12:AB12"/>
    <mergeCell ref="V14:AA14"/>
    <mergeCell ref="AB14:AB16"/>
    <mergeCell ref="V15:V16"/>
    <mergeCell ref="W15:X15"/>
    <mergeCell ref="Y15:AA15"/>
    <mergeCell ref="Z16:AA16"/>
    <mergeCell ref="Z17:AA17"/>
    <mergeCell ref="Y24:Y25"/>
    <mergeCell ref="Z24:Z25"/>
    <mergeCell ref="AA24:AA25"/>
    <mergeCell ref="AD222:AD224"/>
    <mergeCell ref="AD231:AD233"/>
    <mergeCell ref="AD204:AD206"/>
    <mergeCell ref="AD213:AD215"/>
    <mergeCell ref="AD186:AD188"/>
    <mergeCell ref="AD195:AD197"/>
    <mergeCell ref="AD168:AD170"/>
    <mergeCell ref="AD177:AD179"/>
    <mergeCell ref="AD150:AD152"/>
    <mergeCell ref="AD159:AD161"/>
    <mergeCell ref="AD132:AD134"/>
    <mergeCell ref="AD141:AD143"/>
    <mergeCell ref="Y42:Y43"/>
    <mergeCell ref="Z42:Z43"/>
    <mergeCell ref="AA42:AA43"/>
    <mergeCell ref="AB42:AB43"/>
    <mergeCell ref="Y51:Y52"/>
    <mergeCell ref="Z51:Z52"/>
    <mergeCell ref="AA51:AA52"/>
    <mergeCell ref="AB51:AB52"/>
    <mergeCell ref="AB24:AB25"/>
    <mergeCell ref="Y33:Y34"/>
    <mergeCell ref="Z33:Z34"/>
    <mergeCell ref="AA33:AA34"/>
    <mergeCell ref="AB33:AB34"/>
    <mergeCell ref="AA78:AA79"/>
    <mergeCell ref="AB78:AB79"/>
    <mergeCell ref="Y87:Y88"/>
    <mergeCell ref="Z87:Z88"/>
    <mergeCell ref="AA87:AA88"/>
    <mergeCell ref="AB87:AB88"/>
    <mergeCell ref="Y60:Y61"/>
    <mergeCell ref="Z60:Z61"/>
    <mergeCell ref="AA60:AA61"/>
    <mergeCell ref="AB60:AB61"/>
    <mergeCell ref="Y69:Y70"/>
    <mergeCell ref="Z69:Z70"/>
    <mergeCell ref="AA69:AA70"/>
    <mergeCell ref="AB69:AB70"/>
    <mergeCell ref="AA114:AA115"/>
    <mergeCell ref="AB114:AB115"/>
    <mergeCell ref="Y123:Y124"/>
    <mergeCell ref="Z123:Z124"/>
    <mergeCell ref="AA123:AA124"/>
    <mergeCell ref="AB123:AB124"/>
    <mergeCell ref="AA96:AA97"/>
    <mergeCell ref="AB96:AB97"/>
    <mergeCell ref="Y105:Y106"/>
    <mergeCell ref="Z105:Z106"/>
    <mergeCell ref="AA105:AA106"/>
    <mergeCell ref="AB105:AB106"/>
    <mergeCell ref="AA150:AA151"/>
    <mergeCell ref="AB150:AB151"/>
    <mergeCell ref="Y159:Y160"/>
    <mergeCell ref="Z159:Z160"/>
    <mergeCell ref="AA159:AA160"/>
    <mergeCell ref="AB159:AB160"/>
    <mergeCell ref="AA132:AA133"/>
    <mergeCell ref="AB132:AB133"/>
    <mergeCell ref="Y141:Y142"/>
    <mergeCell ref="Z141:Z142"/>
    <mergeCell ref="AA141:AA142"/>
    <mergeCell ref="AB141:AB142"/>
    <mergeCell ref="AA186:AA187"/>
    <mergeCell ref="AB186:AB187"/>
    <mergeCell ref="Y195:Y196"/>
    <mergeCell ref="Z195:Z196"/>
    <mergeCell ref="AA195:AA196"/>
    <mergeCell ref="AB195:AB196"/>
    <mergeCell ref="AA168:AA169"/>
    <mergeCell ref="AB168:AB169"/>
    <mergeCell ref="Y177:Y178"/>
    <mergeCell ref="Z177:Z178"/>
    <mergeCell ref="AA177:AA178"/>
    <mergeCell ref="AB177:AB178"/>
    <mergeCell ref="AA240:AA241"/>
    <mergeCell ref="AB240:AB241"/>
    <mergeCell ref="AA222:AA223"/>
    <mergeCell ref="AB222:AB223"/>
    <mergeCell ref="Y231:Y232"/>
    <mergeCell ref="Z231:Z232"/>
    <mergeCell ref="AA231:AA232"/>
    <mergeCell ref="AB231:AB232"/>
    <mergeCell ref="AA204:AA205"/>
    <mergeCell ref="AB204:AB205"/>
    <mergeCell ref="Y213:Y214"/>
    <mergeCell ref="Z213:Z214"/>
    <mergeCell ref="AA213:AA214"/>
    <mergeCell ref="AB213:AB214"/>
  </mergeCells>
  <dataValidations count="11">
    <dataValidation allowBlank="1" sqref="WWA983278:WWL983284 JO65774:JZ65780 TK65774:TV65780 ADG65774:ADR65780 ANC65774:ANN65780 AWY65774:AXJ65780 BGU65774:BHF65780 BQQ65774:BRB65780 CAM65774:CAX65780 CKI65774:CKT65780 CUE65774:CUP65780 DEA65774:DEL65780 DNW65774:DOH65780 DXS65774:DYD65780 EHO65774:EHZ65780 ERK65774:ERV65780 FBG65774:FBR65780 FLC65774:FLN65780 FUY65774:FVJ65780 GEU65774:GFF65780 GOQ65774:GPB65780 GYM65774:GYX65780 HII65774:HIT65780 HSE65774:HSP65780 ICA65774:ICL65780 ILW65774:IMH65780 IVS65774:IWD65780 JFO65774:JFZ65780 JPK65774:JPV65780 JZG65774:JZR65780 KJC65774:KJN65780 KSY65774:KTJ65780 LCU65774:LDF65780 LMQ65774:LNB65780 LWM65774:LWX65780 MGI65774:MGT65780 MQE65774:MQP65780 NAA65774:NAL65780 NJW65774:NKH65780 NTS65774:NUD65780 ODO65774:ODZ65780 ONK65774:ONV65780 OXG65774:OXR65780 PHC65774:PHN65780 PQY65774:PRJ65780 QAU65774:QBF65780 QKQ65774:QLB65780 QUM65774:QUX65780 REI65774:RET65780 ROE65774:ROP65780 RYA65774:RYL65780 SHW65774:SIH65780 SRS65774:SSD65780 TBO65774:TBZ65780 TLK65774:TLV65780 TVG65774:TVR65780 UFC65774:UFN65780 UOY65774:UPJ65780 UYU65774:UZF65780 VIQ65774:VJB65780 VSM65774:VSX65780 WCI65774:WCT65780 WME65774:WMP65780 WWA65774:WWL65780 JO131310:JZ131316 TK131310:TV131316 ADG131310:ADR131316 ANC131310:ANN131316 AWY131310:AXJ131316 BGU131310:BHF131316 BQQ131310:BRB131316 CAM131310:CAX131316 CKI131310:CKT131316 CUE131310:CUP131316 DEA131310:DEL131316 DNW131310:DOH131316 DXS131310:DYD131316 EHO131310:EHZ131316 ERK131310:ERV131316 FBG131310:FBR131316 FLC131310:FLN131316 FUY131310:FVJ131316 GEU131310:GFF131316 GOQ131310:GPB131316 GYM131310:GYX131316 HII131310:HIT131316 HSE131310:HSP131316 ICA131310:ICL131316 ILW131310:IMH131316 IVS131310:IWD131316 JFO131310:JFZ131316 JPK131310:JPV131316 JZG131310:JZR131316 KJC131310:KJN131316 KSY131310:KTJ131316 LCU131310:LDF131316 LMQ131310:LNB131316 LWM131310:LWX131316 MGI131310:MGT131316 MQE131310:MQP131316 NAA131310:NAL131316 NJW131310:NKH131316 NTS131310:NUD131316 ODO131310:ODZ131316 ONK131310:ONV131316 OXG131310:OXR131316 PHC131310:PHN131316 PQY131310:PRJ131316 QAU131310:QBF131316 QKQ131310:QLB131316 QUM131310:QUX131316 REI131310:RET131316 ROE131310:ROP131316 RYA131310:RYL131316 SHW131310:SIH131316 SRS131310:SSD131316 TBO131310:TBZ131316 TLK131310:TLV131316 TVG131310:TVR131316 UFC131310:UFN131316 UOY131310:UPJ131316 UYU131310:UZF131316 VIQ131310:VJB131316 VSM131310:VSX131316 WCI131310:WCT131316 WME131310:WMP131316 WWA131310:WWL131316 JO196846:JZ196852 TK196846:TV196852 ADG196846:ADR196852 ANC196846:ANN196852 AWY196846:AXJ196852 BGU196846:BHF196852 BQQ196846:BRB196852 CAM196846:CAX196852 CKI196846:CKT196852 CUE196846:CUP196852 DEA196846:DEL196852 DNW196846:DOH196852 DXS196846:DYD196852 EHO196846:EHZ196852 ERK196846:ERV196852 FBG196846:FBR196852 FLC196846:FLN196852 FUY196846:FVJ196852 GEU196846:GFF196852 GOQ196846:GPB196852 GYM196846:GYX196852 HII196846:HIT196852 HSE196846:HSP196852 ICA196846:ICL196852 ILW196846:IMH196852 IVS196846:IWD196852 JFO196846:JFZ196852 JPK196846:JPV196852 JZG196846:JZR196852 KJC196846:KJN196852 KSY196846:KTJ196852 LCU196846:LDF196852 LMQ196846:LNB196852 LWM196846:LWX196852 MGI196846:MGT196852 MQE196846:MQP196852 NAA196846:NAL196852 NJW196846:NKH196852 NTS196846:NUD196852 ODO196846:ODZ196852 ONK196846:ONV196852 OXG196846:OXR196852 PHC196846:PHN196852 PQY196846:PRJ196852 QAU196846:QBF196852 QKQ196846:QLB196852 QUM196846:QUX196852 REI196846:RET196852 ROE196846:ROP196852 RYA196846:RYL196852 SHW196846:SIH196852 SRS196846:SSD196852 TBO196846:TBZ196852 TLK196846:TLV196852 TVG196846:TVR196852 UFC196846:UFN196852 UOY196846:UPJ196852 UYU196846:UZF196852 VIQ196846:VJB196852 VSM196846:VSX196852 WCI196846:WCT196852 WME196846:WMP196852 WWA196846:WWL196852 JO262382:JZ262388 TK262382:TV262388 ADG262382:ADR262388 ANC262382:ANN262388 AWY262382:AXJ262388 BGU262382:BHF262388 BQQ262382:BRB262388 CAM262382:CAX262388 CKI262382:CKT262388 CUE262382:CUP262388 DEA262382:DEL262388 DNW262382:DOH262388 DXS262382:DYD262388 EHO262382:EHZ262388 ERK262382:ERV262388 FBG262382:FBR262388 FLC262382:FLN262388 FUY262382:FVJ262388 GEU262382:GFF262388 GOQ262382:GPB262388 GYM262382:GYX262388 HII262382:HIT262388 HSE262382:HSP262388 ICA262382:ICL262388 ILW262382:IMH262388 IVS262382:IWD262388 JFO262382:JFZ262388 JPK262382:JPV262388 JZG262382:JZR262388 KJC262382:KJN262388 KSY262382:KTJ262388 LCU262382:LDF262388 LMQ262382:LNB262388 LWM262382:LWX262388 MGI262382:MGT262388 MQE262382:MQP262388 NAA262382:NAL262388 NJW262382:NKH262388 NTS262382:NUD262388 ODO262382:ODZ262388 ONK262382:ONV262388 OXG262382:OXR262388 PHC262382:PHN262388 PQY262382:PRJ262388 QAU262382:QBF262388 QKQ262382:QLB262388 QUM262382:QUX262388 REI262382:RET262388 ROE262382:ROP262388 RYA262382:RYL262388 SHW262382:SIH262388 SRS262382:SSD262388 TBO262382:TBZ262388 TLK262382:TLV262388 TVG262382:TVR262388 UFC262382:UFN262388 UOY262382:UPJ262388 UYU262382:UZF262388 VIQ262382:VJB262388 VSM262382:VSX262388 WCI262382:WCT262388 WME262382:WMP262388 WWA262382:WWL262388 JO327918:JZ327924 TK327918:TV327924 ADG327918:ADR327924 ANC327918:ANN327924 AWY327918:AXJ327924 BGU327918:BHF327924 BQQ327918:BRB327924 CAM327918:CAX327924 CKI327918:CKT327924 CUE327918:CUP327924 DEA327918:DEL327924 DNW327918:DOH327924 DXS327918:DYD327924 EHO327918:EHZ327924 ERK327918:ERV327924 FBG327918:FBR327924 FLC327918:FLN327924 FUY327918:FVJ327924 GEU327918:GFF327924 GOQ327918:GPB327924 GYM327918:GYX327924 HII327918:HIT327924 HSE327918:HSP327924 ICA327918:ICL327924 ILW327918:IMH327924 IVS327918:IWD327924 JFO327918:JFZ327924 JPK327918:JPV327924 JZG327918:JZR327924 KJC327918:KJN327924 KSY327918:KTJ327924 LCU327918:LDF327924 LMQ327918:LNB327924 LWM327918:LWX327924 MGI327918:MGT327924 MQE327918:MQP327924 NAA327918:NAL327924 NJW327918:NKH327924 NTS327918:NUD327924 ODO327918:ODZ327924 ONK327918:ONV327924 OXG327918:OXR327924 PHC327918:PHN327924 PQY327918:PRJ327924 QAU327918:QBF327924 QKQ327918:QLB327924 QUM327918:QUX327924 REI327918:RET327924 ROE327918:ROP327924 RYA327918:RYL327924 SHW327918:SIH327924 SRS327918:SSD327924 TBO327918:TBZ327924 TLK327918:TLV327924 TVG327918:TVR327924 UFC327918:UFN327924 UOY327918:UPJ327924 UYU327918:UZF327924 VIQ327918:VJB327924 VSM327918:VSX327924 WCI327918:WCT327924 WME327918:WMP327924 WWA327918:WWL327924 JO393454:JZ393460 TK393454:TV393460 ADG393454:ADR393460 ANC393454:ANN393460 AWY393454:AXJ393460 BGU393454:BHF393460 BQQ393454:BRB393460 CAM393454:CAX393460 CKI393454:CKT393460 CUE393454:CUP393460 DEA393454:DEL393460 DNW393454:DOH393460 DXS393454:DYD393460 EHO393454:EHZ393460 ERK393454:ERV393460 FBG393454:FBR393460 FLC393454:FLN393460 FUY393454:FVJ393460 GEU393454:GFF393460 GOQ393454:GPB393460 GYM393454:GYX393460 HII393454:HIT393460 HSE393454:HSP393460 ICA393454:ICL393460 ILW393454:IMH393460 IVS393454:IWD393460 JFO393454:JFZ393460 JPK393454:JPV393460 JZG393454:JZR393460 KJC393454:KJN393460 KSY393454:KTJ393460 LCU393454:LDF393460 LMQ393454:LNB393460 LWM393454:LWX393460 MGI393454:MGT393460 MQE393454:MQP393460 NAA393454:NAL393460 NJW393454:NKH393460 NTS393454:NUD393460 ODO393454:ODZ393460 ONK393454:ONV393460 OXG393454:OXR393460 PHC393454:PHN393460 PQY393454:PRJ393460 QAU393454:QBF393460 QKQ393454:QLB393460 QUM393454:QUX393460 REI393454:RET393460 ROE393454:ROP393460 RYA393454:RYL393460 SHW393454:SIH393460 SRS393454:SSD393460 TBO393454:TBZ393460 TLK393454:TLV393460 TVG393454:TVR393460 UFC393454:UFN393460 UOY393454:UPJ393460 UYU393454:UZF393460 VIQ393454:VJB393460 VSM393454:VSX393460 WCI393454:WCT393460 WME393454:WMP393460 WWA393454:WWL393460 JO458990:JZ458996 TK458990:TV458996 ADG458990:ADR458996 ANC458990:ANN458996 AWY458990:AXJ458996 BGU458990:BHF458996 BQQ458990:BRB458996 CAM458990:CAX458996 CKI458990:CKT458996 CUE458990:CUP458996 DEA458990:DEL458996 DNW458990:DOH458996 DXS458990:DYD458996 EHO458990:EHZ458996 ERK458990:ERV458996 FBG458990:FBR458996 FLC458990:FLN458996 FUY458990:FVJ458996 GEU458990:GFF458996 GOQ458990:GPB458996 GYM458990:GYX458996 HII458990:HIT458996 HSE458990:HSP458996 ICA458990:ICL458996 ILW458990:IMH458996 IVS458990:IWD458996 JFO458990:JFZ458996 JPK458990:JPV458996 JZG458990:JZR458996 KJC458990:KJN458996 KSY458990:KTJ458996 LCU458990:LDF458996 LMQ458990:LNB458996 LWM458990:LWX458996 MGI458990:MGT458996 MQE458990:MQP458996 NAA458990:NAL458996 NJW458990:NKH458996 NTS458990:NUD458996 ODO458990:ODZ458996 ONK458990:ONV458996 OXG458990:OXR458996 PHC458990:PHN458996 PQY458990:PRJ458996 QAU458990:QBF458996 QKQ458990:QLB458996 QUM458990:QUX458996 REI458990:RET458996 ROE458990:ROP458996 RYA458990:RYL458996 SHW458990:SIH458996 SRS458990:SSD458996 TBO458990:TBZ458996 TLK458990:TLV458996 TVG458990:TVR458996 UFC458990:UFN458996 UOY458990:UPJ458996 UYU458990:UZF458996 VIQ458990:VJB458996 VSM458990:VSX458996 WCI458990:WCT458996 WME458990:WMP458996 WWA458990:WWL458996 JO524526:JZ524532 TK524526:TV524532 ADG524526:ADR524532 ANC524526:ANN524532 AWY524526:AXJ524532 BGU524526:BHF524532 BQQ524526:BRB524532 CAM524526:CAX524532 CKI524526:CKT524532 CUE524526:CUP524532 DEA524526:DEL524532 DNW524526:DOH524532 DXS524526:DYD524532 EHO524526:EHZ524532 ERK524526:ERV524532 FBG524526:FBR524532 FLC524526:FLN524532 FUY524526:FVJ524532 GEU524526:GFF524532 GOQ524526:GPB524532 GYM524526:GYX524532 HII524526:HIT524532 HSE524526:HSP524532 ICA524526:ICL524532 ILW524526:IMH524532 IVS524526:IWD524532 JFO524526:JFZ524532 JPK524526:JPV524532 JZG524526:JZR524532 KJC524526:KJN524532 KSY524526:KTJ524532 LCU524526:LDF524532 LMQ524526:LNB524532 LWM524526:LWX524532 MGI524526:MGT524532 MQE524526:MQP524532 NAA524526:NAL524532 NJW524526:NKH524532 NTS524526:NUD524532 ODO524526:ODZ524532 ONK524526:ONV524532 OXG524526:OXR524532 PHC524526:PHN524532 PQY524526:PRJ524532 QAU524526:QBF524532 QKQ524526:QLB524532 QUM524526:QUX524532 REI524526:RET524532 ROE524526:ROP524532 RYA524526:RYL524532 SHW524526:SIH524532 SRS524526:SSD524532 TBO524526:TBZ524532 TLK524526:TLV524532 TVG524526:TVR524532 UFC524526:UFN524532 UOY524526:UPJ524532 UYU524526:UZF524532 VIQ524526:VJB524532 VSM524526:VSX524532 WCI524526:WCT524532 WME524526:WMP524532 WWA524526:WWL524532 JO590062:JZ590068 TK590062:TV590068 ADG590062:ADR590068 ANC590062:ANN590068 AWY590062:AXJ590068 BGU590062:BHF590068 BQQ590062:BRB590068 CAM590062:CAX590068 CKI590062:CKT590068 CUE590062:CUP590068 DEA590062:DEL590068 DNW590062:DOH590068 DXS590062:DYD590068 EHO590062:EHZ590068 ERK590062:ERV590068 FBG590062:FBR590068 FLC590062:FLN590068 FUY590062:FVJ590068 GEU590062:GFF590068 GOQ590062:GPB590068 GYM590062:GYX590068 HII590062:HIT590068 HSE590062:HSP590068 ICA590062:ICL590068 ILW590062:IMH590068 IVS590062:IWD590068 JFO590062:JFZ590068 JPK590062:JPV590068 JZG590062:JZR590068 KJC590062:KJN590068 KSY590062:KTJ590068 LCU590062:LDF590068 LMQ590062:LNB590068 LWM590062:LWX590068 MGI590062:MGT590068 MQE590062:MQP590068 NAA590062:NAL590068 NJW590062:NKH590068 NTS590062:NUD590068 ODO590062:ODZ590068 ONK590062:ONV590068 OXG590062:OXR590068 PHC590062:PHN590068 PQY590062:PRJ590068 QAU590062:QBF590068 QKQ590062:QLB590068 QUM590062:QUX590068 REI590062:RET590068 ROE590062:ROP590068 RYA590062:RYL590068 SHW590062:SIH590068 SRS590062:SSD590068 TBO590062:TBZ590068 TLK590062:TLV590068 TVG590062:TVR590068 UFC590062:UFN590068 UOY590062:UPJ590068 UYU590062:UZF590068 VIQ590062:VJB590068 VSM590062:VSX590068 WCI590062:WCT590068 WME590062:WMP590068 WWA590062:WWL590068 JO655598:JZ655604 TK655598:TV655604 ADG655598:ADR655604 ANC655598:ANN655604 AWY655598:AXJ655604 BGU655598:BHF655604 BQQ655598:BRB655604 CAM655598:CAX655604 CKI655598:CKT655604 CUE655598:CUP655604 DEA655598:DEL655604 DNW655598:DOH655604 DXS655598:DYD655604 EHO655598:EHZ655604 ERK655598:ERV655604 FBG655598:FBR655604 FLC655598:FLN655604 FUY655598:FVJ655604 GEU655598:GFF655604 GOQ655598:GPB655604 GYM655598:GYX655604 HII655598:HIT655604 HSE655598:HSP655604 ICA655598:ICL655604 ILW655598:IMH655604 IVS655598:IWD655604 JFO655598:JFZ655604 JPK655598:JPV655604 JZG655598:JZR655604 KJC655598:KJN655604 KSY655598:KTJ655604 LCU655598:LDF655604 LMQ655598:LNB655604 LWM655598:LWX655604 MGI655598:MGT655604 MQE655598:MQP655604 NAA655598:NAL655604 NJW655598:NKH655604 NTS655598:NUD655604 ODO655598:ODZ655604 ONK655598:ONV655604 OXG655598:OXR655604 PHC655598:PHN655604 PQY655598:PRJ655604 QAU655598:QBF655604 QKQ655598:QLB655604 QUM655598:QUX655604 REI655598:RET655604 ROE655598:ROP655604 RYA655598:RYL655604 SHW655598:SIH655604 SRS655598:SSD655604 TBO655598:TBZ655604 TLK655598:TLV655604 TVG655598:TVR655604 UFC655598:UFN655604 UOY655598:UPJ655604 UYU655598:UZF655604 VIQ655598:VJB655604 VSM655598:VSX655604 WCI655598:WCT655604 WME655598:WMP655604 WWA655598:WWL655604 JO721134:JZ721140 TK721134:TV721140 ADG721134:ADR721140 ANC721134:ANN721140 AWY721134:AXJ721140 BGU721134:BHF721140 BQQ721134:BRB721140 CAM721134:CAX721140 CKI721134:CKT721140 CUE721134:CUP721140 DEA721134:DEL721140 DNW721134:DOH721140 DXS721134:DYD721140 EHO721134:EHZ721140 ERK721134:ERV721140 FBG721134:FBR721140 FLC721134:FLN721140 FUY721134:FVJ721140 GEU721134:GFF721140 GOQ721134:GPB721140 GYM721134:GYX721140 HII721134:HIT721140 HSE721134:HSP721140 ICA721134:ICL721140 ILW721134:IMH721140 IVS721134:IWD721140 JFO721134:JFZ721140 JPK721134:JPV721140 JZG721134:JZR721140 KJC721134:KJN721140 KSY721134:KTJ721140 LCU721134:LDF721140 LMQ721134:LNB721140 LWM721134:LWX721140 MGI721134:MGT721140 MQE721134:MQP721140 NAA721134:NAL721140 NJW721134:NKH721140 NTS721134:NUD721140 ODO721134:ODZ721140 ONK721134:ONV721140 OXG721134:OXR721140 PHC721134:PHN721140 PQY721134:PRJ721140 QAU721134:QBF721140 QKQ721134:QLB721140 QUM721134:QUX721140 REI721134:RET721140 ROE721134:ROP721140 RYA721134:RYL721140 SHW721134:SIH721140 SRS721134:SSD721140 TBO721134:TBZ721140 TLK721134:TLV721140 TVG721134:TVR721140 UFC721134:UFN721140 UOY721134:UPJ721140 UYU721134:UZF721140 VIQ721134:VJB721140 VSM721134:VSX721140 WCI721134:WCT721140 WME721134:WMP721140 WWA721134:WWL721140 JO786670:JZ786676 TK786670:TV786676 ADG786670:ADR786676 ANC786670:ANN786676 AWY786670:AXJ786676 BGU786670:BHF786676 BQQ786670:BRB786676 CAM786670:CAX786676 CKI786670:CKT786676 CUE786670:CUP786676 DEA786670:DEL786676 DNW786670:DOH786676 DXS786670:DYD786676 EHO786670:EHZ786676 ERK786670:ERV786676 FBG786670:FBR786676 FLC786670:FLN786676 FUY786670:FVJ786676 GEU786670:GFF786676 GOQ786670:GPB786676 GYM786670:GYX786676 HII786670:HIT786676 HSE786670:HSP786676 ICA786670:ICL786676 ILW786670:IMH786676 IVS786670:IWD786676 JFO786670:JFZ786676 JPK786670:JPV786676 JZG786670:JZR786676 KJC786670:KJN786676 KSY786670:KTJ786676 LCU786670:LDF786676 LMQ786670:LNB786676 LWM786670:LWX786676 MGI786670:MGT786676 MQE786670:MQP786676 NAA786670:NAL786676 NJW786670:NKH786676 NTS786670:NUD786676 ODO786670:ODZ786676 ONK786670:ONV786676 OXG786670:OXR786676 PHC786670:PHN786676 PQY786670:PRJ786676 QAU786670:QBF786676 QKQ786670:QLB786676 QUM786670:QUX786676 REI786670:RET786676 ROE786670:ROP786676 RYA786670:RYL786676 SHW786670:SIH786676 SRS786670:SSD786676 TBO786670:TBZ786676 TLK786670:TLV786676 TVG786670:TVR786676 UFC786670:UFN786676 UOY786670:UPJ786676 UYU786670:UZF786676 VIQ786670:VJB786676 VSM786670:VSX786676 WCI786670:WCT786676 WME786670:WMP786676 WWA786670:WWL786676 JO852206:JZ852212 TK852206:TV852212 ADG852206:ADR852212 ANC852206:ANN852212 AWY852206:AXJ852212 BGU852206:BHF852212 BQQ852206:BRB852212 CAM852206:CAX852212 CKI852206:CKT852212 CUE852206:CUP852212 DEA852206:DEL852212 DNW852206:DOH852212 DXS852206:DYD852212 EHO852206:EHZ852212 ERK852206:ERV852212 FBG852206:FBR852212 FLC852206:FLN852212 FUY852206:FVJ852212 GEU852206:GFF852212 GOQ852206:GPB852212 GYM852206:GYX852212 HII852206:HIT852212 HSE852206:HSP852212 ICA852206:ICL852212 ILW852206:IMH852212 IVS852206:IWD852212 JFO852206:JFZ852212 JPK852206:JPV852212 JZG852206:JZR852212 KJC852206:KJN852212 KSY852206:KTJ852212 LCU852206:LDF852212 LMQ852206:LNB852212 LWM852206:LWX852212 MGI852206:MGT852212 MQE852206:MQP852212 NAA852206:NAL852212 NJW852206:NKH852212 NTS852206:NUD852212 ODO852206:ODZ852212 ONK852206:ONV852212 OXG852206:OXR852212 PHC852206:PHN852212 PQY852206:PRJ852212 QAU852206:QBF852212 QKQ852206:QLB852212 QUM852206:QUX852212 REI852206:RET852212 ROE852206:ROP852212 RYA852206:RYL852212 SHW852206:SIH852212 SRS852206:SSD852212 TBO852206:TBZ852212 TLK852206:TLV852212 TVG852206:TVR852212 UFC852206:UFN852212 UOY852206:UPJ852212 UYU852206:UZF852212 VIQ852206:VJB852212 VSM852206:VSX852212 WCI852206:WCT852212 WME852206:WMP852212 WWA852206:WWL852212 JO917742:JZ917748 TK917742:TV917748 ADG917742:ADR917748 ANC917742:ANN917748 AWY917742:AXJ917748 BGU917742:BHF917748 BQQ917742:BRB917748 CAM917742:CAX917748 CKI917742:CKT917748 CUE917742:CUP917748 DEA917742:DEL917748 DNW917742:DOH917748 DXS917742:DYD917748 EHO917742:EHZ917748 ERK917742:ERV917748 FBG917742:FBR917748 FLC917742:FLN917748 FUY917742:FVJ917748 GEU917742:GFF917748 GOQ917742:GPB917748 GYM917742:GYX917748 HII917742:HIT917748 HSE917742:HSP917748 ICA917742:ICL917748 ILW917742:IMH917748 IVS917742:IWD917748 JFO917742:JFZ917748 JPK917742:JPV917748 JZG917742:JZR917748 KJC917742:KJN917748 KSY917742:KTJ917748 LCU917742:LDF917748 LMQ917742:LNB917748 LWM917742:LWX917748 MGI917742:MGT917748 MQE917742:MQP917748 NAA917742:NAL917748 NJW917742:NKH917748 NTS917742:NUD917748 ODO917742:ODZ917748 ONK917742:ONV917748 OXG917742:OXR917748 PHC917742:PHN917748 PQY917742:PRJ917748 QAU917742:QBF917748 QKQ917742:QLB917748 QUM917742:QUX917748 REI917742:RET917748 ROE917742:ROP917748 RYA917742:RYL917748 SHW917742:SIH917748 SRS917742:SSD917748 TBO917742:TBZ917748 TLK917742:TLV917748 TVG917742:TVR917748 UFC917742:UFN917748 UOY917742:UPJ917748 UYU917742:UZF917748 VIQ917742:VJB917748 VSM917742:VSX917748 WCI917742:WCT917748 WME917742:WMP917748 WWA917742:WWL917748 JO983278:JZ983284 TK983278:TV983284 ADG983278:ADR983284 ANC983278:ANN983284 AWY983278:AXJ983284 BGU983278:BHF983284 BQQ983278:BRB983284 CAM983278:CAX983284 CKI983278:CKT983284 CUE983278:CUP983284 DEA983278:DEL983284 DNW983278:DOH983284 DXS983278:DYD983284 EHO983278:EHZ983284 ERK983278:ERV983284 FBG983278:FBR983284 FLC983278:FLN983284 FUY983278:FVJ983284 GEU983278:GFF983284 GOQ983278:GPB983284 GYM983278:GYX983284 HII983278:HIT983284 HSE983278:HSP983284 ICA983278:ICL983284 ILW983278:IMH983284 IVS983278:IWD983284 JFO983278:JFZ983284 JPK983278:JPV983284 JZG983278:JZR983284 KJC983278:KJN983284 KSY983278:KTJ983284 LCU983278:LDF983284 LMQ983278:LNB983284 LWM983278:LWX983284 MGI983278:MGT983284 MQE983278:MQP983284 NAA983278:NAL983284 NJW983278:NKH983284 NTS983278:NUD983284 ODO983278:ODZ983284 ONK983278:ONV983284 OXG983278:OXR983284 PHC983278:PHN983284 PQY983278:PRJ983284 QAU983278:QBF983284 QKQ983278:QLB983284 QUM983278:QUX983284 REI983278:RET983284 ROE983278:ROP983284 RYA983278:RYL983284 SHW983278:SIH983284 SRS983278:SSD983284 TBO983278:TBZ983284 TLK983278:TLV983284 TVG983278:TVR983284 UFC983278:UFN983284 UOY983278:UPJ983284 UYU983278:UZF983284 VIQ983278:VJB983284 VSM983278:VSX983284 WCI983278:WCT983284 WME983278:WMP983284 PHC242:PHN244 V26:AC26 V243:AD244 OXG242:OXR244 ONK242:ONV244 ODO242:ODZ244 NTS242:NUD244 NJW242:NKH244 NAA242:NAL244 MQE242:MQP244 MGI242:MGT244 LWM242:LWX244 LMQ242:LNB244 LCU242:LDF244 KSY242:KTJ244 KJC242:KJN244 JZG242:JZR244 JPK242:JPV244 JFO242:JFZ244 IVS242:IWD244 ILW242:IMH244 ICA242:ICL244 HSE242:HSP244 HII242:HIT244 GYM242:GYX244 GOQ242:GPB244 GEU242:GFF244 FUY242:FVJ244 FLC242:FLN244 FBG242:FBR244 ERK242:ERV244 EHO242:EHZ244 DXS242:DYD244 DNW242:DOH244 DEA242:DEL244 CUE242:CUP244 CKI242:CKT244 CAM242:CAX244 BQQ242:BRB244 BGU242:BHF244 AWY242:AXJ244 ANC242:ANN244 V27:AD28 ADG242:ADR244 TK242:TV244 JO242:JZ244 WWA242:WWL244 WME242:WMP244 WCI242:WCT244 VSM242:VSX244 VIQ242:VJB244 UYU242:UZF244 UOY242:UPJ244 UFC242:UFN244 TVG242:TVR244 TLK242:TLV244 TBO242:TBZ244 SRS242:SSD244 SHW242:SIH244 RYA242:RYL244 ROE242:ROP244 REI242:RET244 QUM242:QUX244 QKQ242:QLB244 QAU242:QBF244 ANC26:ANN28 AWY26:AXJ28 BGU26:BHF28 BQQ26:BRB28 CAM26:CAX28 CKI26:CKT28 CUE26:CUP28 DEA26:DEL28 DNW26:DOH28 DXS26:DYD28 EHO26:EHZ28 ERK26:ERV28 FBG26:FBR28 FLC26:FLN28 FUY26:FVJ28 GEU26:GFF28 GOQ26:GPB28 GYM26:GYX28 HII26:HIT28 HSE26:HSP28 ICA26:ICL28 ILW26:IMH28 IVS26:IWD28 JFO26:JFZ28 JPK26:JPV28 JZG26:JZR28 KJC26:KJN28 KSY26:KTJ28 LCU26:LDF28 LMQ26:LNB28 LWM26:LWX28 MGI26:MGT28 MQE26:MQP28 NAA26:NAL28 NJW26:NKH28 NTS26:NUD28 ODO26:ODZ28 ONK26:ONV28 OXG26:OXR28 PHC26:PHN28 PQY26:PRJ28 QAU26:QBF28 QKQ26:QLB28 QUM26:QUX28 REI26:RET28 ROE26:ROP28 RYA26:RYL28 SHW26:SIH28 SRS26:SSD28 TBO26:TBZ28 TLK26:TLV28 TVG26:TVR28 UFC26:UFN28 UOY26:UPJ28 UYU26:UZF28 VIQ26:VJB28 VSM26:VSX28 WCI26:WCT28 WME26:WMP28 WWA26:WWL28 JO26:JZ28 TK26:TV28 ADG26:ADR28 V35:AC35 V36:AD37 V44:AC44 ANC35:ANN37 AWY35:AXJ37 BGU35:BHF37 BQQ35:BRB37 CAM35:CAX37 CKI35:CKT37 CUE35:CUP37 DEA35:DEL37 DNW35:DOH37 DXS35:DYD37 EHO35:EHZ37 ERK35:ERV37 FBG35:FBR37 FLC35:FLN37 FUY35:FVJ37 GEU35:GFF37 GOQ35:GPB37 GYM35:GYX37 HII35:HIT37 HSE35:HSP37 ICA35:ICL37 ILW35:IMH37 IVS35:IWD37 JFO35:JFZ37 JPK35:JPV37 JZG35:JZR37 KJC35:KJN37 KSY35:KTJ37 LCU35:LDF37 LMQ35:LNB37 LWM35:LWX37 MGI35:MGT37 MQE35:MQP37 NAA35:NAL37 NJW35:NKH37 NTS35:NUD37 ODO35:ODZ37 ONK35:ONV37 OXG35:OXR37 PHC35:PHN37 PQY35:PRJ37 QAU35:QBF37 QKQ35:QLB37 QUM35:QUX37 REI35:RET37 ROE35:ROP37 RYA35:RYL37 SHW35:SIH37 SRS35:SSD37 TBO35:TBZ37 TLK35:TLV37 TVG35:TVR37 UFC35:UFN37 UOY35:UPJ37 UYU35:UZF37 VIQ35:VJB37 VSM35:VSX37 WCI35:WCT37 WME35:WMP37 WWA35:WWL37 JO35:JZ37 TK35:TV37 ADG35:ADR37 V45:AD46 ADG44:ADR46 V53:AC53 ANC44:ANN46 AWY44:AXJ46 BGU44:BHF46 BQQ44:BRB46 CAM44:CAX46 CKI44:CKT46 CUE44:CUP46 DEA44:DEL46 DNW44:DOH46 DXS44:DYD46 EHO44:EHZ46 ERK44:ERV46 FBG44:FBR46 FLC44:FLN46 FUY44:FVJ46 GEU44:GFF46 GOQ44:GPB46 GYM44:GYX46 HII44:HIT46 HSE44:HSP46 ICA44:ICL46 ILW44:IMH46 IVS44:IWD46 JFO44:JFZ46 JPK44:JPV46 JZG44:JZR46 KJC44:KJN46 KSY44:KTJ46 LCU44:LDF46 LMQ44:LNB46 LWM44:LWX46 MGI44:MGT46 MQE44:MQP46 NAA44:NAL46 NJW44:NKH46 NTS44:NUD46 ODO44:ODZ46 ONK44:ONV46 OXG44:OXR46 PHC44:PHN46 PQY44:PRJ46 QAU44:QBF46 QKQ44:QLB46 QUM44:QUX46 REI44:RET46 ROE44:ROP46 RYA44:RYL46 SHW44:SIH46 SRS44:SSD46 TBO44:TBZ46 TLK44:TLV46 TVG44:TVR46 UFC44:UFN46 UOY44:UPJ46 UYU44:UZF46 VIQ44:VJB46 VSM44:VSX46 WCI44:WCT46 WME44:WMP46 WWA44:WWL46 JO44:JZ46 TK44:TV46 V54:AD55 TK53:TV55 ADG53:ADR55 V62:AC62 ANC53:ANN55 AWY53:AXJ55 BGU53:BHF55 BQQ53:BRB55 CAM53:CAX55 CKI53:CKT55 CUE53:CUP55 DEA53:DEL55 DNW53:DOH55 DXS53:DYD55 EHO53:EHZ55 ERK53:ERV55 FBG53:FBR55 FLC53:FLN55 FUY53:FVJ55 GEU53:GFF55 GOQ53:GPB55 GYM53:GYX55 HII53:HIT55 HSE53:HSP55 ICA53:ICL55 ILW53:IMH55 IVS53:IWD55 JFO53:JFZ55 JPK53:JPV55 JZG53:JZR55 KJC53:KJN55 KSY53:KTJ55 LCU53:LDF55 LMQ53:LNB55 LWM53:LWX55 MGI53:MGT55 MQE53:MQP55 NAA53:NAL55 NJW53:NKH55 NTS53:NUD55 ODO53:ODZ55 ONK53:ONV55 OXG53:OXR55 PHC53:PHN55 PQY53:PRJ55 QAU53:QBF55 QKQ53:QLB55 QUM53:QUX55 REI53:RET55 ROE53:ROP55 RYA53:RYL55 SHW53:SIH55 SRS53:SSD55 TBO53:TBZ55 TLK53:TLV55 TVG53:TVR55 UFC53:UFN55 UOY53:UPJ55 UYU53:UZF55 VIQ53:VJB55 VSM53:VSX55 WCI53:WCT55 WME53:WMP55 WWA53:WWL55 JO53:JZ55 V63:AD64 JO62:JZ64 TK62:TV64 ADG62:ADR64 V71:AC71 ANC62:ANN64 AWY62:AXJ64 BGU62:BHF64 BQQ62:BRB64 CAM62:CAX64 CKI62:CKT64 CUE62:CUP64 DEA62:DEL64 DNW62:DOH64 DXS62:DYD64 EHO62:EHZ64 ERK62:ERV64 FBG62:FBR64 FLC62:FLN64 FUY62:FVJ64 GEU62:GFF64 GOQ62:GPB64 GYM62:GYX64 HII62:HIT64 HSE62:HSP64 ICA62:ICL64 ILW62:IMH64 IVS62:IWD64 JFO62:JFZ64 JPK62:JPV64 JZG62:JZR64 KJC62:KJN64 KSY62:KTJ64 LCU62:LDF64 LMQ62:LNB64 LWM62:LWX64 MGI62:MGT64 MQE62:MQP64 NAA62:NAL64 NJW62:NKH64 NTS62:NUD64 ODO62:ODZ64 ONK62:ONV64 OXG62:OXR64 PHC62:PHN64 PQY62:PRJ64 QAU62:QBF64 QKQ62:QLB64 QUM62:QUX64 REI62:RET64 ROE62:ROP64 RYA62:RYL64 SHW62:SIH64 SRS62:SSD64 TBO62:TBZ64 TLK62:TLV64 TVG62:TVR64 UFC62:UFN64 UOY62:UPJ64 UYU62:UZF64 VIQ62:VJB64 VSM62:VSX64 WCI62:WCT64 WME62:WMP64 WWA62:WWL64 V72:AD73 WWA71:WWL73 JO71:JZ73 TK71:TV73 ADG71:ADR73 V80:AC80 ANC71:ANN73 AWY71:AXJ73 BGU71:BHF73 BQQ71:BRB73 CAM71:CAX73 CKI71:CKT73 CUE71:CUP73 DEA71:DEL73 DNW71:DOH73 DXS71:DYD73 EHO71:EHZ73 ERK71:ERV73 FBG71:FBR73 FLC71:FLN73 FUY71:FVJ73 GEU71:GFF73 GOQ71:GPB73 GYM71:GYX73 HII71:HIT73 HSE71:HSP73 ICA71:ICL73 ILW71:IMH73 IVS71:IWD73 JFO71:JFZ73 JPK71:JPV73 JZG71:JZR73 KJC71:KJN73 KSY71:KTJ73 LCU71:LDF73 LMQ71:LNB73 LWM71:LWX73 MGI71:MGT73 MQE71:MQP73 NAA71:NAL73 NJW71:NKH73 NTS71:NUD73 ODO71:ODZ73 ONK71:ONV73 OXG71:OXR73 PHC71:PHN73 PQY71:PRJ73 QAU71:QBF73 QKQ71:QLB73 QUM71:QUX73 REI71:RET73 ROE71:ROP73 RYA71:RYL73 SHW71:SIH73 SRS71:SSD73 TBO71:TBZ73 TLK71:TLV73 TVG71:TVR73 UFC71:UFN73 UOY71:UPJ73 UYU71:UZF73 VIQ71:VJB73 VSM71:VSX73 WCI71:WCT73 WME71:WMP73 V81:AD82 WME80:WMP82 WWA80:WWL82 JO80:JZ82 TK80:TV82 ADG80:ADR82 V89:AC89 ANC80:ANN82 AWY80:AXJ82 BGU80:BHF82 BQQ80:BRB82 CAM80:CAX82 CKI80:CKT82 CUE80:CUP82 DEA80:DEL82 DNW80:DOH82 DXS80:DYD82 EHO80:EHZ82 ERK80:ERV82 FBG80:FBR82 FLC80:FLN82 FUY80:FVJ82 GEU80:GFF82 GOQ80:GPB82 GYM80:GYX82 HII80:HIT82 HSE80:HSP82 ICA80:ICL82 ILW80:IMH82 IVS80:IWD82 JFO80:JFZ82 JPK80:JPV82 JZG80:JZR82 KJC80:KJN82 KSY80:KTJ82 LCU80:LDF82 LMQ80:LNB82 LWM80:LWX82 MGI80:MGT82 MQE80:MQP82 NAA80:NAL82 NJW80:NKH82 NTS80:NUD82 ODO80:ODZ82 ONK80:ONV82 OXG80:OXR82 PHC80:PHN82 PQY80:PRJ82 QAU80:QBF82 QKQ80:QLB82 QUM80:QUX82 REI80:RET82 ROE80:ROP82 RYA80:RYL82 SHW80:SIH82 SRS80:SSD82 TBO80:TBZ82 TLK80:TLV82 TVG80:TVR82 UFC80:UFN82 UOY80:UPJ82 UYU80:UZF82 VIQ80:VJB82 VSM80:VSX82 WCI80:WCT82 V90:AD91 WCI89:WCT91 WME89:WMP91 WWA89:WWL91 JO89:JZ91 TK89:TV91 ADG89:ADR91 V98:AC98 ANC89:ANN91 AWY89:AXJ91 BGU89:BHF91 BQQ89:BRB91 CAM89:CAX91 CKI89:CKT91 CUE89:CUP91 DEA89:DEL91 DNW89:DOH91 DXS89:DYD91 EHO89:EHZ91 ERK89:ERV91 FBG89:FBR91 FLC89:FLN91 FUY89:FVJ91 GEU89:GFF91 GOQ89:GPB91 GYM89:GYX91 HII89:HIT91 HSE89:HSP91 ICA89:ICL91 ILW89:IMH91 IVS89:IWD91 JFO89:JFZ91 JPK89:JPV91 JZG89:JZR91 KJC89:KJN91 KSY89:KTJ91 LCU89:LDF91 LMQ89:LNB91 LWM89:LWX91 MGI89:MGT91 MQE89:MQP91 NAA89:NAL91 NJW89:NKH91 NTS89:NUD91 ODO89:ODZ91 ONK89:ONV91 OXG89:OXR91 PHC89:PHN91 PQY89:PRJ91 QAU89:QBF91 QKQ89:QLB91 QUM89:QUX91 REI89:RET91 ROE89:ROP91 RYA89:RYL91 SHW89:SIH91 SRS89:SSD91 TBO89:TBZ91 TLK89:TLV91 TVG89:TVR91 UFC89:UFN91 UOY89:UPJ91 UYU89:UZF91 VIQ89:VJB91 VSM89:VSX91 V99:AD100 VSM98:VSX100 WCI98:WCT100 WME98:WMP100 WWA98:WWL100 JO98:JZ100 TK98:TV100 ADG98:ADR100 V107:AC107 ANC98:ANN100 AWY98:AXJ100 BGU98:BHF100 BQQ98:BRB100 CAM98:CAX100 CKI98:CKT100 CUE98:CUP100 DEA98:DEL100 DNW98:DOH100 DXS98:DYD100 EHO98:EHZ100 ERK98:ERV100 FBG98:FBR100 FLC98:FLN100 FUY98:FVJ100 GEU98:GFF100 GOQ98:GPB100 GYM98:GYX100 HII98:HIT100 HSE98:HSP100 ICA98:ICL100 ILW98:IMH100 IVS98:IWD100 JFO98:JFZ100 JPK98:JPV100 JZG98:JZR100 KJC98:KJN100 KSY98:KTJ100 LCU98:LDF100 LMQ98:LNB100 LWM98:LWX100 MGI98:MGT100 MQE98:MQP100 NAA98:NAL100 NJW98:NKH100 NTS98:NUD100 ODO98:ODZ100 ONK98:ONV100 OXG98:OXR100 PHC98:PHN100 PQY98:PRJ100 QAU98:QBF100 QKQ98:QLB100 QUM98:QUX100 REI98:RET100 ROE98:ROP100 RYA98:RYL100 SHW98:SIH100 SRS98:SSD100 TBO98:TBZ100 TLK98:TLV100 TVG98:TVR100 UFC98:UFN100 UOY98:UPJ100 UYU98:UZF100 VIQ98:VJB100 V108:AD109 VIQ107:VJB109 VSM107:VSX109 WCI107:WCT109 WME107:WMP109 WWA107:WWL109 JO107:JZ109 TK107:TV109 ADG107:ADR109 V116:AC116 ANC107:ANN109 AWY107:AXJ109 BGU107:BHF109 BQQ107:BRB109 CAM107:CAX109 CKI107:CKT109 CUE107:CUP109 DEA107:DEL109 DNW107:DOH109 DXS107:DYD109 EHO107:EHZ109 ERK107:ERV109 FBG107:FBR109 FLC107:FLN109 FUY107:FVJ109 GEU107:GFF109 GOQ107:GPB109 GYM107:GYX109 HII107:HIT109 HSE107:HSP109 ICA107:ICL109 ILW107:IMH109 IVS107:IWD109 JFO107:JFZ109 JPK107:JPV109 JZG107:JZR109 KJC107:KJN109 KSY107:KTJ109 LCU107:LDF109 LMQ107:LNB109 LWM107:LWX109 MGI107:MGT109 MQE107:MQP109 NAA107:NAL109 NJW107:NKH109 NTS107:NUD109 ODO107:ODZ109 ONK107:ONV109 OXG107:OXR109 PHC107:PHN109 PQY107:PRJ109 QAU107:QBF109 QKQ107:QLB109 QUM107:QUX109 REI107:RET109 ROE107:ROP109 RYA107:RYL109 SHW107:SIH109 SRS107:SSD109 TBO107:TBZ109 TLK107:TLV109 TVG107:TVR109 UFC107:UFN109 UOY107:UPJ109 UYU107:UZF109 V117:AD118 UYU116:UZF118 VIQ116:VJB118 VSM116:VSX118 WCI116:WCT118 WME116:WMP118 WWA116:WWL118 JO116:JZ118 TK116:TV118 ADG116:ADR118 V125:AC125 ANC116:ANN118 AWY116:AXJ118 BGU116:BHF118 BQQ116:BRB118 CAM116:CAX118 CKI116:CKT118 CUE116:CUP118 DEA116:DEL118 DNW116:DOH118 DXS116:DYD118 EHO116:EHZ118 ERK116:ERV118 FBG116:FBR118 FLC116:FLN118 FUY116:FVJ118 GEU116:GFF118 GOQ116:GPB118 GYM116:GYX118 HII116:HIT118 HSE116:HSP118 ICA116:ICL118 ILW116:IMH118 IVS116:IWD118 JFO116:JFZ118 JPK116:JPV118 JZG116:JZR118 KJC116:KJN118 KSY116:KTJ118 LCU116:LDF118 LMQ116:LNB118 LWM116:LWX118 MGI116:MGT118 MQE116:MQP118 NAA116:NAL118 NJW116:NKH118 NTS116:NUD118 ODO116:ODZ118 ONK116:ONV118 OXG116:OXR118 PHC116:PHN118 PQY116:PRJ118 QAU116:QBF118 QKQ116:QLB118 QUM116:QUX118 REI116:RET118 ROE116:ROP118 RYA116:RYL118 SHW116:SIH118 SRS116:SSD118 TBO116:TBZ118 TLK116:TLV118 TVG116:TVR118 UFC116:UFN118 UOY116:UPJ118 V126:AD127 UOY125:UPJ127 UYU125:UZF127 VIQ125:VJB127 VSM125:VSX127 WCI125:WCT127 WME125:WMP127 WWA125:WWL127 JO125:JZ127 TK125:TV127 ADG125:ADR127 V134:AC134 ANC125:ANN127 AWY125:AXJ127 BGU125:BHF127 BQQ125:BRB127 CAM125:CAX127 CKI125:CKT127 CUE125:CUP127 DEA125:DEL127 DNW125:DOH127 DXS125:DYD127 EHO125:EHZ127 ERK125:ERV127 FBG125:FBR127 FLC125:FLN127 FUY125:FVJ127 GEU125:GFF127 GOQ125:GPB127 GYM125:GYX127 HII125:HIT127 HSE125:HSP127 ICA125:ICL127 ILW125:IMH127 IVS125:IWD127 JFO125:JFZ127 JPK125:JPV127 JZG125:JZR127 KJC125:KJN127 KSY125:KTJ127 LCU125:LDF127 LMQ125:LNB127 LWM125:LWX127 MGI125:MGT127 MQE125:MQP127 NAA125:NAL127 NJW125:NKH127 NTS125:NUD127 ODO125:ODZ127 ONK125:ONV127 OXG125:OXR127 PHC125:PHN127 PQY125:PRJ127 QAU125:QBF127 QKQ125:QLB127 QUM125:QUX127 REI125:RET127 ROE125:ROP127 RYA125:RYL127 SHW125:SIH127 SRS125:SSD127 TBO125:TBZ127 TLK125:TLV127 TVG125:TVR127 UFC125:UFN127 V135:AD136 UFC134:UFN136 UOY134:UPJ136 UYU134:UZF136 VIQ134:VJB136 VSM134:VSX136 WCI134:WCT136 WME134:WMP136 WWA134:WWL136 JO134:JZ136 TK134:TV136 ADG134:ADR136 V143:AC143 ANC134:ANN136 AWY134:AXJ136 BGU134:BHF136 BQQ134:BRB136 CAM134:CAX136 CKI134:CKT136 CUE134:CUP136 DEA134:DEL136 DNW134:DOH136 DXS134:DYD136 EHO134:EHZ136 ERK134:ERV136 FBG134:FBR136 FLC134:FLN136 FUY134:FVJ136 GEU134:GFF136 GOQ134:GPB136 GYM134:GYX136 HII134:HIT136 HSE134:HSP136 ICA134:ICL136 ILW134:IMH136 IVS134:IWD136 JFO134:JFZ136 JPK134:JPV136 JZG134:JZR136 KJC134:KJN136 KSY134:KTJ136 LCU134:LDF136 LMQ134:LNB136 LWM134:LWX136 MGI134:MGT136 MQE134:MQP136 NAA134:NAL136 NJW134:NKH136 NTS134:NUD136 ODO134:ODZ136 ONK134:ONV136 OXG134:OXR136 PHC134:PHN136 PQY134:PRJ136 QAU134:QBF136 QKQ134:QLB136 QUM134:QUX136 REI134:RET136 ROE134:ROP136 RYA134:RYL136 SHW134:SIH136 SRS134:SSD136 TBO134:TBZ136 TLK134:TLV136 TVG134:TVR136 V144:AD145 TVG143:TVR145 UFC143:UFN145 UOY143:UPJ145 UYU143:UZF145 VIQ143:VJB145 VSM143:VSX145 WCI143:WCT145 WME143:WMP145 WWA143:WWL145 JO143:JZ145 TK143:TV145 ADG143:ADR145 V152:AC152 ANC143:ANN145 AWY143:AXJ145 BGU143:BHF145 BQQ143:BRB145 CAM143:CAX145 CKI143:CKT145 CUE143:CUP145 DEA143:DEL145 DNW143:DOH145 DXS143:DYD145 EHO143:EHZ145 ERK143:ERV145 FBG143:FBR145 FLC143:FLN145 FUY143:FVJ145 GEU143:GFF145 GOQ143:GPB145 GYM143:GYX145 HII143:HIT145 HSE143:HSP145 ICA143:ICL145 ILW143:IMH145 IVS143:IWD145 JFO143:JFZ145 JPK143:JPV145 JZG143:JZR145 KJC143:KJN145 KSY143:KTJ145 LCU143:LDF145 LMQ143:LNB145 LWM143:LWX145 MGI143:MGT145 MQE143:MQP145 NAA143:NAL145 NJW143:NKH145 NTS143:NUD145 ODO143:ODZ145 ONK143:ONV145 OXG143:OXR145 PHC143:PHN145 PQY143:PRJ145 QAU143:QBF145 QKQ143:QLB145 QUM143:QUX145 REI143:RET145 ROE143:ROP145 RYA143:RYL145 SHW143:SIH145 SRS143:SSD145 TBO143:TBZ145 TLK143:TLV145 V153:AD154 TLK152:TLV154 TVG152:TVR154 UFC152:UFN154 UOY152:UPJ154 UYU152:UZF154 VIQ152:VJB154 VSM152:VSX154 WCI152:WCT154 WME152:WMP154 WWA152:WWL154 JO152:JZ154 TK152:TV154 ADG152:ADR154 V161:AC161 ANC152:ANN154 AWY152:AXJ154 BGU152:BHF154 BQQ152:BRB154 CAM152:CAX154 CKI152:CKT154 CUE152:CUP154 DEA152:DEL154 DNW152:DOH154 DXS152:DYD154 EHO152:EHZ154 ERK152:ERV154 FBG152:FBR154 FLC152:FLN154 FUY152:FVJ154 GEU152:GFF154 GOQ152:GPB154 GYM152:GYX154 HII152:HIT154 HSE152:HSP154 ICA152:ICL154 ILW152:IMH154 IVS152:IWD154 JFO152:JFZ154 JPK152:JPV154 JZG152:JZR154 KJC152:KJN154 KSY152:KTJ154 LCU152:LDF154 LMQ152:LNB154 LWM152:LWX154 MGI152:MGT154 MQE152:MQP154 NAA152:NAL154 NJW152:NKH154 NTS152:NUD154 ODO152:ODZ154 ONK152:ONV154 OXG152:OXR154 PHC152:PHN154 PQY152:PRJ154 QAU152:QBF154 QKQ152:QLB154 QUM152:QUX154 REI152:RET154 ROE152:ROP154 RYA152:RYL154 SHW152:SIH154 SRS152:SSD154 TBO152:TBZ154 V162:AD163 TBO161:TBZ163 TLK161:TLV163 TVG161:TVR163 UFC161:UFN163 UOY161:UPJ163 UYU161:UZF163 VIQ161:VJB163 VSM161:VSX163 WCI161:WCT163 WME161:WMP163 WWA161:WWL163 JO161:JZ163 TK161:TV163 ADG161:ADR163 V170:AC170 ANC161:ANN163 AWY161:AXJ163 BGU161:BHF163 BQQ161:BRB163 CAM161:CAX163 CKI161:CKT163 CUE161:CUP163 DEA161:DEL163 DNW161:DOH163 DXS161:DYD163 EHO161:EHZ163 ERK161:ERV163 FBG161:FBR163 FLC161:FLN163 FUY161:FVJ163 GEU161:GFF163 GOQ161:GPB163 GYM161:GYX163 HII161:HIT163 HSE161:HSP163 ICA161:ICL163 ILW161:IMH163 IVS161:IWD163 JFO161:JFZ163 JPK161:JPV163 JZG161:JZR163 KJC161:KJN163 KSY161:KTJ163 LCU161:LDF163 LMQ161:LNB163 LWM161:LWX163 MGI161:MGT163 MQE161:MQP163 NAA161:NAL163 NJW161:NKH163 NTS161:NUD163 ODO161:ODZ163 ONK161:ONV163 OXG161:OXR163 PHC161:PHN163 PQY161:PRJ163 QAU161:QBF163 QKQ161:QLB163 QUM161:QUX163 REI161:RET163 ROE161:ROP163 RYA161:RYL163 SHW161:SIH163 SRS161:SSD163 V171:AD172 SRS170:SSD172 TBO170:TBZ172 TLK170:TLV172 TVG170:TVR172 UFC170:UFN172 UOY170:UPJ172 UYU170:UZF172 VIQ170:VJB172 VSM170:VSX172 WCI170:WCT172 WME170:WMP172 WWA170:WWL172 JO170:JZ172 TK170:TV172 ADG170:ADR172 V179:AC179 ANC170:ANN172 AWY170:AXJ172 BGU170:BHF172 BQQ170:BRB172 CAM170:CAX172 CKI170:CKT172 CUE170:CUP172 DEA170:DEL172 DNW170:DOH172 DXS170:DYD172 EHO170:EHZ172 ERK170:ERV172 FBG170:FBR172 FLC170:FLN172 FUY170:FVJ172 GEU170:GFF172 GOQ170:GPB172 GYM170:GYX172 HII170:HIT172 HSE170:HSP172 ICA170:ICL172 ILW170:IMH172 IVS170:IWD172 JFO170:JFZ172 JPK170:JPV172 JZG170:JZR172 KJC170:KJN172 KSY170:KTJ172 LCU170:LDF172 LMQ170:LNB172 LWM170:LWX172 MGI170:MGT172 MQE170:MQP172 NAA170:NAL172 NJW170:NKH172 NTS170:NUD172 ODO170:ODZ172 ONK170:ONV172 OXG170:OXR172 PHC170:PHN172 PQY170:PRJ172 QAU170:QBF172 QKQ170:QLB172 QUM170:QUX172 REI170:RET172 ROE170:ROP172 RYA170:RYL172 SHW170:SIH172 V180:AD181 SHW179:SIH181 SRS179:SSD181 TBO179:TBZ181 TLK179:TLV181 TVG179:TVR181 UFC179:UFN181 UOY179:UPJ181 UYU179:UZF181 VIQ179:VJB181 VSM179:VSX181 WCI179:WCT181 WME179:WMP181 WWA179:WWL181 JO179:JZ181 TK179:TV181 ADG179:ADR181 V188:AC188 ANC179:ANN181 AWY179:AXJ181 BGU179:BHF181 BQQ179:BRB181 CAM179:CAX181 CKI179:CKT181 CUE179:CUP181 DEA179:DEL181 DNW179:DOH181 DXS179:DYD181 EHO179:EHZ181 ERK179:ERV181 FBG179:FBR181 FLC179:FLN181 FUY179:FVJ181 GEU179:GFF181 GOQ179:GPB181 GYM179:GYX181 HII179:HIT181 HSE179:HSP181 ICA179:ICL181 ILW179:IMH181 IVS179:IWD181 JFO179:JFZ181 JPK179:JPV181 JZG179:JZR181 KJC179:KJN181 KSY179:KTJ181 LCU179:LDF181 LMQ179:LNB181 LWM179:LWX181 MGI179:MGT181 MQE179:MQP181 NAA179:NAL181 NJW179:NKH181 NTS179:NUD181 ODO179:ODZ181 ONK179:ONV181 OXG179:OXR181 PHC179:PHN181 PQY179:PRJ181 QAU179:QBF181 QKQ179:QLB181 QUM179:QUX181 REI179:RET181 ROE179:ROP181 RYA179:RYL181 V189:AD190 RYA188:RYL190 SHW188:SIH190 SRS188:SSD190 TBO188:TBZ190 TLK188:TLV190 TVG188:TVR190 UFC188:UFN190 UOY188:UPJ190 UYU188:UZF190 VIQ188:VJB190 VSM188:VSX190 WCI188:WCT190 WME188:WMP190 WWA188:WWL190 JO188:JZ190 TK188:TV190 ADG188:ADR190 V197:AC197 ANC188:ANN190 AWY188:AXJ190 BGU188:BHF190 BQQ188:BRB190 CAM188:CAX190 CKI188:CKT190 CUE188:CUP190 DEA188:DEL190 DNW188:DOH190 DXS188:DYD190 EHO188:EHZ190 ERK188:ERV190 FBG188:FBR190 FLC188:FLN190 FUY188:FVJ190 GEU188:GFF190 GOQ188:GPB190 GYM188:GYX190 HII188:HIT190 HSE188:HSP190 ICA188:ICL190 ILW188:IMH190 IVS188:IWD190 JFO188:JFZ190 JPK188:JPV190 JZG188:JZR190 KJC188:KJN190 KSY188:KTJ190 LCU188:LDF190 LMQ188:LNB190 LWM188:LWX190 MGI188:MGT190 MQE188:MQP190 NAA188:NAL190 NJW188:NKH190 NTS188:NUD190 ODO188:ODZ190 ONK188:ONV190 OXG188:OXR190 PHC188:PHN190 PQY188:PRJ190 QAU188:QBF190 QKQ188:QLB190 QUM188:QUX190 REI188:RET190 ROE188:ROP190 V198:AD199 ROE197:ROP199 RYA197:RYL199 SHW197:SIH199 SRS197:SSD199 TBO197:TBZ199 TLK197:TLV199 TVG197:TVR199 UFC197:UFN199 UOY197:UPJ199 UYU197:UZF199 VIQ197:VJB199 VSM197:VSX199 WCI197:WCT199 WME197:WMP199 WWA197:WWL199 JO197:JZ199 TK197:TV199 ADG197:ADR199 V206:AC206 ANC197:ANN199 AWY197:AXJ199 BGU197:BHF199 BQQ197:BRB199 CAM197:CAX199 CKI197:CKT199 CUE197:CUP199 DEA197:DEL199 DNW197:DOH199 DXS197:DYD199 EHO197:EHZ199 ERK197:ERV199 FBG197:FBR199 FLC197:FLN199 FUY197:FVJ199 GEU197:GFF199 GOQ197:GPB199 GYM197:GYX199 HII197:HIT199 HSE197:HSP199 ICA197:ICL199 ILW197:IMH199 IVS197:IWD199 JFO197:JFZ199 JPK197:JPV199 JZG197:JZR199 KJC197:KJN199 KSY197:KTJ199 LCU197:LDF199 LMQ197:LNB199 LWM197:LWX199 MGI197:MGT199 MQE197:MQP199 NAA197:NAL199 NJW197:NKH199 NTS197:NUD199 ODO197:ODZ199 ONK197:ONV199 OXG197:OXR199 PHC197:PHN199 PQY197:PRJ199 QAU197:QBF199 QKQ197:QLB199 QUM197:QUX199 REI197:RET199 V207:AD208 REI206:RET208 ROE206:ROP208 RYA206:RYL208 SHW206:SIH208 SRS206:SSD208 TBO206:TBZ208 TLK206:TLV208 TVG206:TVR208 UFC206:UFN208 UOY206:UPJ208 UYU206:UZF208 VIQ206:VJB208 VSM206:VSX208 WCI206:WCT208 WME206:WMP208 WWA206:WWL208 JO206:JZ208 TK206:TV208 ADG206:ADR208 V215:AC215 ANC206:ANN208 AWY206:AXJ208 BGU206:BHF208 BQQ206:BRB208 CAM206:CAX208 CKI206:CKT208 CUE206:CUP208 DEA206:DEL208 DNW206:DOH208 DXS206:DYD208 EHO206:EHZ208 ERK206:ERV208 FBG206:FBR208 FLC206:FLN208 FUY206:FVJ208 GEU206:GFF208 GOQ206:GPB208 GYM206:GYX208 HII206:HIT208 HSE206:HSP208 ICA206:ICL208 ILW206:IMH208 IVS206:IWD208 JFO206:JFZ208 JPK206:JPV208 JZG206:JZR208 KJC206:KJN208 KSY206:KTJ208 LCU206:LDF208 LMQ206:LNB208 LWM206:LWX208 MGI206:MGT208 MQE206:MQP208 NAA206:NAL208 NJW206:NKH208 NTS206:NUD208 ODO206:ODZ208 ONK206:ONV208 OXG206:OXR208 PHC206:PHN208 PQY206:PRJ208 QAU206:QBF208 QKQ206:QLB208 QUM206:QUX208 V216:AD217 QUM215:QUX217 REI215:RET217 ROE215:ROP217 RYA215:RYL217 SHW215:SIH217 SRS215:SSD217 TBO215:TBZ217 TLK215:TLV217 TVG215:TVR217 UFC215:UFN217 UOY215:UPJ217 UYU215:UZF217 VIQ215:VJB217 VSM215:VSX217 WCI215:WCT217 WME215:WMP217 WWA215:WWL217 JO215:JZ217 TK215:TV217 ADG215:ADR217 V224:AC224 ANC215:ANN217 AWY215:AXJ217 BGU215:BHF217 BQQ215:BRB217 CAM215:CAX217 CKI215:CKT217 CUE215:CUP217 DEA215:DEL217 DNW215:DOH217 DXS215:DYD217 EHO215:EHZ217 ERK215:ERV217 FBG215:FBR217 FLC215:FLN217 FUY215:FVJ217 GEU215:GFF217 GOQ215:GPB217 GYM215:GYX217 HII215:HIT217 HSE215:HSP217 ICA215:ICL217 ILW215:IMH217 IVS215:IWD217 JFO215:JFZ217 JPK215:JPV217 JZG215:JZR217 KJC215:KJN217 KSY215:KTJ217 LCU215:LDF217 LMQ215:LNB217 LWM215:LWX217 MGI215:MGT217 MQE215:MQP217 NAA215:NAL217 NJW215:NKH217 NTS215:NUD217 ODO215:ODZ217 ONK215:ONV217 OXG215:OXR217 PHC215:PHN217 PQY215:PRJ217 QAU215:QBF217 QKQ215:QLB217 V225:AD226 QKQ224:QLB226 QUM224:QUX226 REI224:RET226 ROE224:ROP226 RYA224:RYL226 SHW224:SIH226 SRS224:SSD226 TBO224:TBZ226 TLK224:TLV226 TVG224:TVR226 UFC224:UFN226 UOY224:UPJ226 UYU224:UZF226 VIQ224:VJB226 VSM224:VSX226 WCI224:WCT226 WME224:WMP226 WWA224:WWL226 JO224:JZ226 TK224:TV226 ADG224:ADR226 V233:AC233 ANC224:ANN226 AWY224:AXJ226 BGU224:BHF226 BQQ224:BRB226 CAM224:CAX226 CKI224:CKT226 CUE224:CUP226 DEA224:DEL226 DNW224:DOH226 DXS224:DYD226 EHO224:EHZ226 ERK224:ERV226 FBG224:FBR226 FLC224:FLN226 FUY224:FVJ226 GEU224:GFF226 GOQ224:GPB226 GYM224:GYX226 HII224:HIT226 HSE224:HSP226 ICA224:ICL226 ILW224:IMH226 IVS224:IWD226 JFO224:JFZ226 JPK224:JPV226 JZG224:JZR226 KJC224:KJN226 KSY224:KTJ226 LCU224:LDF226 LMQ224:LNB226 LWM224:LWX226 MGI224:MGT226 MQE224:MQP226 NAA224:NAL226 NJW224:NKH226 NTS224:NUD226 ODO224:ODZ226 ONK224:ONV226 OXG224:OXR226 PHC224:PHN226 PQY224:PRJ226 QAU224:QBF226 V234:AD235 QAU233:QBF235 QKQ233:QLB235 QUM233:QUX235 REI233:RET235 ROE233:ROP235 RYA233:RYL235 SHW233:SIH235 SRS233:SSD235 TBO233:TBZ235 TLK233:TLV235 TVG233:TVR235 UFC233:UFN235 UOY233:UPJ235 UYU233:UZF235 VIQ233:VJB235 VSM233:VSX235 WCI233:WCT235 WME233:WMP235 WWA233:WWL235 JO233:JZ235 TK233:TV235 ADG233:ADR235 V242:AC242 ANC233:ANN235 AWY233:AXJ235 BGU233:BHF235 BQQ233:BRB235 CAM233:CAX235 CKI233:CKT235 CUE233:CUP235 DEA233:DEL235 DNW233:DOH235 DXS233:DYD235 EHO233:EHZ235 ERK233:ERV235 FBG233:FBR235 FLC233:FLN235 FUY233:FVJ235 GEU233:GFF235 GOQ233:GPB235 GYM233:GYX235 HII233:HIT235 HSE233:HSP235 ICA233:ICL235 ILW233:IMH235 IVS233:IWD235 JFO233:JFZ235 JPK233:JPV235 JZG233:JZR235 KJC233:KJN235 KSY233:KTJ235 LCU233:LDF235 LMQ233:LNB235 LWM233:LWX235 MGI233:MGT235 MQE233:MQP235 NAA233:NAL235 NJW233:NKH235 NTS233:NUD235 ODO233:ODZ235 ONK233:ONV235 OXG233:OXR235 PHC233:PHN235 PQY233:PRJ235 PQY242:PRJ244 L233:U235 L224:U226 L215:U217 L206:U208 L197:U199 L188:U190 L179:U181 L170:U172 L161:U163 L152:U154 L143:U145 L134:U136 L125:U127 L116:U118 L107:U109 L98:U100 L89:U91 L80:U82 L71:U73 L62:U64 L53:U55 L44:U46 L35:U37 L242:U244 L26:U28 L65774:AD65780 L983278:AD983284 L917742:AD917748 L852206:AD852212 L786670:AD786676 L721134:AD721140 L655598:AD655604 L590062:AD590068 L524526:AD524532 L458990:AD458996 L393454:AD393460 L327918:AD327924 L262382:AD262388 L196846:AD196852 L131310:AD131316" xr:uid="{00000000-0002-0000-0C00-000000000000}"/>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773 JT65773 TP65773 ADL65773 ANH65773 AXD65773 BGZ65773 BQV65773 CAR65773 CKN65773 CUJ65773 DEF65773 DOB65773 DXX65773 EHT65773 ERP65773 FBL65773 FLH65773 FVD65773 GEZ65773 GOV65773 GYR65773 HIN65773 HSJ65773 ICF65773 IMB65773 IVX65773 JFT65773 JPP65773 JZL65773 KJH65773 KTD65773 LCZ65773 LMV65773 LWR65773 MGN65773 MQJ65773 NAF65773 NKB65773 NTX65773 ODT65773 ONP65773 OXL65773 PHH65773 PRD65773 QAZ65773 QKV65773 QUR65773 REN65773 ROJ65773 RYF65773 SIB65773 SRX65773 TBT65773 TLP65773 TVL65773 UFH65773 UPD65773 UYZ65773 VIV65773 VSR65773 WCN65773 WMJ65773 WWF65773 Q131309 JT131309 TP131309 ADL131309 ANH131309 AXD131309 BGZ131309 BQV131309 CAR131309 CKN131309 CUJ131309 DEF131309 DOB131309 DXX131309 EHT131309 ERP131309 FBL131309 FLH131309 FVD131309 GEZ131309 GOV131309 GYR131309 HIN131309 HSJ131309 ICF131309 IMB131309 IVX131309 JFT131309 JPP131309 JZL131309 KJH131309 KTD131309 LCZ131309 LMV131309 LWR131309 MGN131309 MQJ131309 NAF131309 NKB131309 NTX131309 ODT131309 ONP131309 OXL131309 PHH131309 PRD131309 QAZ131309 QKV131309 QUR131309 REN131309 ROJ131309 RYF131309 SIB131309 SRX131309 TBT131309 TLP131309 TVL131309 UFH131309 UPD131309 UYZ131309 VIV131309 VSR131309 WCN131309 WMJ131309 WWF131309 Q196845 JT196845 TP196845 ADL196845 ANH196845 AXD196845 BGZ196845 BQV196845 CAR196845 CKN196845 CUJ196845 DEF196845 DOB196845 DXX196845 EHT196845 ERP196845 FBL196845 FLH196845 FVD196845 GEZ196845 GOV196845 GYR196845 HIN196845 HSJ196845 ICF196845 IMB196845 IVX196845 JFT196845 JPP196845 JZL196845 KJH196845 KTD196845 LCZ196845 LMV196845 LWR196845 MGN196845 MQJ196845 NAF196845 NKB196845 NTX196845 ODT196845 ONP196845 OXL196845 PHH196845 PRD196845 QAZ196845 QKV196845 QUR196845 REN196845 ROJ196845 RYF196845 SIB196845 SRX196845 TBT196845 TLP196845 TVL196845 UFH196845 UPD196845 UYZ196845 VIV196845 VSR196845 WCN196845 WMJ196845 WWF196845 Q262381 JT262381 TP262381 ADL262381 ANH262381 AXD262381 BGZ262381 BQV262381 CAR262381 CKN262381 CUJ262381 DEF262381 DOB262381 DXX262381 EHT262381 ERP262381 FBL262381 FLH262381 FVD262381 GEZ262381 GOV262381 GYR262381 HIN262381 HSJ262381 ICF262381 IMB262381 IVX262381 JFT262381 JPP262381 JZL262381 KJH262381 KTD262381 LCZ262381 LMV262381 LWR262381 MGN262381 MQJ262381 NAF262381 NKB262381 NTX262381 ODT262381 ONP262381 OXL262381 PHH262381 PRD262381 QAZ262381 QKV262381 QUR262381 REN262381 ROJ262381 RYF262381 SIB262381 SRX262381 TBT262381 TLP262381 TVL262381 UFH262381 UPD262381 UYZ262381 VIV262381 VSR262381 WCN262381 WMJ262381 WWF262381 Q327917 JT327917 TP327917 ADL327917 ANH327917 AXD327917 BGZ327917 BQV327917 CAR327917 CKN327917 CUJ327917 DEF327917 DOB327917 DXX327917 EHT327917 ERP327917 FBL327917 FLH327917 FVD327917 GEZ327917 GOV327917 GYR327917 HIN327917 HSJ327917 ICF327917 IMB327917 IVX327917 JFT327917 JPP327917 JZL327917 KJH327917 KTD327917 LCZ327917 LMV327917 LWR327917 MGN327917 MQJ327917 NAF327917 NKB327917 NTX327917 ODT327917 ONP327917 OXL327917 PHH327917 PRD327917 QAZ327917 QKV327917 QUR327917 REN327917 ROJ327917 RYF327917 SIB327917 SRX327917 TBT327917 TLP327917 TVL327917 UFH327917 UPD327917 UYZ327917 VIV327917 VSR327917 WCN327917 WMJ327917 WWF327917 Q393453 JT393453 TP393453 ADL393453 ANH393453 AXD393453 BGZ393453 BQV393453 CAR393453 CKN393453 CUJ393453 DEF393453 DOB393453 DXX393453 EHT393453 ERP393453 FBL393453 FLH393453 FVD393453 GEZ393453 GOV393453 GYR393453 HIN393453 HSJ393453 ICF393453 IMB393453 IVX393453 JFT393453 JPP393453 JZL393453 KJH393453 KTD393453 LCZ393453 LMV393453 LWR393453 MGN393453 MQJ393453 NAF393453 NKB393453 NTX393453 ODT393453 ONP393453 OXL393453 PHH393453 PRD393453 QAZ393453 QKV393453 QUR393453 REN393453 ROJ393453 RYF393453 SIB393453 SRX393453 TBT393453 TLP393453 TVL393453 UFH393453 UPD393453 UYZ393453 VIV393453 VSR393453 WCN393453 WMJ393453 WWF393453 Q458989 JT458989 TP458989 ADL458989 ANH458989 AXD458989 BGZ458989 BQV458989 CAR458989 CKN458989 CUJ458989 DEF458989 DOB458989 DXX458989 EHT458989 ERP458989 FBL458989 FLH458989 FVD458989 GEZ458989 GOV458989 GYR458989 HIN458989 HSJ458989 ICF458989 IMB458989 IVX458989 JFT458989 JPP458989 JZL458989 KJH458989 KTD458989 LCZ458989 LMV458989 LWR458989 MGN458989 MQJ458989 NAF458989 NKB458989 NTX458989 ODT458989 ONP458989 OXL458989 PHH458989 PRD458989 QAZ458989 QKV458989 QUR458989 REN458989 ROJ458989 RYF458989 SIB458989 SRX458989 TBT458989 TLP458989 TVL458989 UFH458989 UPD458989 UYZ458989 VIV458989 VSR458989 WCN458989 WMJ458989 WWF458989 Q524525 JT524525 TP524525 ADL524525 ANH524525 AXD524525 BGZ524525 BQV524525 CAR524525 CKN524525 CUJ524525 DEF524525 DOB524525 DXX524525 EHT524525 ERP524525 FBL524525 FLH524525 FVD524525 GEZ524525 GOV524525 GYR524525 HIN524525 HSJ524525 ICF524525 IMB524525 IVX524525 JFT524525 JPP524525 JZL524525 KJH524525 KTD524525 LCZ524525 LMV524525 LWR524525 MGN524525 MQJ524525 NAF524525 NKB524525 NTX524525 ODT524525 ONP524525 OXL524525 PHH524525 PRD524525 QAZ524525 QKV524525 QUR524525 REN524525 ROJ524525 RYF524525 SIB524525 SRX524525 TBT524525 TLP524525 TVL524525 UFH524525 UPD524525 UYZ524525 VIV524525 VSR524525 WCN524525 WMJ524525 WWF524525 Q590061 JT590061 TP590061 ADL590061 ANH590061 AXD590061 BGZ590061 BQV590061 CAR590061 CKN590061 CUJ590061 DEF590061 DOB590061 DXX590061 EHT590061 ERP590061 FBL590061 FLH590061 FVD590061 GEZ590061 GOV590061 GYR590061 HIN590061 HSJ590061 ICF590061 IMB590061 IVX590061 JFT590061 JPP590061 JZL590061 KJH590061 KTD590061 LCZ590061 LMV590061 LWR590061 MGN590061 MQJ590061 NAF590061 NKB590061 NTX590061 ODT590061 ONP590061 OXL590061 PHH590061 PRD590061 QAZ590061 QKV590061 QUR590061 REN590061 ROJ590061 RYF590061 SIB590061 SRX590061 TBT590061 TLP590061 TVL590061 UFH590061 UPD590061 UYZ590061 VIV590061 VSR590061 WCN590061 WMJ590061 WWF590061 Q655597 JT655597 TP655597 ADL655597 ANH655597 AXD655597 BGZ655597 BQV655597 CAR655597 CKN655597 CUJ655597 DEF655597 DOB655597 DXX655597 EHT655597 ERP655597 FBL655597 FLH655597 FVD655597 GEZ655597 GOV655597 GYR655597 HIN655597 HSJ655597 ICF655597 IMB655597 IVX655597 JFT655597 JPP655597 JZL655597 KJH655597 KTD655597 LCZ655597 LMV655597 LWR655597 MGN655597 MQJ655597 NAF655597 NKB655597 NTX655597 ODT655597 ONP655597 OXL655597 PHH655597 PRD655597 QAZ655597 QKV655597 QUR655597 REN655597 ROJ655597 RYF655597 SIB655597 SRX655597 TBT655597 TLP655597 TVL655597 UFH655597 UPD655597 UYZ655597 VIV655597 VSR655597 WCN655597 WMJ655597 WWF655597 Q721133 JT721133 TP721133 ADL721133 ANH721133 AXD721133 BGZ721133 BQV721133 CAR721133 CKN721133 CUJ721133 DEF721133 DOB721133 DXX721133 EHT721133 ERP721133 FBL721133 FLH721133 FVD721133 GEZ721133 GOV721133 GYR721133 HIN721133 HSJ721133 ICF721133 IMB721133 IVX721133 JFT721133 JPP721133 JZL721133 KJH721133 KTD721133 LCZ721133 LMV721133 LWR721133 MGN721133 MQJ721133 NAF721133 NKB721133 NTX721133 ODT721133 ONP721133 OXL721133 PHH721133 PRD721133 QAZ721133 QKV721133 QUR721133 REN721133 ROJ721133 RYF721133 SIB721133 SRX721133 TBT721133 TLP721133 TVL721133 UFH721133 UPD721133 UYZ721133 VIV721133 VSR721133 WCN721133 WMJ721133 WWF721133 Q786669 JT786669 TP786669 ADL786669 ANH786669 AXD786669 BGZ786669 BQV786669 CAR786669 CKN786669 CUJ786669 DEF786669 DOB786669 DXX786669 EHT786669 ERP786669 FBL786669 FLH786669 FVD786669 GEZ786669 GOV786669 GYR786669 HIN786669 HSJ786669 ICF786669 IMB786669 IVX786669 JFT786669 JPP786669 JZL786669 KJH786669 KTD786669 LCZ786669 LMV786669 LWR786669 MGN786669 MQJ786669 NAF786669 NKB786669 NTX786669 ODT786669 ONP786669 OXL786669 PHH786669 PRD786669 QAZ786669 QKV786669 QUR786669 REN786669 ROJ786669 RYF786669 SIB786669 SRX786669 TBT786669 TLP786669 TVL786669 UFH786669 UPD786669 UYZ786669 VIV786669 VSR786669 WCN786669 WMJ786669 WWF786669 Q852205 JT852205 TP852205 ADL852205 ANH852205 AXD852205 BGZ852205 BQV852205 CAR852205 CKN852205 CUJ852205 DEF852205 DOB852205 DXX852205 EHT852205 ERP852205 FBL852205 FLH852205 FVD852205 GEZ852205 GOV852205 GYR852205 HIN852205 HSJ852205 ICF852205 IMB852205 IVX852205 JFT852205 JPP852205 JZL852205 KJH852205 KTD852205 LCZ852205 LMV852205 LWR852205 MGN852205 MQJ852205 NAF852205 NKB852205 NTX852205 ODT852205 ONP852205 OXL852205 PHH852205 PRD852205 QAZ852205 QKV852205 QUR852205 REN852205 ROJ852205 RYF852205 SIB852205 SRX852205 TBT852205 TLP852205 TVL852205 UFH852205 UPD852205 UYZ852205 VIV852205 VSR852205 WCN852205 WMJ852205 WWF852205 Q917741 JT917741 TP917741 ADL917741 ANH917741 AXD917741 BGZ917741 BQV917741 CAR917741 CKN917741 CUJ917741 DEF917741 DOB917741 DXX917741 EHT917741 ERP917741 FBL917741 FLH917741 FVD917741 GEZ917741 GOV917741 GYR917741 HIN917741 HSJ917741 ICF917741 IMB917741 IVX917741 JFT917741 JPP917741 JZL917741 KJH917741 KTD917741 LCZ917741 LMV917741 LWR917741 MGN917741 MQJ917741 NAF917741 NKB917741 NTX917741 ODT917741 ONP917741 OXL917741 PHH917741 PRD917741 QAZ917741 QKV917741 QUR917741 REN917741 ROJ917741 RYF917741 SIB917741 SRX917741 TBT917741 TLP917741 TVL917741 UFH917741 UPD917741 UYZ917741 VIV917741 VSR917741 WCN917741 WMJ917741 WWF917741 Q983277 JT983277 TP983277 ADL983277 ANH983277 AXD983277 BGZ983277 BQV983277 CAR983277 CKN983277 CUJ983277 DEF983277 DOB983277 DXX983277 EHT983277 ERP983277 FBL983277 FLH983277 FVD983277 GEZ983277 GOV983277 GYR983277 HIN983277 HSJ983277 ICF983277 IMB983277 IVX983277 JFT983277 JPP983277 JZL983277 KJH983277 KTD983277 LCZ983277 LMV983277 LWR983277 MGN983277 MQJ983277 NAF983277 NKB983277 NTX983277 ODT983277 ONP983277 OXL983277 PHH983277 PRD983277 QAZ983277 QKV983277 QUR983277 REN983277 ROJ983277 RYF983277 SIB983277 SRX983277 TBT983277 TLP983277 TVL983277 UFH983277 UPD983277 UYZ983277 VIV983277 VSR983277 WCN983277 WMJ983277 WWF983277 Q34 JT34 TP34 ADL34 ANH34 AXD34 BGZ34 BQV34 CAR34 CKN34 CUJ34 DEF34 DOB34 DXX34 EHT34 ERP34 FBL34 FLH34 FVD34 GEZ34 GOV34 GYR34 HIN34 HSJ34 ICF34 IMB34 IVX34 JFT34 JPP34 JZL34 KJH34 KTD34 LCZ34 LMV34 LWR34 MGN34 MQJ34 NAF34 NKB34 NTX34 ODT34 ONP34 OXL34 PHH34 PRD34 QAZ34 QKV34 QUR34 REN34 ROJ34 RYF34 SIB34 SRX34 TBT34 TLP34 TVL34 UFH34 UPD34 UYZ34 VIV34 VSR34 WCN34 WMJ34 WWF34 Q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Q52 JT52 TP52 ADL52 ANH52 AXD52 BGZ52 BQV52 CAR52 CKN52 CUJ52 DEF52 DOB52 DXX52 EHT52 ERP52 FBL52 FLH52 FVD52 GEZ52 GOV52 GYR52 HIN52 HSJ52 ICF52 IMB52 IVX52 JFT52 JPP52 JZL52 KJH52 KTD52 LCZ52 LMV52 LWR52 MGN52 MQJ52 NAF52 NKB52 NTX52 ODT52 ONP52 OXL52 PHH52 PRD52 QAZ52 QKV52 QUR52 REN52 ROJ52 RYF52 SIB52 SRX52 TBT52 TLP52 TVL52 UFH52 UPD52 UYZ52 VIV52 VSR52 WCN52 WMJ52 WWF52 Q61 JT61 TP61 ADL61 ANH61 AXD61 BGZ61 BQV61 CAR61 CKN61 CUJ61 DEF61 DOB61 DXX61 EHT61 ERP61 FBL61 FLH61 FVD61 GEZ61 GOV61 GYR61 HIN61 HSJ61 ICF61 IMB61 IVX61 JFT61 JPP61 JZL61 KJH61 KTD61 LCZ61 LMV61 LWR61 MGN61 MQJ61 NAF61 NKB61 NTX61 ODT61 ONP61 OXL61 PHH61 PRD61 QAZ61 QKV61 QUR61 REN61 ROJ61 RYF61 SIB61 SRX61 TBT61 TLP61 TVL61 UFH61 UPD61 UYZ61 VIV61 VSR61 WCN61 WMJ61 WWF61 Q70 JT70 TP70 ADL70 ANH70 AXD70 BGZ70 BQV70 CAR70 CKN70 CUJ70 DEF70 DOB70 DXX70 EHT70 ERP70 FBL70 FLH70 FVD70 GEZ70 GOV70 GYR70 HIN70 HSJ70 ICF70 IMB70 IVX70 JFT70 JPP70 JZL70 KJH70 KTD70 LCZ70 LMV70 LWR70 MGN70 MQJ70 NAF70 NKB70 NTX70 ODT70 ONP70 OXL70 PHH70 PRD70 QAZ70 QKV70 QUR70 REN70 ROJ70 RYF70 SIB70 SRX70 TBT70 TLP70 TVL70 UFH70 UPD70 UYZ70 VIV70 VSR70 WCN70 WMJ70 WWF70 Q79 JT79 TP79 ADL79 ANH79 AXD79 BGZ79 BQV79 CAR79 CKN79 CUJ79 DEF79 DOB79 DXX79 EHT79 ERP79 FBL79 FLH79 FVD79 GEZ79 GOV79 GYR79 HIN79 HSJ79 ICF79 IMB79 IVX79 JFT79 JPP79 JZL79 KJH79 KTD79 LCZ79 LMV79 LWR79 MGN79 MQJ79 NAF79 NKB79 NTX79 ODT79 ONP79 OXL79 PHH79 PRD79 QAZ79 QKV79 QUR79 REN79 ROJ79 RYF79 SIB79 SRX79 TBT79 TLP79 TVL79 UFH79 UPD79 UYZ79 VIV79 VSR79 WCN79 WMJ79 WWF79 Q88 JT88 TP88 ADL88 ANH88 AXD88 BGZ88 BQV88 CAR88 CKN88 CUJ88 DEF88 DOB88 DXX88 EHT88 ERP88 FBL88 FLH88 FVD88 GEZ88 GOV88 GYR88 HIN88 HSJ88 ICF88 IMB88 IVX88 JFT88 JPP88 JZL88 KJH88 KTD88 LCZ88 LMV88 LWR88 MGN88 MQJ88 NAF88 NKB88 NTX88 ODT88 ONP88 OXL88 PHH88 PRD88 QAZ88 QKV88 QUR88 REN88 ROJ88 RYF88 SIB88 SRX88 TBT88 TLP88 TVL88 UFH88 UPD88 UYZ88 VIV88 VSR88 WCN88 WMJ88 WWF88 Q97 JT97 TP97 ADL97 ANH97 AXD97 BGZ97 BQV97 CAR97 CKN97 CUJ97 DEF97 DOB97 DXX97 EHT97 ERP97 FBL97 FLH97 FVD97 GEZ97 GOV97 GYR97 HIN97 HSJ97 ICF97 IMB97 IVX97 JFT97 JPP97 JZL97 KJH97 KTD97 LCZ97 LMV97 LWR97 MGN97 MQJ97 NAF97 NKB97 NTX97 ODT97 ONP97 OXL97 PHH97 PRD97 QAZ97 QKV97 QUR97 REN97 ROJ97 RYF97 SIB97 SRX97 TBT97 TLP97 TVL97 UFH97 UPD97 UYZ97 VIV97 VSR97 WCN97 WMJ97 WWF97 Q106 JT106 TP106 ADL106 ANH106 AXD106 BGZ106 BQV106 CAR106 CKN106 CUJ106 DEF106 DOB106 DXX106 EHT106 ERP106 FBL106 FLH106 FVD106 GEZ106 GOV106 GYR106 HIN106 HSJ106 ICF106 IMB106 IVX106 JFT106 JPP106 JZL106 KJH106 KTD106 LCZ106 LMV106 LWR106 MGN106 MQJ106 NAF106 NKB106 NTX106 ODT106 ONP106 OXL106 PHH106 PRD106 QAZ106 QKV106 QUR106 REN106 ROJ106 RYF106 SIB106 SRX106 TBT106 TLP106 TVL106 UFH106 UPD106 UYZ106 VIV106 VSR106 WCN106 WMJ106 WWF106 Q115 JT115 TP115 ADL115 ANH115 AXD115 BGZ115 BQV115 CAR115 CKN115 CUJ115 DEF115 DOB115 DXX115 EHT115 ERP115 FBL115 FLH115 FVD115 GEZ115 GOV115 GYR115 HIN115 HSJ115 ICF115 IMB115 IVX115 JFT115 JPP115 JZL115 KJH115 KTD115 LCZ115 LMV115 LWR115 MGN115 MQJ115 NAF115 NKB115 NTX115 ODT115 ONP115 OXL115 PHH115 PRD115 QAZ115 QKV115 QUR115 REN115 ROJ115 RYF115 SIB115 SRX115 TBT115 TLP115 TVL115 UFH115 UPD115 UYZ115 VIV115 VSR115 WCN115 WMJ115 WWF115 Q124 JT124 TP124 ADL124 ANH124 AXD124 BGZ124 BQV124 CAR124 CKN124 CUJ124 DEF124 DOB124 DXX124 EHT124 ERP124 FBL124 FLH124 FVD124 GEZ124 GOV124 GYR124 HIN124 HSJ124 ICF124 IMB124 IVX124 JFT124 JPP124 JZL124 KJH124 KTD124 LCZ124 LMV124 LWR124 MGN124 MQJ124 NAF124 NKB124 NTX124 ODT124 ONP124 OXL124 PHH124 PRD124 QAZ124 QKV124 QUR124 REN124 ROJ124 RYF124 SIB124 SRX124 TBT124 TLP124 TVL124 UFH124 UPD124 UYZ124 VIV124 VSR124 WCN124 WMJ124 WWF124 Q133 JT133 TP133 ADL133 ANH133 AXD133 BGZ133 BQV133 CAR133 CKN133 CUJ133 DEF133 DOB133 DXX133 EHT133 ERP133 FBL133 FLH133 FVD133 GEZ133 GOV133 GYR133 HIN133 HSJ133 ICF133 IMB133 IVX133 JFT133 JPP133 JZL133 KJH133 KTD133 LCZ133 LMV133 LWR133 MGN133 MQJ133 NAF133 NKB133 NTX133 ODT133 ONP133 OXL133 PHH133 PRD133 QAZ133 QKV133 QUR133 REN133 ROJ133 RYF133 SIB133 SRX133 TBT133 TLP133 TVL133 UFH133 UPD133 UYZ133 VIV133 VSR133 WCN133 WMJ133 WWF133 Q142 JT142 TP142 ADL142 ANH142 AXD142 BGZ142 BQV142 CAR142 CKN142 CUJ142 DEF142 DOB142 DXX142 EHT142 ERP142 FBL142 FLH142 FVD142 GEZ142 GOV142 GYR142 HIN142 HSJ142 ICF142 IMB142 IVX142 JFT142 JPP142 JZL142 KJH142 KTD142 LCZ142 LMV142 LWR142 MGN142 MQJ142 NAF142 NKB142 NTX142 ODT142 ONP142 OXL142 PHH142 PRD142 QAZ142 QKV142 QUR142 REN142 ROJ142 RYF142 SIB142 SRX142 TBT142 TLP142 TVL142 UFH142 UPD142 UYZ142 VIV142 VSR142 WCN142 WMJ142 WWF142 Q151 JT151 TP151 ADL151 ANH151 AXD151 BGZ151 BQV151 CAR151 CKN151 CUJ151 DEF151 DOB151 DXX151 EHT151 ERP151 FBL151 FLH151 FVD151 GEZ151 GOV151 GYR151 HIN151 HSJ151 ICF151 IMB151 IVX151 JFT151 JPP151 JZL151 KJH151 KTD151 LCZ151 LMV151 LWR151 MGN151 MQJ151 NAF151 NKB151 NTX151 ODT151 ONP151 OXL151 PHH151 PRD151 QAZ151 QKV151 QUR151 REN151 ROJ151 RYF151 SIB151 SRX151 TBT151 TLP151 TVL151 UFH151 UPD151 UYZ151 VIV151 VSR151 WCN151 WMJ151 WWF151 Q160 JT160 TP160 ADL160 ANH160 AXD160 BGZ160 BQV160 CAR160 CKN160 CUJ160 DEF160 DOB160 DXX160 EHT160 ERP160 FBL160 FLH160 FVD160 GEZ160 GOV160 GYR160 HIN160 HSJ160 ICF160 IMB160 IVX160 JFT160 JPP160 JZL160 KJH160 KTD160 LCZ160 LMV160 LWR160 MGN160 MQJ160 NAF160 NKB160 NTX160 ODT160 ONP160 OXL160 PHH160 PRD160 QAZ160 QKV160 QUR160 REN160 ROJ160 RYF160 SIB160 SRX160 TBT160 TLP160 TVL160 UFH160 UPD160 UYZ160 VIV160 VSR160 WCN160 WMJ160 WWF160 Q169 JT169 TP169 ADL169 ANH169 AXD169 BGZ169 BQV169 CAR169 CKN169 CUJ169 DEF169 DOB169 DXX169 EHT169 ERP169 FBL169 FLH169 FVD169 GEZ169 GOV169 GYR169 HIN169 HSJ169 ICF169 IMB169 IVX169 JFT169 JPP169 JZL169 KJH169 KTD169 LCZ169 LMV169 LWR169 MGN169 MQJ169 NAF169 NKB169 NTX169 ODT169 ONP169 OXL169 PHH169 PRD169 QAZ169 QKV169 QUR169 REN169 ROJ169 RYF169 SIB169 SRX169 TBT169 TLP169 TVL169 UFH169 UPD169 UYZ169 VIV169 VSR169 WCN169 WMJ169 WWF169 Q178 JT178 TP178 ADL178 ANH178 AXD178 BGZ178 BQV178 CAR178 CKN178 CUJ178 DEF178 DOB178 DXX178 EHT178 ERP178 FBL178 FLH178 FVD178 GEZ178 GOV178 GYR178 HIN178 HSJ178 ICF178 IMB178 IVX178 JFT178 JPP178 JZL178 KJH178 KTD178 LCZ178 LMV178 LWR178 MGN178 MQJ178 NAF178 NKB178 NTX178 ODT178 ONP178 OXL178 PHH178 PRD178 QAZ178 QKV178 QUR178 REN178 ROJ178 RYF178 SIB178 SRX178 TBT178 TLP178 TVL178 UFH178 UPD178 UYZ178 VIV178 VSR178 WCN178 WMJ178 WWF178 Q187 JT187 TP187 ADL187 ANH187 AXD187 BGZ187 BQV187 CAR187 CKN187 CUJ187 DEF187 DOB187 DXX187 EHT187 ERP187 FBL187 FLH187 FVD187 GEZ187 GOV187 GYR187 HIN187 HSJ187 ICF187 IMB187 IVX187 JFT187 JPP187 JZL187 KJH187 KTD187 LCZ187 LMV187 LWR187 MGN187 MQJ187 NAF187 NKB187 NTX187 ODT187 ONP187 OXL187 PHH187 PRD187 QAZ187 QKV187 QUR187 REN187 ROJ187 RYF187 SIB187 SRX187 TBT187 TLP187 TVL187 UFH187 UPD187 UYZ187 VIV187 VSR187 WCN187 WMJ187 WWF187 Q196 JT196 TP196 ADL196 ANH196 AXD196 BGZ196 BQV196 CAR196 CKN196 CUJ196 DEF196 DOB196 DXX196 EHT196 ERP196 FBL196 FLH196 FVD196 GEZ196 GOV196 GYR196 HIN196 HSJ196 ICF196 IMB196 IVX196 JFT196 JPP196 JZL196 KJH196 KTD196 LCZ196 LMV196 LWR196 MGN196 MQJ196 NAF196 NKB196 NTX196 ODT196 ONP196 OXL196 PHH196 PRD196 QAZ196 QKV196 QUR196 REN196 ROJ196 RYF196 SIB196 SRX196 TBT196 TLP196 TVL196 UFH196 UPD196 UYZ196 VIV196 VSR196 WCN196 WMJ196 WWF196 Q205 JT205 TP205 ADL205 ANH205 AXD205 BGZ205 BQV205 CAR205 CKN205 CUJ205 DEF205 DOB205 DXX205 EHT205 ERP205 FBL205 FLH205 FVD205 GEZ205 GOV205 GYR205 HIN205 HSJ205 ICF205 IMB205 IVX205 JFT205 JPP205 JZL205 KJH205 KTD205 LCZ205 LMV205 LWR205 MGN205 MQJ205 NAF205 NKB205 NTX205 ODT205 ONP205 OXL205 PHH205 PRD205 QAZ205 QKV205 QUR205 REN205 ROJ205 RYF205 SIB205 SRX205 TBT205 TLP205 TVL205 UFH205 UPD205 UYZ205 VIV205 VSR205 WCN205 WMJ205 WWF205 Q214 JT214 TP214 ADL214 ANH214 AXD214 BGZ214 BQV214 CAR214 CKN214 CUJ214 DEF214 DOB214 DXX214 EHT214 ERP214 FBL214 FLH214 FVD214 GEZ214 GOV214 GYR214 HIN214 HSJ214 ICF214 IMB214 IVX214 JFT214 JPP214 JZL214 KJH214 KTD214 LCZ214 LMV214 LWR214 MGN214 MQJ214 NAF214 NKB214 NTX214 ODT214 ONP214 OXL214 PHH214 PRD214 QAZ214 QKV214 QUR214 REN214 ROJ214 RYF214 SIB214 SRX214 TBT214 TLP214 TVL214 UFH214 UPD214 UYZ214 VIV214 VSR214 WCN214 WMJ214 WWF214 Q223 JT223 TP223 ADL223 ANH223 AXD223 BGZ223 BQV223 CAR223 CKN223 CUJ223 DEF223 DOB223 DXX223 EHT223 ERP223 FBL223 FLH223 FVD223 GEZ223 GOV223 GYR223 HIN223 HSJ223 ICF223 IMB223 IVX223 JFT223 JPP223 JZL223 KJH223 KTD223 LCZ223 LMV223 LWR223 MGN223 MQJ223 NAF223 NKB223 NTX223 ODT223 ONP223 OXL223 PHH223 PRD223 QAZ223 QKV223 QUR223 REN223 ROJ223 RYF223 SIB223 SRX223 TBT223 TLP223 TVL223 UFH223 UPD223 UYZ223 VIV223 VSR223 WCN223 WMJ223 WWF223 Q232 JT232 TP232 ADL232 ANH232 AXD232 BGZ232 BQV232 CAR232 CKN232 CUJ232 DEF232 DOB232 DXX232 EHT232 ERP232 FBL232 FLH232 FVD232 GEZ232 GOV232 GYR232 HIN232 HSJ232 ICF232 IMB232 IVX232 JFT232 JPP232 JZL232 KJH232 KTD232 LCZ232 LMV232 LWR232 MGN232 MQJ232 NAF232 NKB232 NTX232 ODT232 ONP232 OXL232 PHH232 PRD232 QAZ232 QKV232 QUR232 REN232 ROJ232 RYF232 SIB232 SRX232 TBT232 TLP232 TVL232 UFH232 UPD232 UYZ232 VIV232 VSR232 WCN232 WMJ232 WWF232 Q241 JT241 TP241 ADL241 ANH241 AXD241 BGZ241 BQV241 CAR241 CKN241 CUJ241 DEF241 DOB241 DXX241 EHT241 ERP241 FBL241 FLH241 FVD241 GEZ241 GOV241 GYR241 HIN241 HSJ241 ICF241 IMB241 IVX241 JFT241 JPP241 JZL241 KJH241 KTD241 LCZ241 LMV241 LWR241 MGN241 MQJ241 NAF241 NKB241 NTX241 ODT241 ONP241 OXL241 PHH241 PRD241 QAZ241 QKV241 QUR241 REN241 ROJ241 RYF241 SIB241 SRX241 TBT241 TLP241 TVL241 UFH241 UPD241 UYZ241 VIV241 VSR241 WCN241 WMJ241 WWF241 X232 X65773 X131309 X196845 X262381 X327917 X393453 X458989 X524525 X590061 X655597 X721133 X786669 X852205 X917741 X983277 X25 X34 X43 X52 X61 X70 X79 X88 X97 X106 X115 X124 X133 X142 X151 X160 X169 X178 X187 X196 X205 X214 X223 X241" xr:uid="{00000000-0002-0000-0C00-000001000000}"/>
    <dataValidation allowBlank="1" showInputMessage="1" showErrorMessage="1" prompt="Для выбора выполните двойной щелчок левой клавиши мыши по соответствующей ячейке." sqref="S65772 JV65772 TR65772 ADN65772 ANJ65772 AXF65772 BHB65772 BQX65772 CAT65772 CKP65772 CUL65772 DEH65772 DOD65772 DXZ65772 EHV65772 ERR65772 FBN65772 FLJ65772 FVF65772 GFB65772 GOX65772 GYT65772 HIP65772 HSL65772 ICH65772 IMD65772 IVZ65772 JFV65772 JPR65772 JZN65772 KJJ65772 KTF65772 LDB65772 LMX65772 LWT65772 MGP65772 MQL65772 NAH65772 NKD65772 NTZ65772 ODV65772 ONR65772 OXN65772 PHJ65772 PRF65772 QBB65772 QKX65772 QUT65772 REP65772 ROL65772 RYH65772 SID65772 SRZ65772 TBV65772 TLR65772 TVN65772 UFJ65772 UPF65772 UZB65772 VIX65772 VST65772 WCP65772 WML65772 WWH65772 S131308 JV131308 TR131308 ADN131308 ANJ131308 AXF131308 BHB131308 BQX131308 CAT131308 CKP131308 CUL131308 DEH131308 DOD131308 DXZ131308 EHV131308 ERR131308 FBN131308 FLJ131308 FVF131308 GFB131308 GOX131308 GYT131308 HIP131308 HSL131308 ICH131308 IMD131308 IVZ131308 JFV131308 JPR131308 JZN131308 KJJ131308 KTF131308 LDB131308 LMX131308 LWT131308 MGP131308 MQL131308 NAH131308 NKD131308 NTZ131308 ODV131308 ONR131308 OXN131308 PHJ131308 PRF131308 QBB131308 QKX131308 QUT131308 REP131308 ROL131308 RYH131308 SID131308 SRZ131308 TBV131308 TLR131308 TVN131308 UFJ131308 UPF131308 UZB131308 VIX131308 VST131308 WCP131308 WML131308 WWH131308 S196844 JV196844 TR196844 ADN196844 ANJ196844 AXF196844 BHB196844 BQX196844 CAT196844 CKP196844 CUL196844 DEH196844 DOD196844 DXZ196844 EHV196844 ERR196844 FBN196844 FLJ196844 FVF196844 GFB196844 GOX196844 GYT196844 HIP196844 HSL196844 ICH196844 IMD196844 IVZ196844 JFV196844 JPR196844 JZN196844 KJJ196844 KTF196844 LDB196844 LMX196844 LWT196844 MGP196844 MQL196844 NAH196844 NKD196844 NTZ196844 ODV196844 ONR196844 OXN196844 PHJ196844 PRF196844 QBB196844 QKX196844 QUT196844 REP196844 ROL196844 RYH196844 SID196844 SRZ196844 TBV196844 TLR196844 TVN196844 UFJ196844 UPF196844 UZB196844 VIX196844 VST196844 WCP196844 WML196844 WWH196844 S262380 JV262380 TR262380 ADN262380 ANJ262380 AXF262380 BHB262380 BQX262380 CAT262380 CKP262380 CUL262380 DEH262380 DOD262380 DXZ262380 EHV262380 ERR262380 FBN262380 FLJ262380 FVF262380 GFB262380 GOX262380 GYT262380 HIP262380 HSL262380 ICH262380 IMD262380 IVZ262380 JFV262380 JPR262380 JZN262380 KJJ262380 KTF262380 LDB262380 LMX262380 LWT262380 MGP262380 MQL262380 NAH262380 NKD262380 NTZ262380 ODV262380 ONR262380 OXN262380 PHJ262380 PRF262380 QBB262380 QKX262380 QUT262380 REP262380 ROL262380 RYH262380 SID262380 SRZ262380 TBV262380 TLR262380 TVN262380 UFJ262380 UPF262380 UZB262380 VIX262380 VST262380 WCP262380 WML262380 WWH262380 S327916 JV327916 TR327916 ADN327916 ANJ327916 AXF327916 BHB327916 BQX327916 CAT327916 CKP327916 CUL327916 DEH327916 DOD327916 DXZ327916 EHV327916 ERR327916 FBN327916 FLJ327916 FVF327916 GFB327916 GOX327916 GYT327916 HIP327916 HSL327916 ICH327916 IMD327916 IVZ327916 JFV327916 JPR327916 JZN327916 KJJ327916 KTF327916 LDB327916 LMX327916 LWT327916 MGP327916 MQL327916 NAH327916 NKD327916 NTZ327916 ODV327916 ONR327916 OXN327916 PHJ327916 PRF327916 QBB327916 QKX327916 QUT327916 REP327916 ROL327916 RYH327916 SID327916 SRZ327916 TBV327916 TLR327916 TVN327916 UFJ327916 UPF327916 UZB327916 VIX327916 VST327916 WCP327916 WML327916 WWH327916 S393452 JV393452 TR393452 ADN393452 ANJ393452 AXF393452 BHB393452 BQX393452 CAT393452 CKP393452 CUL393452 DEH393452 DOD393452 DXZ393452 EHV393452 ERR393452 FBN393452 FLJ393452 FVF393452 GFB393452 GOX393452 GYT393452 HIP393452 HSL393452 ICH393452 IMD393452 IVZ393452 JFV393452 JPR393452 JZN393452 KJJ393452 KTF393452 LDB393452 LMX393452 LWT393452 MGP393452 MQL393452 NAH393452 NKD393452 NTZ393452 ODV393452 ONR393452 OXN393452 PHJ393452 PRF393452 QBB393452 QKX393452 QUT393452 REP393452 ROL393452 RYH393452 SID393452 SRZ393452 TBV393452 TLR393452 TVN393452 UFJ393452 UPF393452 UZB393452 VIX393452 VST393452 WCP393452 WML393452 WWH393452 S458988 JV458988 TR458988 ADN458988 ANJ458988 AXF458988 BHB458988 BQX458988 CAT458988 CKP458988 CUL458988 DEH458988 DOD458988 DXZ458988 EHV458988 ERR458988 FBN458988 FLJ458988 FVF458988 GFB458988 GOX458988 GYT458988 HIP458988 HSL458988 ICH458988 IMD458988 IVZ458988 JFV458988 JPR458988 JZN458988 KJJ458988 KTF458988 LDB458988 LMX458988 LWT458988 MGP458988 MQL458988 NAH458988 NKD458988 NTZ458988 ODV458988 ONR458988 OXN458988 PHJ458988 PRF458988 QBB458988 QKX458988 QUT458988 REP458988 ROL458988 RYH458988 SID458988 SRZ458988 TBV458988 TLR458988 TVN458988 UFJ458988 UPF458988 UZB458988 VIX458988 VST458988 WCP458988 WML458988 WWH458988 S524524 JV524524 TR524524 ADN524524 ANJ524524 AXF524524 BHB524524 BQX524524 CAT524524 CKP524524 CUL524524 DEH524524 DOD524524 DXZ524524 EHV524524 ERR524524 FBN524524 FLJ524524 FVF524524 GFB524524 GOX524524 GYT524524 HIP524524 HSL524524 ICH524524 IMD524524 IVZ524524 JFV524524 JPR524524 JZN524524 KJJ524524 KTF524524 LDB524524 LMX524524 LWT524524 MGP524524 MQL524524 NAH524524 NKD524524 NTZ524524 ODV524524 ONR524524 OXN524524 PHJ524524 PRF524524 QBB524524 QKX524524 QUT524524 REP524524 ROL524524 RYH524524 SID524524 SRZ524524 TBV524524 TLR524524 TVN524524 UFJ524524 UPF524524 UZB524524 VIX524524 VST524524 WCP524524 WML524524 WWH524524 S590060 JV590060 TR590060 ADN590060 ANJ590060 AXF590060 BHB590060 BQX590060 CAT590060 CKP590060 CUL590060 DEH590060 DOD590060 DXZ590060 EHV590060 ERR590060 FBN590060 FLJ590060 FVF590060 GFB590060 GOX590060 GYT590060 HIP590060 HSL590060 ICH590060 IMD590060 IVZ590060 JFV590060 JPR590060 JZN590060 KJJ590060 KTF590060 LDB590060 LMX590060 LWT590060 MGP590060 MQL590060 NAH590060 NKD590060 NTZ590060 ODV590060 ONR590060 OXN590060 PHJ590060 PRF590060 QBB590060 QKX590060 QUT590060 REP590060 ROL590060 RYH590060 SID590060 SRZ590060 TBV590060 TLR590060 TVN590060 UFJ590060 UPF590060 UZB590060 VIX590060 VST590060 WCP590060 WML590060 WWH590060 S655596 JV655596 TR655596 ADN655596 ANJ655596 AXF655596 BHB655596 BQX655596 CAT655596 CKP655596 CUL655596 DEH655596 DOD655596 DXZ655596 EHV655596 ERR655596 FBN655596 FLJ655596 FVF655596 GFB655596 GOX655596 GYT655596 HIP655596 HSL655596 ICH655596 IMD655596 IVZ655596 JFV655596 JPR655596 JZN655596 KJJ655596 KTF655596 LDB655596 LMX655596 LWT655596 MGP655596 MQL655596 NAH655596 NKD655596 NTZ655596 ODV655596 ONR655596 OXN655596 PHJ655596 PRF655596 QBB655596 QKX655596 QUT655596 REP655596 ROL655596 RYH655596 SID655596 SRZ655596 TBV655596 TLR655596 TVN655596 UFJ655596 UPF655596 UZB655596 VIX655596 VST655596 WCP655596 WML655596 WWH655596 S721132 JV721132 TR721132 ADN721132 ANJ721132 AXF721132 BHB721132 BQX721132 CAT721132 CKP721132 CUL721132 DEH721132 DOD721132 DXZ721132 EHV721132 ERR721132 FBN721132 FLJ721132 FVF721132 GFB721132 GOX721132 GYT721132 HIP721132 HSL721132 ICH721132 IMD721132 IVZ721132 JFV721132 JPR721132 JZN721132 KJJ721132 KTF721132 LDB721132 LMX721132 LWT721132 MGP721132 MQL721132 NAH721132 NKD721132 NTZ721132 ODV721132 ONR721132 OXN721132 PHJ721132 PRF721132 QBB721132 QKX721132 QUT721132 REP721132 ROL721132 RYH721132 SID721132 SRZ721132 TBV721132 TLR721132 TVN721132 UFJ721132 UPF721132 UZB721132 VIX721132 VST721132 WCP721132 WML721132 WWH721132 S786668 JV786668 TR786668 ADN786668 ANJ786668 AXF786668 BHB786668 BQX786668 CAT786668 CKP786668 CUL786668 DEH786668 DOD786668 DXZ786668 EHV786668 ERR786668 FBN786668 FLJ786668 FVF786668 GFB786668 GOX786668 GYT786668 HIP786668 HSL786668 ICH786668 IMD786668 IVZ786668 JFV786668 JPR786668 JZN786668 KJJ786668 KTF786668 LDB786668 LMX786668 LWT786668 MGP786668 MQL786668 NAH786668 NKD786668 NTZ786668 ODV786668 ONR786668 OXN786668 PHJ786668 PRF786668 QBB786668 QKX786668 QUT786668 REP786668 ROL786668 RYH786668 SID786668 SRZ786668 TBV786668 TLR786668 TVN786668 UFJ786668 UPF786668 UZB786668 VIX786668 VST786668 WCP786668 WML786668 WWH786668 S852204 JV852204 TR852204 ADN852204 ANJ852204 AXF852204 BHB852204 BQX852204 CAT852204 CKP852204 CUL852204 DEH852204 DOD852204 DXZ852204 EHV852204 ERR852204 FBN852204 FLJ852204 FVF852204 GFB852204 GOX852204 GYT852204 HIP852204 HSL852204 ICH852204 IMD852204 IVZ852204 JFV852204 JPR852204 JZN852204 KJJ852204 KTF852204 LDB852204 LMX852204 LWT852204 MGP852204 MQL852204 NAH852204 NKD852204 NTZ852204 ODV852204 ONR852204 OXN852204 PHJ852204 PRF852204 QBB852204 QKX852204 QUT852204 REP852204 ROL852204 RYH852204 SID852204 SRZ852204 TBV852204 TLR852204 TVN852204 UFJ852204 UPF852204 UZB852204 VIX852204 VST852204 WCP852204 WML852204 WWH852204 S917740 JV917740 TR917740 ADN917740 ANJ917740 AXF917740 BHB917740 BQX917740 CAT917740 CKP917740 CUL917740 DEH917740 DOD917740 DXZ917740 EHV917740 ERR917740 FBN917740 FLJ917740 FVF917740 GFB917740 GOX917740 GYT917740 HIP917740 HSL917740 ICH917740 IMD917740 IVZ917740 JFV917740 JPR917740 JZN917740 KJJ917740 KTF917740 LDB917740 LMX917740 LWT917740 MGP917740 MQL917740 NAH917740 NKD917740 NTZ917740 ODV917740 ONR917740 OXN917740 PHJ917740 PRF917740 QBB917740 QKX917740 QUT917740 REP917740 ROL917740 RYH917740 SID917740 SRZ917740 TBV917740 TLR917740 TVN917740 UFJ917740 UPF917740 UZB917740 VIX917740 VST917740 WCP917740 WML917740 WWH917740 S983276 JV983276 TR983276 ADN983276 ANJ983276 AXF983276 BHB983276 BQX983276 CAT983276 CKP983276 CUL983276 DEH983276 DOD983276 DXZ983276 EHV983276 ERR983276 FBN983276 FLJ983276 FVF983276 GFB983276 GOX983276 GYT983276 HIP983276 HSL983276 ICH983276 IMD983276 IVZ983276 JFV983276 JPR983276 JZN983276 KJJ983276 KTF983276 LDB983276 LMX983276 LWT983276 MGP983276 MQL983276 NAH983276 NKD983276 NTZ983276 ODV983276 ONR983276 OXN983276 PHJ983276 PRF983276 QBB983276 QKX983276 QUT983276 REP983276 ROL983276 RYH983276 SID983276 SRZ983276 TBV983276 TLR983276 TVN983276 UFJ983276 UPF983276 UZB983276 VIX983276 VST983276 WCP983276 WML983276 WWH983276 U524524 U590060 JX65772 TT65772 ADP65772 ANL65772 AXH65772 BHD65772 BQZ65772 CAV65772 CKR65772 CUN65772 DEJ65772 DOF65772 DYB65772 EHX65772 ERT65772 FBP65772 FLL65772 FVH65772 GFD65772 GOZ65772 GYV65772 HIR65772 HSN65772 ICJ65772 IMF65772 IWB65772 JFX65772 JPT65772 JZP65772 KJL65772 KTH65772 LDD65772 LMZ65772 LWV65772 MGR65772 MQN65772 NAJ65772 NKF65772 NUB65772 ODX65772 ONT65772 OXP65772 PHL65772 PRH65772 QBD65772 QKZ65772 QUV65772 RER65772 RON65772 RYJ65772 SIF65772 SSB65772 TBX65772 TLT65772 TVP65772 UFL65772 UPH65772 UZD65772 VIZ65772 VSV65772 WCR65772 WMN65772 WWJ65772 U655596 JX131308 TT131308 ADP131308 ANL131308 AXH131308 BHD131308 BQZ131308 CAV131308 CKR131308 CUN131308 DEJ131308 DOF131308 DYB131308 EHX131308 ERT131308 FBP131308 FLL131308 FVH131308 GFD131308 GOZ131308 GYV131308 HIR131308 HSN131308 ICJ131308 IMF131308 IWB131308 JFX131308 JPT131308 JZP131308 KJL131308 KTH131308 LDD131308 LMZ131308 LWV131308 MGR131308 MQN131308 NAJ131308 NKF131308 NUB131308 ODX131308 ONT131308 OXP131308 PHL131308 PRH131308 QBD131308 QKZ131308 QUV131308 RER131308 RON131308 RYJ131308 SIF131308 SSB131308 TBX131308 TLT131308 TVP131308 UFL131308 UPH131308 UZD131308 VIZ131308 VSV131308 WCR131308 WMN131308 WWJ131308 U721132 JX196844 TT196844 ADP196844 ANL196844 AXH196844 BHD196844 BQZ196844 CAV196844 CKR196844 CUN196844 DEJ196844 DOF196844 DYB196844 EHX196844 ERT196844 FBP196844 FLL196844 FVH196844 GFD196844 GOZ196844 GYV196844 HIR196844 HSN196844 ICJ196844 IMF196844 IWB196844 JFX196844 JPT196844 JZP196844 KJL196844 KTH196844 LDD196844 LMZ196844 LWV196844 MGR196844 MQN196844 NAJ196844 NKF196844 NUB196844 ODX196844 ONT196844 OXP196844 PHL196844 PRH196844 QBD196844 QKZ196844 QUV196844 RER196844 RON196844 RYJ196844 SIF196844 SSB196844 TBX196844 TLT196844 TVP196844 UFL196844 UPH196844 UZD196844 VIZ196844 VSV196844 WCR196844 WMN196844 WWJ196844 U786668 JX262380 TT262380 ADP262380 ANL262380 AXH262380 BHD262380 BQZ262380 CAV262380 CKR262380 CUN262380 DEJ262380 DOF262380 DYB262380 EHX262380 ERT262380 FBP262380 FLL262380 FVH262380 GFD262380 GOZ262380 GYV262380 HIR262380 HSN262380 ICJ262380 IMF262380 IWB262380 JFX262380 JPT262380 JZP262380 KJL262380 KTH262380 LDD262380 LMZ262380 LWV262380 MGR262380 MQN262380 NAJ262380 NKF262380 NUB262380 ODX262380 ONT262380 OXP262380 PHL262380 PRH262380 QBD262380 QKZ262380 QUV262380 RER262380 RON262380 RYJ262380 SIF262380 SSB262380 TBX262380 TLT262380 TVP262380 UFL262380 UPH262380 UZD262380 VIZ262380 VSV262380 WCR262380 WMN262380 WWJ262380 U852204 JX327916 TT327916 ADP327916 ANL327916 AXH327916 BHD327916 BQZ327916 CAV327916 CKR327916 CUN327916 DEJ327916 DOF327916 DYB327916 EHX327916 ERT327916 FBP327916 FLL327916 FVH327916 GFD327916 GOZ327916 GYV327916 HIR327916 HSN327916 ICJ327916 IMF327916 IWB327916 JFX327916 JPT327916 JZP327916 KJL327916 KTH327916 LDD327916 LMZ327916 LWV327916 MGR327916 MQN327916 NAJ327916 NKF327916 NUB327916 ODX327916 ONT327916 OXP327916 PHL327916 PRH327916 QBD327916 QKZ327916 QUV327916 RER327916 RON327916 RYJ327916 SIF327916 SSB327916 TBX327916 TLT327916 TVP327916 UFL327916 UPH327916 UZD327916 VIZ327916 VSV327916 WCR327916 WMN327916 WWJ327916 U917740 JX393452 TT393452 ADP393452 ANL393452 AXH393452 BHD393452 BQZ393452 CAV393452 CKR393452 CUN393452 DEJ393452 DOF393452 DYB393452 EHX393452 ERT393452 FBP393452 FLL393452 FVH393452 GFD393452 GOZ393452 GYV393452 HIR393452 HSN393452 ICJ393452 IMF393452 IWB393452 JFX393452 JPT393452 JZP393452 KJL393452 KTH393452 LDD393452 LMZ393452 LWV393452 MGR393452 MQN393452 NAJ393452 NKF393452 NUB393452 ODX393452 ONT393452 OXP393452 PHL393452 PRH393452 QBD393452 QKZ393452 QUV393452 RER393452 RON393452 RYJ393452 SIF393452 SSB393452 TBX393452 TLT393452 TVP393452 UFL393452 UPH393452 UZD393452 VIZ393452 VSV393452 WCR393452 WMN393452 WWJ393452 U983276 JX458988 TT458988 ADP458988 ANL458988 AXH458988 BHD458988 BQZ458988 CAV458988 CKR458988 CUN458988 DEJ458988 DOF458988 DYB458988 EHX458988 ERT458988 FBP458988 FLL458988 FVH458988 GFD458988 GOZ458988 GYV458988 HIR458988 HSN458988 ICJ458988 IMF458988 IWB458988 JFX458988 JPT458988 JZP458988 KJL458988 KTH458988 LDD458988 LMZ458988 LWV458988 MGR458988 MQN458988 NAJ458988 NKF458988 NUB458988 ODX458988 ONT458988 OXP458988 PHL458988 PRH458988 QBD458988 QKZ458988 QUV458988 RER458988 RON458988 RYJ458988 SIF458988 SSB458988 TBX458988 TLT458988 TVP458988 UFL458988 UPH458988 UZD458988 VIZ458988 VSV458988 WCR458988 WMN458988 WWJ458988 U65772 JX524524 TT524524 ADP524524 ANL524524 AXH524524 BHD524524 BQZ524524 CAV524524 CKR524524 CUN524524 DEJ524524 DOF524524 DYB524524 EHX524524 ERT524524 FBP524524 FLL524524 FVH524524 GFD524524 GOZ524524 GYV524524 HIR524524 HSN524524 ICJ524524 IMF524524 IWB524524 JFX524524 JPT524524 JZP524524 KJL524524 KTH524524 LDD524524 LMZ524524 LWV524524 MGR524524 MQN524524 NAJ524524 NKF524524 NUB524524 ODX524524 ONT524524 OXP524524 PHL524524 PRH524524 QBD524524 QKZ524524 QUV524524 RER524524 RON524524 RYJ524524 SIF524524 SSB524524 TBX524524 TLT524524 TVP524524 UFL524524 UPH524524 UZD524524 VIZ524524 VSV524524 WCR524524 WMN524524 WWJ524524 U131308 JX590060 TT590060 ADP590060 ANL590060 AXH590060 BHD590060 BQZ590060 CAV590060 CKR590060 CUN590060 DEJ590060 DOF590060 DYB590060 EHX590060 ERT590060 FBP590060 FLL590060 FVH590060 GFD590060 GOZ590060 GYV590060 HIR590060 HSN590060 ICJ590060 IMF590060 IWB590060 JFX590060 JPT590060 JZP590060 KJL590060 KTH590060 LDD590060 LMZ590060 LWV590060 MGR590060 MQN590060 NAJ590060 NKF590060 NUB590060 ODX590060 ONT590060 OXP590060 PHL590060 PRH590060 QBD590060 QKZ590060 QUV590060 RER590060 RON590060 RYJ590060 SIF590060 SSB590060 TBX590060 TLT590060 TVP590060 UFL590060 UPH590060 UZD590060 VIZ590060 VSV590060 WCR590060 WMN590060 WWJ590060 U196844 JX655596 TT655596 ADP655596 ANL655596 AXH655596 BHD655596 BQZ655596 CAV655596 CKR655596 CUN655596 DEJ655596 DOF655596 DYB655596 EHX655596 ERT655596 FBP655596 FLL655596 FVH655596 GFD655596 GOZ655596 GYV655596 HIR655596 HSN655596 ICJ655596 IMF655596 IWB655596 JFX655596 JPT655596 JZP655596 KJL655596 KTH655596 LDD655596 LMZ655596 LWV655596 MGR655596 MQN655596 NAJ655596 NKF655596 NUB655596 ODX655596 ONT655596 OXP655596 PHL655596 PRH655596 QBD655596 QKZ655596 QUV655596 RER655596 RON655596 RYJ655596 SIF655596 SSB655596 TBX655596 TLT655596 TVP655596 UFL655596 UPH655596 UZD655596 VIZ655596 VSV655596 WCR655596 WMN655596 WWJ655596 U262380 JX721132 TT721132 ADP721132 ANL721132 AXH721132 BHD721132 BQZ721132 CAV721132 CKR721132 CUN721132 DEJ721132 DOF721132 DYB721132 EHX721132 ERT721132 FBP721132 FLL721132 FVH721132 GFD721132 GOZ721132 GYV721132 HIR721132 HSN721132 ICJ721132 IMF721132 IWB721132 JFX721132 JPT721132 JZP721132 KJL721132 KTH721132 LDD721132 LMZ721132 LWV721132 MGR721132 MQN721132 NAJ721132 NKF721132 NUB721132 ODX721132 ONT721132 OXP721132 PHL721132 PRH721132 QBD721132 QKZ721132 QUV721132 RER721132 RON721132 RYJ721132 SIF721132 SSB721132 TBX721132 TLT721132 TVP721132 UFL721132 UPH721132 UZD721132 VIZ721132 VSV721132 WCR721132 WMN721132 WWJ721132 WWJ24 JX786668 TT786668 ADP786668 ANL786668 AXH786668 BHD786668 BQZ786668 CAV786668 CKR786668 CUN786668 DEJ786668 DOF786668 DYB786668 EHX786668 ERT786668 FBP786668 FLL786668 FVH786668 GFD786668 GOZ786668 GYV786668 HIR786668 HSN786668 ICJ786668 IMF786668 IWB786668 JFX786668 JPT786668 JZP786668 KJL786668 KTH786668 LDD786668 LMZ786668 LWV786668 MGR786668 MQN786668 NAJ786668 NKF786668 NUB786668 ODX786668 ONT786668 OXP786668 PHL786668 PRH786668 QBD786668 QKZ786668 QUV786668 RER786668 RON786668 RYJ786668 SIF786668 SSB786668 TBX786668 TLT786668 TVP786668 UFL786668 UPH786668 UZD786668 VIZ786668 VSV786668 WCR786668 WMN786668 WWJ786668 U24 JX852204 TT852204 ADP852204 ANL852204 AXH852204 BHD852204 BQZ852204 CAV852204 CKR852204 CUN852204 DEJ852204 DOF852204 DYB852204 EHX852204 ERT852204 FBP852204 FLL852204 FVH852204 GFD852204 GOZ852204 GYV852204 HIR852204 HSN852204 ICJ852204 IMF852204 IWB852204 JFX852204 JPT852204 JZP852204 KJL852204 KTH852204 LDD852204 LMZ852204 LWV852204 MGR852204 MQN852204 NAJ852204 NKF852204 NUB852204 ODX852204 ONT852204 OXP852204 PHL852204 PRH852204 QBD852204 QKZ852204 QUV852204 RER852204 RON852204 RYJ852204 SIF852204 SSB852204 TBX852204 TLT852204 TVP852204 UFL852204 UPH852204 UZD852204 VIZ852204 VSV852204 WCR852204 WMN852204 WWJ852204 JX917740 TT917740 ADP917740 ANL917740 AXH917740 BHD917740 BQZ917740 CAV917740 CKR917740 CUN917740 DEJ917740 DOF917740 DYB917740 EHX917740 ERT917740 FBP917740 FLL917740 FVH917740 GFD917740 GOZ917740 GYV917740 HIR917740 HSN917740 ICJ917740 IMF917740 IWB917740 JFX917740 JPT917740 JZP917740 KJL917740 KTH917740 LDD917740 LMZ917740 LWV917740 MGR917740 MQN917740 NAJ917740 NKF917740 NUB917740 ODX917740 ONT917740 OXP917740 PHL917740 PRH917740 QBD917740 QKZ917740 QUV917740 RER917740 RON917740 RYJ917740 SIF917740 SSB917740 TBX917740 TLT917740 TVP917740 UFL917740 UPH917740 UZD917740 VIZ917740 VSV917740 WCR917740 WMN917740 WWJ917740 WWJ983276 JX983276 TT983276 ADP983276 ANL983276 AXH983276 BHD983276 BQZ983276 CAV983276 CKR983276 CUN983276 DEJ983276 DOF983276 DYB983276 EHX983276 ERT983276 FBP983276 FLL983276 FVH983276 GFD983276 GOZ983276 GYV983276 HIR983276 HSN983276 ICJ983276 IMF983276 IWB983276 JFX983276 JPT983276 JZP983276 KJL983276 KTH983276 LDD983276 LMZ983276 LWV983276 MGR983276 MQN983276 NAJ983276 NKF983276 NUB983276 ODX983276 ONT983276 OXP983276 PHL983276 PRH983276 QBD983276 QKZ983276 QUV983276 RER983276 RON983276 RYJ983276 SIF983276 SSB983276 TBX983276 TLT983276 TVP983276 UFL983276 UPH983276 UZD983276 VIZ983276 VSV983276 WCR983276 WMN983276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916 U393452 U33 S24 JV33 S33 WWJ33 WMN33 WCR33 VSV33 VIZ33 UZD33 UPH33 UFL33 TVP33 TLT33 TBX33 SSB33 SIF33 RYJ33 RON33 RER33 QUV33 QKZ33 QBD33 PRH33 PHL33 OXP33 ONT33 ODX33 NUB33 NKF33 NAJ33 MQN33 MGR33 LWV33 LMZ33 LDD33 KTH33 KJL33 JZP33 JPT33 JFX33 IWB33 IMF33 ICJ33 HSN33 HIR33 GYV33 GOZ33 GFD33 FVH33 FLL33 FBP33 ERT33 EHX33 DYB33 DOF33 DEJ33 CUN33 CKR33 CAV33 BQZ33 BHD33 AXH33 ANL33 ADP33 TT33 TR33 JX33 WWH33 WML33 WCP33 VST33 VIX33 UZB33 UPF33 UFJ33 TVN33 TLR33 TBV33 SRZ33 SID33 RYH33 ROL33 REP33 QUT33 QKX33 QBB33 PRF33 PHJ33 OXN33 ONR33 ODV33 NTZ33 NKD33 NAH33 MQL33 MGP33 LWT33 LMX33 LDB33 KTF33 KJJ33 JZN33 JPR33 JFV33 IVZ33 IMD33 ICH33 HSL33 HIP33 GYT33 GOX33 GFB33 FVF33 FLJ33 FBN33 ERR33 EHV33 DXZ33 DOD33 DEH33 CUL33 CKP33 CAT33 BQX33 BHB33 AXF33 ANJ33 ADN33 U42 JV42 S42 WWJ42 WMN42 WCR42 VSV42 VIZ42 UZD42 UPH42 UFL42 TVP42 TLT42 TBX42 SSB42 SIF42 RYJ42 RON42 RER42 QUV42 QKZ42 QBD42 PRH42 PHL42 OXP42 ONT42 ODX42 NUB42 NKF42 NAJ42 MQN42 MGR42 LWV42 LMZ42 LDD42 KTH42 KJL42 JZP42 JPT42 JFX42 IWB42 IMF42 ICJ42 HSN42 HIR42 GYV42 GOZ42 GFD42 FVH42 FLL42 FBP42 ERT42 EHX42 DYB42 DOF42 DEJ42 CUN42 CKR42 CAV42 BQZ42 BHD42 AXH42 ANL42 ADP42 TT42 TR42 JX42 WWH42 WML42 WCP42 VST42 VIX42 UZB42 UPF42 UFJ42 TVN42 TLR42 TBV42 SRZ42 SID42 RYH42 ROL42 REP42 QUT42 QKX42 QBB42 PRF42 PHJ42 OXN42 ONR42 ODV42 NTZ42 NKD42 NAH42 MQL42 MGP42 LWT42 LMX42 LDB42 KTF42 KJJ42 JZN42 JPR42 JFV42 IVZ42 IMD42 ICH42 HSL42 HIP42 GYT42 GOX42 GFB42 FVF42 FLJ42 FBN42 ERR42 EHV42 DXZ42 DOD42 DEH42 CUL42 CKP42 CAT42 BQX42 BHB42 AXF42 ANJ42 ADN42 U51 JV51 S51 WWJ51 WMN51 WCR51 VSV51 VIZ51 UZD51 UPH51 UFL51 TVP51 TLT51 TBX51 SSB51 SIF51 RYJ51 RON51 RER51 QUV51 QKZ51 QBD51 PRH51 PHL51 OXP51 ONT51 ODX51 NUB51 NKF51 NAJ51 MQN51 MGR51 LWV51 LMZ51 LDD51 KTH51 KJL51 JZP51 JPT51 JFX51 IWB51 IMF51 ICJ51 HSN51 HIR51 GYV51 GOZ51 GFD51 FVH51 FLL51 FBP51 ERT51 EHX51 DYB51 DOF51 DEJ51 CUN51 CKR51 CAV51 BQZ51 BHD51 AXH51 ANL51 ADP51 TT51 TR51 JX51 WWH51 WML51 WCP51 VST51 VIX51 UZB51 UPF51 UFJ51 TVN51 TLR51 TBV51 SRZ51 SID51 RYH51 ROL51 REP51 QUT51 QKX51 QBB51 PRF51 PHJ51 OXN51 ONR51 ODV51 NTZ51 NKD51 NAH51 MQL51 MGP51 LWT51 LMX51 LDB51 KTF51 KJJ51 JZN51 JPR51 JFV51 IVZ51 IMD51 ICH51 HSL51 HIP51 GYT51 GOX51 GFB51 FVF51 FLJ51 FBN51 ERR51 EHV51 DXZ51 DOD51 DEH51 CUL51 CKP51 CAT51 BQX51 BHB51 AXF51 ANJ51 ADN51 U60 JV60 S60 WWJ60 WMN60 WCR60 VSV60 VIZ60 UZD60 UPH60 UFL60 TVP60 TLT60 TBX60 SSB60 SIF60 RYJ60 RON60 RER60 QUV60 QKZ60 QBD60 PRH60 PHL60 OXP60 ONT60 ODX60 NUB60 NKF60 NAJ60 MQN60 MGR60 LWV60 LMZ60 LDD60 KTH60 KJL60 JZP60 JPT60 JFX60 IWB60 IMF60 ICJ60 HSN60 HIR60 GYV60 GOZ60 GFD60 FVH60 FLL60 FBP60 ERT60 EHX60 DYB60 DOF60 DEJ60 CUN60 CKR60 CAV60 BQZ60 BHD60 AXH60 ANL60 ADP60 TT60 TR60 JX60 WWH60 WML60 WCP60 VST60 VIX60 UZB60 UPF60 UFJ60 TVN60 TLR60 TBV60 SRZ60 SID60 RYH60 ROL60 REP60 QUT60 QKX60 QBB60 PRF60 PHJ60 OXN60 ONR60 ODV60 NTZ60 NKD60 NAH60 MQL60 MGP60 LWT60 LMX60 LDB60 KTF60 KJJ60 JZN60 JPR60 JFV60 IVZ60 IMD60 ICH60 HSL60 HIP60 GYT60 GOX60 GFB60 FVF60 FLJ60 FBN60 ERR60 EHV60 DXZ60 DOD60 DEH60 CUL60 CKP60 CAT60 BQX60 BHB60 AXF60 ANJ60 ADN60 U69 JV69 S69 WWJ69 WMN69 WCR69 VSV69 VIZ69 UZD69 UPH69 UFL69 TVP69 TLT69 TBX69 SSB69 SIF69 RYJ69 RON69 RER69 QUV69 QKZ69 QBD69 PRH69 PHL69 OXP69 ONT69 ODX69 NUB69 NKF69 NAJ69 MQN69 MGR69 LWV69 LMZ69 LDD69 KTH69 KJL69 JZP69 JPT69 JFX69 IWB69 IMF69 ICJ69 HSN69 HIR69 GYV69 GOZ69 GFD69 FVH69 FLL69 FBP69 ERT69 EHX69 DYB69 DOF69 DEJ69 CUN69 CKR69 CAV69 BQZ69 BHD69 AXH69 ANL69 ADP69 TT69 TR69 JX69 WWH69 WML69 WCP69 VST69 VIX69 UZB69 UPF69 UFJ69 TVN69 TLR69 TBV69 SRZ69 SID69 RYH69 ROL69 REP69 QUT69 QKX69 QBB69 PRF69 PHJ69 OXN69 ONR69 ODV69 NTZ69 NKD69 NAH69 MQL69 MGP69 LWT69 LMX69 LDB69 KTF69 KJJ69 JZN69 JPR69 JFV69 IVZ69 IMD69 ICH69 HSL69 HIP69 GYT69 GOX69 GFB69 FVF69 FLJ69 FBN69 ERR69 EHV69 DXZ69 DOD69 DEH69 CUL69 CKP69 CAT69 BQX69 BHB69 AXF69 ANJ69 ADN69 U78 JV78 S78 WWJ78 WMN78 WCR78 VSV78 VIZ78 UZD78 UPH78 UFL78 TVP78 TLT78 TBX78 SSB78 SIF78 RYJ78 RON78 RER78 QUV78 QKZ78 QBD78 PRH78 PHL78 OXP78 ONT78 ODX78 NUB78 NKF78 NAJ78 MQN78 MGR78 LWV78 LMZ78 LDD78 KTH78 KJL78 JZP78 JPT78 JFX78 IWB78 IMF78 ICJ78 HSN78 HIR78 GYV78 GOZ78 GFD78 FVH78 FLL78 FBP78 ERT78 EHX78 DYB78 DOF78 DEJ78 CUN78 CKR78 CAV78 BQZ78 BHD78 AXH78 ANL78 ADP78 TT78 TR78 JX78 WWH78 WML78 WCP78 VST78 VIX78 UZB78 UPF78 UFJ78 TVN78 TLR78 TBV78 SRZ78 SID78 RYH78 ROL78 REP78 QUT78 QKX78 QBB78 PRF78 PHJ78 OXN78 ONR78 ODV78 NTZ78 NKD78 NAH78 MQL78 MGP78 LWT78 LMX78 LDB78 KTF78 KJJ78 JZN78 JPR78 JFV78 IVZ78 IMD78 ICH78 HSL78 HIP78 GYT78 GOX78 GFB78 FVF78 FLJ78 FBN78 ERR78 EHV78 DXZ78 DOD78 DEH78 CUL78 CKP78 CAT78 BQX78 BHB78 AXF78 ANJ78 ADN78 U87 JV87 S87 WWJ87 WMN87 WCR87 VSV87 VIZ87 UZD87 UPH87 UFL87 TVP87 TLT87 TBX87 SSB87 SIF87 RYJ87 RON87 RER87 QUV87 QKZ87 QBD87 PRH87 PHL87 OXP87 ONT87 ODX87 NUB87 NKF87 NAJ87 MQN87 MGR87 LWV87 LMZ87 LDD87 KTH87 KJL87 JZP87 JPT87 JFX87 IWB87 IMF87 ICJ87 HSN87 HIR87 GYV87 GOZ87 GFD87 FVH87 FLL87 FBP87 ERT87 EHX87 DYB87 DOF87 DEJ87 CUN87 CKR87 CAV87 BQZ87 BHD87 AXH87 ANL87 ADP87 TT87 TR87 JX87 WWH87 WML87 WCP87 VST87 VIX87 UZB87 UPF87 UFJ87 TVN87 TLR87 TBV87 SRZ87 SID87 RYH87 ROL87 REP87 QUT87 QKX87 QBB87 PRF87 PHJ87 OXN87 ONR87 ODV87 NTZ87 NKD87 NAH87 MQL87 MGP87 LWT87 LMX87 LDB87 KTF87 KJJ87 JZN87 JPR87 JFV87 IVZ87 IMD87 ICH87 HSL87 HIP87 GYT87 GOX87 GFB87 FVF87 FLJ87 FBN87 ERR87 EHV87 DXZ87 DOD87 DEH87 CUL87 CKP87 CAT87 BQX87 BHB87 AXF87 ANJ87 ADN87 U96 JV96 S96 WWJ96 WMN96 WCR96 VSV96 VIZ96 UZD96 UPH96 UFL96 TVP96 TLT96 TBX96 SSB96 SIF96 RYJ96 RON96 RER96 QUV96 QKZ96 QBD96 PRH96 PHL96 OXP96 ONT96 ODX96 NUB96 NKF96 NAJ96 MQN96 MGR96 LWV96 LMZ96 LDD96 KTH96 KJL96 JZP96 JPT96 JFX96 IWB96 IMF96 ICJ96 HSN96 HIR96 GYV96 GOZ96 GFD96 FVH96 FLL96 FBP96 ERT96 EHX96 DYB96 DOF96 DEJ96 CUN96 CKR96 CAV96 BQZ96 BHD96 AXH96 ANL96 ADP96 TT96 TR96 JX96 WWH96 WML96 WCP96 VST96 VIX96 UZB96 UPF96 UFJ96 TVN96 TLR96 TBV96 SRZ96 SID96 RYH96 ROL96 REP96 QUT96 QKX96 QBB96 PRF96 PHJ96 OXN96 ONR96 ODV96 NTZ96 NKD96 NAH96 MQL96 MGP96 LWT96 LMX96 LDB96 KTF96 KJJ96 JZN96 JPR96 JFV96 IVZ96 IMD96 ICH96 HSL96 HIP96 GYT96 GOX96 GFB96 FVF96 FLJ96 FBN96 ERR96 EHV96 DXZ96 DOD96 DEH96 CUL96 CKP96 CAT96 BQX96 BHB96 AXF96 ANJ96 ADN96 U105 JV105 S105 WWJ105 WMN105 WCR105 VSV105 VIZ105 UZD105 UPH105 UFL105 TVP105 TLT105 TBX105 SSB105 SIF105 RYJ105 RON105 RER105 QUV105 QKZ105 QBD105 PRH105 PHL105 OXP105 ONT105 ODX105 NUB105 NKF105 NAJ105 MQN105 MGR105 LWV105 LMZ105 LDD105 KTH105 KJL105 JZP105 JPT105 JFX105 IWB105 IMF105 ICJ105 HSN105 HIR105 GYV105 GOZ105 GFD105 FVH105 FLL105 FBP105 ERT105 EHX105 DYB105 DOF105 DEJ105 CUN105 CKR105 CAV105 BQZ105 BHD105 AXH105 ANL105 ADP105 TT105 TR105 JX105 WWH105 WML105 WCP105 VST105 VIX105 UZB105 UPF105 UFJ105 TVN105 TLR105 TBV105 SRZ105 SID105 RYH105 ROL105 REP105 QUT105 QKX105 QBB105 PRF105 PHJ105 OXN105 ONR105 ODV105 NTZ105 NKD105 NAH105 MQL105 MGP105 LWT105 LMX105 LDB105 KTF105 KJJ105 JZN105 JPR105 JFV105 IVZ105 IMD105 ICH105 HSL105 HIP105 GYT105 GOX105 GFB105 FVF105 FLJ105 FBN105 ERR105 EHV105 DXZ105 DOD105 DEH105 CUL105 CKP105 CAT105 BQX105 BHB105 AXF105 ANJ105 ADN105 U114 JV114 S114 WWJ114 WMN114 WCR114 VSV114 VIZ114 UZD114 UPH114 UFL114 TVP114 TLT114 TBX114 SSB114 SIF114 RYJ114 RON114 RER114 QUV114 QKZ114 QBD114 PRH114 PHL114 OXP114 ONT114 ODX114 NUB114 NKF114 NAJ114 MQN114 MGR114 LWV114 LMZ114 LDD114 KTH114 KJL114 JZP114 JPT114 JFX114 IWB114 IMF114 ICJ114 HSN114 HIR114 GYV114 GOZ114 GFD114 FVH114 FLL114 FBP114 ERT114 EHX114 DYB114 DOF114 DEJ114 CUN114 CKR114 CAV114 BQZ114 BHD114 AXH114 ANL114 ADP114 TT114 TR114 JX114 WWH114 WML114 WCP114 VST114 VIX114 UZB114 UPF114 UFJ114 TVN114 TLR114 TBV114 SRZ114 SID114 RYH114 ROL114 REP114 QUT114 QKX114 QBB114 PRF114 PHJ114 OXN114 ONR114 ODV114 NTZ114 NKD114 NAH114 MQL114 MGP114 LWT114 LMX114 LDB114 KTF114 KJJ114 JZN114 JPR114 JFV114 IVZ114 IMD114 ICH114 HSL114 HIP114 GYT114 GOX114 GFB114 FVF114 FLJ114 FBN114 ERR114 EHV114 DXZ114 DOD114 DEH114 CUL114 CKP114 CAT114 BQX114 BHB114 AXF114 ANJ114 ADN114 U123 JV123 S123 WWJ123 WMN123 WCR123 VSV123 VIZ123 UZD123 UPH123 UFL123 TVP123 TLT123 TBX123 SSB123 SIF123 RYJ123 RON123 RER123 QUV123 QKZ123 QBD123 PRH123 PHL123 OXP123 ONT123 ODX123 NUB123 NKF123 NAJ123 MQN123 MGR123 LWV123 LMZ123 LDD123 KTH123 KJL123 JZP123 JPT123 JFX123 IWB123 IMF123 ICJ123 HSN123 HIR123 GYV123 GOZ123 GFD123 FVH123 FLL123 FBP123 ERT123 EHX123 DYB123 DOF123 DEJ123 CUN123 CKR123 CAV123 BQZ123 BHD123 AXH123 ANL123 ADP123 TT123 TR123 JX123 WWH123 WML123 WCP123 VST123 VIX123 UZB123 UPF123 UFJ123 TVN123 TLR123 TBV123 SRZ123 SID123 RYH123 ROL123 REP123 QUT123 QKX123 QBB123 PRF123 PHJ123 OXN123 ONR123 ODV123 NTZ123 NKD123 NAH123 MQL123 MGP123 LWT123 LMX123 LDB123 KTF123 KJJ123 JZN123 JPR123 JFV123 IVZ123 IMD123 ICH123 HSL123 HIP123 GYT123 GOX123 GFB123 FVF123 FLJ123 FBN123 ERR123 EHV123 DXZ123 DOD123 DEH123 CUL123 CKP123 CAT123 BQX123 BHB123 AXF123 ANJ123 ADN123 U132 JV132 S132 WWJ132 WMN132 WCR132 VSV132 VIZ132 UZD132 UPH132 UFL132 TVP132 TLT132 TBX132 SSB132 SIF132 RYJ132 RON132 RER132 QUV132 QKZ132 QBD132 PRH132 PHL132 OXP132 ONT132 ODX132 NUB132 NKF132 NAJ132 MQN132 MGR132 LWV132 LMZ132 LDD132 KTH132 KJL132 JZP132 JPT132 JFX132 IWB132 IMF132 ICJ132 HSN132 HIR132 GYV132 GOZ132 GFD132 FVH132 FLL132 FBP132 ERT132 EHX132 DYB132 DOF132 DEJ132 CUN132 CKR132 CAV132 BQZ132 BHD132 AXH132 ANL132 ADP132 TT132 TR132 JX132 WWH132 WML132 WCP132 VST132 VIX132 UZB132 UPF132 UFJ132 TVN132 TLR132 TBV132 SRZ132 SID132 RYH132 ROL132 REP132 QUT132 QKX132 QBB132 PRF132 PHJ132 OXN132 ONR132 ODV132 NTZ132 NKD132 NAH132 MQL132 MGP132 LWT132 LMX132 LDB132 KTF132 KJJ132 JZN132 JPR132 JFV132 IVZ132 IMD132 ICH132 HSL132 HIP132 GYT132 GOX132 GFB132 FVF132 FLJ132 FBN132 ERR132 EHV132 DXZ132 DOD132 DEH132 CUL132 CKP132 CAT132 BQX132 BHB132 AXF132 ANJ132 ADN132 U141 JV141 S141 WWJ141 WMN141 WCR141 VSV141 VIZ141 UZD141 UPH141 UFL141 TVP141 TLT141 TBX141 SSB141 SIF141 RYJ141 RON141 RER141 QUV141 QKZ141 QBD141 PRH141 PHL141 OXP141 ONT141 ODX141 NUB141 NKF141 NAJ141 MQN141 MGR141 LWV141 LMZ141 LDD141 KTH141 KJL141 JZP141 JPT141 JFX141 IWB141 IMF141 ICJ141 HSN141 HIR141 GYV141 GOZ141 GFD141 FVH141 FLL141 FBP141 ERT141 EHX141 DYB141 DOF141 DEJ141 CUN141 CKR141 CAV141 BQZ141 BHD141 AXH141 ANL141 ADP141 TT141 TR141 JX141 WWH141 WML141 WCP141 VST141 VIX141 UZB141 UPF141 UFJ141 TVN141 TLR141 TBV141 SRZ141 SID141 RYH141 ROL141 REP141 QUT141 QKX141 QBB141 PRF141 PHJ141 OXN141 ONR141 ODV141 NTZ141 NKD141 NAH141 MQL141 MGP141 LWT141 LMX141 LDB141 KTF141 KJJ141 JZN141 JPR141 JFV141 IVZ141 IMD141 ICH141 HSL141 HIP141 GYT141 GOX141 GFB141 FVF141 FLJ141 FBN141 ERR141 EHV141 DXZ141 DOD141 DEH141 CUL141 CKP141 CAT141 BQX141 BHB141 AXF141 ANJ141 ADN141 U150 JV150 S150 WWJ150 WMN150 WCR150 VSV150 VIZ150 UZD150 UPH150 UFL150 TVP150 TLT150 TBX150 SSB150 SIF150 RYJ150 RON150 RER150 QUV150 QKZ150 QBD150 PRH150 PHL150 OXP150 ONT150 ODX150 NUB150 NKF150 NAJ150 MQN150 MGR150 LWV150 LMZ150 LDD150 KTH150 KJL150 JZP150 JPT150 JFX150 IWB150 IMF150 ICJ150 HSN150 HIR150 GYV150 GOZ150 GFD150 FVH150 FLL150 FBP150 ERT150 EHX150 DYB150 DOF150 DEJ150 CUN150 CKR150 CAV150 BQZ150 BHD150 AXH150 ANL150 ADP150 TT150 TR150 JX150 WWH150 WML150 WCP150 VST150 VIX150 UZB150 UPF150 UFJ150 TVN150 TLR150 TBV150 SRZ150 SID150 RYH150 ROL150 REP150 QUT150 QKX150 QBB150 PRF150 PHJ150 OXN150 ONR150 ODV150 NTZ150 NKD150 NAH150 MQL150 MGP150 LWT150 LMX150 LDB150 KTF150 KJJ150 JZN150 JPR150 JFV150 IVZ150 IMD150 ICH150 HSL150 HIP150 GYT150 GOX150 GFB150 FVF150 FLJ150 FBN150 ERR150 EHV150 DXZ150 DOD150 DEH150 CUL150 CKP150 CAT150 BQX150 BHB150 AXF150 ANJ150 ADN150 U159 JV159 S159 WWJ159 WMN159 WCR159 VSV159 VIZ159 UZD159 UPH159 UFL159 TVP159 TLT159 TBX159 SSB159 SIF159 RYJ159 RON159 RER159 QUV159 QKZ159 QBD159 PRH159 PHL159 OXP159 ONT159 ODX159 NUB159 NKF159 NAJ159 MQN159 MGR159 LWV159 LMZ159 LDD159 KTH159 KJL159 JZP159 JPT159 JFX159 IWB159 IMF159 ICJ159 HSN159 HIR159 GYV159 GOZ159 GFD159 FVH159 FLL159 FBP159 ERT159 EHX159 DYB159 DOF159 DEJ159 CUN159 CKR159 CAV159 BQZ159 BHD159 AXH159 ANL159 ADP159 TT159 TR159 JX159 WWH159 WML159 WCP159 VST159 VIX159 UZB159 UPF159 UFJ159 TVN159 TLR159 TBV159 SRZ159 SID159 RYH159 ROL159 REP159 QUT159 QKX159 QBB159 PRF159 PHJ159 OXN159 ONR159 ODV159 NTZ159 NKD159 NAH159 MQL159 MGP159 LWT159 LMX159 LDB159 KTF159 KJJ159 JZN159 JPR159 JFV159 IVZ159 IMD159 ICH159 HSL159 HIP159 GYT159 GOX159 GFB159 FVF159 FLJ159 FBN159 ERR159 EHV159 DXZ159 DOD159 DEH159 CUL159 CKP159 CAT159 BQX159 BHB159 AXF159 ANJ159 ADN159 U168 JV168 S168 WWJ168 WMN168 WCR168 VSV168 VIZ168 UZD168 UPH168 UFL168 TVP168 TLT168 TBX168 SSB168 SIF168 RYJ168 RON168 RER168 QUV168 QKZ168 QBD168 PRH168 PHL168 OXP168 ONT168 ODX168 NUB168 NKF168 NAJ168 MQN168 MGR168 LWV168 LMZ168 LDD168 KTH168 KJL168 JZP168 JPT168 JFX168 IWB168 IMF168 ICJ168 HSN168 HIR168 GYV168 GOZ168 GFD168 FVH168 FLL168 FBP168 ERT168 EHX168 DYB168 DOF168 DEJ168 CUN168 CKR168 CAV168 BQZ168 BHD168 AXH168 ANL168 ADP168 TT168 TR168 JX168 WWH168 WML168 WCP168 VST168 VIX168 UZB168 UPF168 UFJ168 TVN168 TLR168 TBV168 SRZ168 SID168 RYH168 ROL168 REP168 QUT168 QKX168 QBB168 PRF168 PHJ168 OXN168 ONR168 ODV168 NTZ168 NKD168 NAH168 MQL168 MGP168 LWT168 LMX168 LDB168 KTF168 KJJ168 JZN168 JPR168 JFV168 IVZ168 IMD168 ICH168 HSL168 HIP168 GYT168 GOX168 GFB168 FVF168 FLJ168 FBN168 ERR168 EHV168 DXZ168 DOD168 DEH168 CUL168 CKP168 CAT168 BQX168 BHB168 AXF168 ANJ168 ADN168 U177 JV177 S177 WWJ177 WMN177 WCR177 VSV177 VIZ177 UZD177 UPH177 UFL177 TVP177 TLT177 TBX177 SSB177 SIF177 RYJ177 RON177 RER177 QUV177 QKZ177 QBD177 PRH177 PHL177 OXP177 ONT177 ODX177 NUB177 NKF177 NAJ177 MQN177 MGR177 LWV177 LMZ177 LDD177 KTH177 KJL177 JZP177 JPT177 JFX177 IWB177 IMF177 ICJ177 HSN177 HIR177 GYV177 GOZ177 GFD177 FVH177 FLL177 FBP177 ERT177 EHX177 DYB177 DOF177 DEJ177 CUN177 CKR177 CAV177 BQZ177 BHD177 AXH177 ANL177 ADP177 TT177 TR177 JX177 WWH177 WML177 WCP177 VST177 VIX177 UZB177 UPF177 UFJ177 TVN177 TLR177 TBV177 SRZ177 SID177 RYH177 ROL177 REP177 QUT177 QKX177 QBB177 PRF177 PHJ177 OXN177 ONR177 ODV177 NTZ177 NKD177 NAH177 MQL177 MGP177 LWT177 LMX177 LDB177 KTF177 KJJ177 JZN177 JPR177 JFV177 IVZ177 IMD177 ICH177 HSL177 HIP177 GYT177 GOX177 GFB177 FVF177 FLJ177 FBN177 ERR177 EHV177 DXZ177 DOD177 DEH177 CUL177 CKP177 CAT177 BQX177 BHB177 AXF177 ANJ177 ADN177 U186 JV186 S186 WWJ186 WMN186 WCR186 VSV186 VIZ186 UZD186 UPH186 UFL186 TVP186 TLT186 TBX186 SSB186 SIF186 RYJ186 RON186 RER186 QUV186 QKZ186 QBD186 PRH186 PHL186 OXP186 ONT186 ODX186 NUB186 NKF186 NAJ186 MQN186 MGR186 LWV186 LMZ186 LDD186 KTH186 KJL186 JZP186 JPT186 JFX186 IWB186 IMF186 ICJ186 HSN186 HIR186 GYV186 GOZ186 GFD186 FVH186 FLL186 FBP186 ERT186 EHX186 DYB186 DOF186 DEJ186 CUN186 CKR186 CAV186 BQZ186 BHD186 AXH186 ANL186 ADP186 TT186 TR186 JX186 WWH186 WML186 WCP186 VST186 VIX186 UZB186 UPF186 UFJ186 TVN186 TLR186 TBV186 SRZ186 SID186 RYH186 ROL186 REP186 QUT186 QKX186 QBB186 PRF186 PHJ186 OXN186 ONR186 ODV186 NTZ186 NKD186 NAH186 MQL186 MGP186 LWT186 LMX186 LDB186 KTF186 KJJ186 JZN186 JPR186 JFV186 IVZ186 IMD186 ICH186 HSL186 HIP186 GYT186 GOX186 GFB186 FVF186 FLJ186 FBN186 ERR186 EHV186 DXZ186 DOD186 DEH186 CUL186 CKP186 CAT186 BQX186 BHB186 AXF186 ANJ186 ADN186 U195 JV195 S195 WWJ195 WMN195 WCR195 VSV195 VIZ195 UZD195 UPH195 UFL195 TVP195 TLT195 TBX195 SSB195 SIF195 RYJ195 RON195 RER195 QUV195 QKZ195 QBD195 PRH195 PHL195 OXP195 ONT195 ODX195 NUB195 NKF195 NAJ195 MQN195 MGR195 LWV195 LMZ195 LDD195 KTH195 KJL195 JZP195 JPT195 JFX195 IWB195 IMF195 ICJ195 HSN195 HIR195 GYV195 GOZ195 GFD195 FVH195 FLL195 FBP195 ERT195 EHX195 DYB195 DOF195 DEJ195 CUN195 CKR195 CAV195 BQZ195 BHD195 AXH195 ANL195 ADP195 TT195 TR195 JX195 WWH195 WML195 WCP195 VST195 VIX195 UZB195 UPF195 UFJ195 TVN195 TLR195 TBV195 SRZ195 SID195 RYH195 ROL195 REP195 QUT195 QKX195 QBB195 PRF195 PHJ195 OXN195 ONR195 ODV195 NTZ195 NKD195 NAH195 MQL195 MGP195 LWT195 LMX195 LDB195 KTF195 KJJ195 JZN195 JPR195 JFV195 IVZ195 IMD195 ICH195 HSL195 HIP195 GYT195 GOX195 GFB195 FVF195 FLJ195 FBN195 ERR195 EHV195 DXZ195 DOD195 DEH195 CUL195 CKP195 CAT195 BQX195 BHB195 AXF195 ANJ195 ADN195 U204 JV204 S204 WWJ204 WMN204 WCR204 VSV204 VIZ204 UZD204 UPH204 UFL204 TVP204 TLT204 TBX204 SSB204 SIF204 RYJ204 RON204 RER204 QUV204 QKZ204 QBD204 PRH204 PHL204 OXP204 ONT204 ODX204 NUB204 NKF204 NAJ204 MQN204 MGR204 LWV204 LMZ204 LDD204 KTH204 KJL204 JZP204 JPT204 JFX204 IWB204 IMF204 ICJ204 HSN204 HIR204 GYV204 GOZ204 GFD204 FVH204 FLL204 FBP204 ERT204 EHX204 DYB204 DOF204 DEJ204 CUN204 CKR204 CAV204 BQZ204 BHD204 AXH204 ANL204 ADP204 TT204 TR204 JX204 WWH204 WML204 WCP204 VST204 VIX204 UZB204 UPF204 UFJ204 TVN204 TLR204 TBV204 SRZ204 SID204 RYH204 ROL204 REP204 QUT204 QKX204 QBB204 PRF204 PHJ204 OXN204 ONR204 ODV204 NTZ204 NKD204 NAH204 MQL204 MGP204 LWT204 LMX204 LDB204 KTF204 KJJ204 JZN204 JPR204 JFV204 IVZ204 IMD204 ICH204 HSL204 HIP204 GYT204 GOX204 GFB204 FVF204 FLJ204 FBN204 ERR204 EHV204 DXZ204 DOD204 DEH204 CUL204 CKP204 CAT204 BQX204 BHB204 AXF204 ANJ204 ADN204 U213 JV213 S213 WWJ213 WMN213 WCR213 VSV213 VIZ213 UZD213 UPH213 UFL213 TVP213 TLT213 TBX213 SSB213 SIF213 RYJ213 RON213 RER213 QUV213 QKZ213 QBD213 PRH213 PHL213 OXP213 ONT213 ODX213 NUB213 NKF213 NAJ213 MQN213 MGR213 LWV213 LMZ213 LDD213 KTH213 KJL213 JZP213 JPT213 JFX213 IWB213 IMF213 ICJ213 HSN213 HIR213 GYV213 GOZ213 GFD213 FVH213 FLL213 FBP213 ERT213 EHX213 DYB213 DOF213 DEJ213 CUN213 CKR213 CAV213 BQZ213 BHD213 AXH213 ANL213 ADP213 TT213 TR213 JX213 WWH213 WML213 WCP213 VST213 VIX213 UZB213 UPF213 UFJ213 TVN213 TLR213 TBV213 SRZ213 SID213 RYH213 ROL213 REP213 QUT213 QKX213 QBB213 PRF213 PHJ213 OXN213 ONR213 ODV213 NTZ213 NKD213 NAH213 MQL213 MGP213 LWT213 LMX213 LDB213 KTF213 KJJ213 JZN213 JPR213 JFV213 IVZ213 IMD213 ICH213 HSL213 HIP213 GYT213 GOX213 GFB213 FVF213 FLJ213 FBN213 ERR213 EHV213 DXZ213 DOD213 DEH213 CUL213 CKP213 CAT213 BQX213 BHB213 AXF213 ANJ213 ADN213 U222 JV222 S222 WWJ222 WMN222 WCR222 VSV222 VIZ222 UZD222 UPH222 UFL222 TVP222 TLT222 TBX222 SSB222 SIF222 RYJ222 RON222 RER222 QUV222 QKZ222 QBD222 PRH222 PHL222 OXP222 ONT222 ODX222 NUB222 NKF222 NAJ222 MQN222 MGR222 LWV222 LMZ222 LDD222 KTH222 KJL222 JZP222 JPT222 JFX222 IWB222 IMF222 ICJ222 HSN222 HIR222 GYV222 GOZ222 GFD222 FVH222 FLL222 FBP222 ERT222 EHX222 DYB222 DOF222 DEJ222 CUN222 CKR222 CAV222 BQZ222 BHD222 AXH222 ANL222 ADP222 TT222 TR222 JX222 WWH222 WML222 WCP222 VST222 VIX222 UZB222 UPF222 UFJ222 TVN222 TLR222 TBV222 SRZ222 SID222 RYH222 ROL222 REP222 QUT222 QKX222 QBB222 PRF222 PHJ222 OXN222 ONR222 ODV222 NTZ222 NKD222 NAH222 MQL222 MGP222 LWT222 LMX222 LDB222 KTF222 KJJ222 JZN222 JPR222 JFV222 IVZ222 IMD222 ICH222 HSL222 HIP222 GYT222 GOX222 GFB222 FVF222 FLJ222 FBN222 ERR222 EHV222 DXZ222 DOD222 DEH222 CUL222 CKP222 CAT222 BQX222 BHB222 AXF222 ANJ222 ADN222 U231 JV231 S231 WWJ231 WMN231 WCR231 VSV231 VIZ231 UZD231 UPH231 UFL231 TVP231 TLT231 TBX231 SSB231 SIF231 RYJ231 RON231 RER231 QUV231 QKZ231 QBD231 PRH231 PHL231 OXP231 ONT231 ODX231 NUB231 NKF231 NAJ231 MQN231 MGR231 LWV231 LMZ231 LDD231 KTH231 KJL231 JZP231 JPT231 JFX231 IWB231 IMF231 ICJ231 HSN231 HIR231 GYV231 GOZ231 GFD231 FVH231 FLL231 FBP231 ERT231 EHX231 DYB231 DOF231 DEJ231 CUN231 CKR231 CAV231 BQZ231 BHD231 AXH231 ANL231 ADP231 TT231 TR231 JX231 WWH231 WML231 WCP231 VST231 VIX231 UZB231 UPF231 UFJ231 TVN231 TLR231 TBV231 SRZ231 SID231 RYH231 ROL231 REP231 QUT231 QKX231 QBB231 PRF231 PHJ231 OXN231 ONR231 ODV231 NTZ231 NKD231 NAH231 MQL231 MGP231 LWT231 LMX231 LDB231 KTF231 KJJ231 JZN231 JPR231 JFV231 IVZ231 IMD231 ICH231 HSL231 HIP231 GYT231 GOX231 GFB231 FVF231 FLJ231 FBN231 ERR231 EHV231 DXZ231 DOD231 DEH231 CUL231 CKP231 CAT231 BQX231 BHB231 AXF231 ANJ231 ADN231 U240 JV240 S240 WWJ240 WMN240 WCR240 VSV240 VIZ240 UZD240 UPH240 UFL240 TVP240 TLT240 TBX240 SSB240 SIF240 RYJ240 RON240 RER240 QUV240 QKZ240 QBD240 PRH240 PHL240 OXP240 ONT240 ODX240 NUB240 NKF240 NAJ240 MQN240 MGR240 LWV240 LMZ240 LDD240 KTH240 KJL240 JZP240 JPT240 JFX240 IWB240 IMF240 ICJ240 HSN240 HIR240 GYV240 GOZ240 GFD240 FVH240 FLL240 FBP240 ERT240 EHX240 DYB240 DOF240 DEJ240 CUN240 CKR240 CAV240 BQZ240 BHD240 AXH240 ANL240 ADP240 TT240 TR240 JX240 WWH240 WML240 WCP240 VST240 VIX240 UZB240 UPF240 UFJ240 TVN240 TLR240 TBV240 SRZ240 SID240 RYH240 ROL240 REP240 QUT240 QKX240 QBB240 PRF240 PHJ240 OXN240 ONR240 ODV240 NTZ240 NKD240 NAH240 MQL240 MGP240 LWT240 LMX240 LDB240 KTF240 KJJ240 JZN240 JPR240 JFV240 IVZ240 IMD240 ICH240 HSL240 HIP240 GYT240 GOX240 GFB240 FVF240 FLJ240 FBN240 ERR240 EHV240 DXZ240 DOD240 DEH240 CUL240 CKP240 CAT240 BQX240 BHB240 AXF240 ANJ240 ADN240 U458988 Z65772 Z131308 Z196844 Z262380 Z327916 Z393452 Z458988 Z524524 Z590060 Z655596 Z721132 Z786668 Z852204 Z917740 Z983276 AB524524 AB590060 AB655596 AB721132 AB786668 AB852204 AB917740 AB983276 AB65772 AB131308 AB196844 AB262380 AB231 AB327916 AB393452 AB24 AB458988 Z24 AB33 Z33 AB42 Z42 AB51 Z51 AB60 Z60 AB69 Z69 AB78 Z78 AB87 Z87 AB96 Z96 AB105 Z105 AB114 Z114 AB123 Z123 AB132 Z132 AB141 Z141 AB150 Z150 AB159 Z159 AB168 Z168 AB177 Z177 AB186 Z186 AB195 Z195 AB204 Z204 AB213 Z213 AB222 Z222 Z231 AB240 Z240"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772 JU65772 TQ65772 ADM65772 ANI65772 AXE65772 BHA65772 BQW65772 CAS65772 CKO65772 CUK65772 DEG65772 DOC65772 DXY65772 EHU65772 ERQ65772 FBM65772 FLI65772 FVE65772 GFA65772 GOW65772 GYS65772 HIO65772 HSK65772 ICG65772 IMC65772 IVY65772 JFU65772 JPQ65772 JZM65772 KJI65772 KTE65772 LDA65772 LMW65772 LWS65772 MGO65772 MQK65772 NAG65772 NKC65772 NTY65772 ODU65772 ONQ65772 OXM65772 PHI65772 PRE65772 QBA65772 QKW65772 QUS65772 REO65772 ROK65772 RYG65772 SIC65772 SRY65772 TBU65772 TLQ65772 TVM65772 UFI65772 UPE65772 UZA65772 VIW65772 VSS65772 WCO65772 WMK65772 WWG65772 R131308 JU131308 TQ131308 ADM131308 ANI131308 AXE131308 BHA131308 BQW131308 CAS131308 CKO131308 CUK131308 DEG131308 DOC131308 DXY131308 EHU131308 ERQ131308 FBM131308 FLI131308 FVE131308 GFA131308 GOW131308 GYS131308 HIO131308 HSK131308 ICG131308 IMC131308 IVY131308 JFU131308 JPQ131308 JZM131308 KJI131308 KTE131308 LDA131308 LMW131308 LWS131308 MGO131308 MQK131308 NAG131308 NKC131308 NTY131308 ODU131308 ONQ131308 OXM131308 PHI131308 PRE131308 QBA131308 QKW131308 QUS131308 REO131308 ROK131308 RYG131308 SIC131308 SRY131308 TBU131308 TLQ131308 TVM131308 UFI131308 UPE131308 UZA131308 VIW131308 VSS131308 WCO131308 WMK131308 WWG131308 R196844 JU196844 TQ196844 ADM196844 ANI196844 AXE196844 BHA196844 BQW196844 CAS196844 CKO196844 CUK196844 DEG196844 DOC196844 DXY196844 EHU196844 ERQ196844 FBM196844 FLI196844 FVE196844 GFA196844 GOW196844 GYS196844 HIO196844 HSK196844 ICG196844 IMC196844 IVY196844 JFU196844 JPQ196844 JZM196844 KJI196844 KTE196844 LDA196844 LMW196844 LWS196844 MGO196844 MQK196844 NAG196844 NKC196844 NTY196844 ODU196844 ONQ196844 OXM196844 PHI196844 PRE196844 QBA196844 QKW196844 QUS196844 REO196844 ROK196844 RYG196844 SIC196844 SRY196844 TBU196844 TLQ196844 TVM196844 UFI196844 UPE196844 UZA196844 VIW196844 VSS196844 WCO196844 WMK196844 WWG196844 R262380 JU262380 TQ262380 ADM262380 ANI262380 AXE262380 BHA262380 BQW262380 CAS262380 CKO262380 CUK262380 DEG262380 DOC262380 DXY262380 EHU262380 ERQ262380 FBM262380 FLI262380 FVE262380 GFA262380 GOW262380 GYS262380 HIO262380 HSK262380 ICG262380 IMC262380 IVY262380 JFU262380 JPQ262380 JZM262380 KJI262380 KTE262380 LDA262380 LMW262380 LWS262380 MGO262380 MQK262380 NAG262380 NKC262380 NTY262380 ODU262380 ONQ262380 OXM262380 PHI262380 PRE262380 QBA262380 QKW262380 QUS262380 REO262380 ROK262380 RYG262380 SIC262380 SRY262380 TBU262380 TLQ262380 TVM262380 UFI262380 UPE262380 UZA262380 VIW262380 VSS262380 WCO262380 WMK262380 WWG262380 R327916 JU327916 TQ327916 ADM327916 ANI327916 AXE327916 BHA327916 BQW327916 CAS327916 CKO327916 CUK327916 DEG327916 DOC327916 DXY327916 EHU327916 ERQ327916 FBM327916 FLI327916 FVE327916 GFA327916 GOW327916 GYS327916 HIO327916 HSK327916 ICG327916 IMC327916 IVY327916 JFU327916 JPQ327916 JZM327916 KJI327916 KTE327916 LDA327916 LMW327916 LWS327916 MGO327916 MQK327916 NAG327916 NKC327916 NTY327916 ODU327916 ONQ327916 OXM327916 PHI327916 PRE327916 QBA327916 QKW327916 QUS327916 REO327916 ROK327916 RYG327916 SIC327916 SRY327916 TBU327916 TLQ327916 TVM327916 UFI327916 UPE327916 UZA327916 VIW327916 VSS327916 WCO327916 WMK327916 WWG327916 R393452 JU393452 TQ393452 ADM393452 ANI393452 AXE393452 BHA393452 BQW393452 CAS393452 CKO393452 CUK393452 DEG393452 DOC393452 DXY393452 EHU393452 ERQ393452 FBM393452 FLI393452 FVE393452 GFA393452 GOW393452 GYS393452 HIO393452 HSK393452 ICG393452 IMC393452 IVY393452 JFU393452 JPQ393452 JZM393452 KJI393452 KTE393452 LDA393452 LMW393452 LWS393452 MGO393452 MQK393452 NAG393452 NKC393452 NTY393452 ODU393452 ONQ393452 OXM393452 PHI393452 PRE393452 QBA393452 QKW393452 QUS393452 REO393452 ROK393452 RYG393452 SIC393452 SRY393452 TBU393452 TLQ393452 TVM393452 UFI393452 UPE393452 UZA393452 VIW393452 VSS393452 WCO393452 WMK393452 WWG393452 R458988 JU458988 TQ458988 ADM458988 ANI458988 AXE458988 BHA458988 BQW458988 CAS458988 CKO458988 CUK458988 DEG458988 DOC458988 DXY458988 EHU458988 ERQ458988 FBM458988 FLI458988 FVE458988 GFA458988 GOW458988 GYS458988 HIO458988 HSK458988 ICG458988 IMC458988 IVY458988 JFU458988 JPQ458988 JZM458988 KJI458988 KTE458988 LDA458988 LMW458988 LWS458988 MGO458988 MQK458988 NAG458988 NKC458988 NTY458988 ODU458988 ONQ458988 OXM458988 PHI458988 PRE458988 QBA458988 QKW458988 QUS458988 REO458988 ROK458988 RYG458988 SIC458988 SRY458988 TBU458988 TLQ458988 TVM458988 UFI458988 UPE458988 UZA458988 VIW458988 VSS458988 WCO458988 WMK458988 WWG458988 R524524 JU524524 TQ524524 ADM524524 ANI524524 AXE524524 BHA524524 BQW524524 CAS524524 CKO524524 CUK524524 DEG524524 DOC524524 DXY524524 EHU524524 ERQ524524 FBM524524 FLI524524 FVE524524 GFA524524 GOW524524 GYS524524 HIO524524 HSK524524 ICG524524 IMC524524 IVY524524 JFU524524 JPQ524524 JZM524524 KJI524524 KTE524524 LDA524524 LMW524524 LWS524524 MGO524524 MQK524524 NAG524524 NKC524524 NTY524524 ODU524524 ONQ524524 OXM524524 PHI524524 PRE524524 QBA524524 QKW524524 QUS524524 REO524524 ROK524524 RYG524524 SIC524524 SRY524524 TBU524524 TLQ524524 TVM524524 UFI524524 UPE524524 UZA524524 VIW524524 VSS524524 WCO524524 WMK524524 WWG524524 R590060 JU590060 TQ590060 ADM590060 ANI590060 AXE590060 BHA590060 BQW590060 CAS590060 CKO590060 CUK590060 DEG590060 DOC590060 DXY590060 EHU590060 ERQ590060 FBM590060 FLI590060 FVE590060 GFA590060 GOW590060 GYS590060 HIO590060 HSK590060 ICG590060 IMC590060 IVY590060 JFU590060 JPQ590060 JZM590060 KJI590060 KTE590060 LDA590060 LMW590060 LWS590060 MGO590060 MQK590060 NAG590060 NKC590060 NTY590060 ODU590060 ONQ590060 OXM590060 PHI590060 PRE590060 QBA590060 QKW590060 QUS590060 REO590060 ROK590060 RYG590060 SIC590060 SRY590060 TBU590060 TLQ590060 TVM590060 UFI590060 UPE590060 UZA590060 VIW590060 VSS590060 WCO590060 WMK590060 WWG590060 R655596 JU655596 TQ655596 ADM655596 ANI655596 AXE655596 BHA655596 BQW655596 CAS655596 CKO655596 CUK655596 DEG655596 DOC655596 DXY655596 EHU655596 ERQ655596 FBM655596 FLI655596 FVE655596 GFA655596 GOW655596 GYS655596 HIO655596 HSK655596 ICG655596 IMC655596 IVY655596 JFU655596 JPQ655596 JZM655596 KJI655596 KTE655596 LDA655596 LMW655596 LWS655596 MGO655596 MQK655596 NAG655596 NKC655596 NTY655596 ODU655596 ONQ655596 OXM655596 PHI655596 PRE655596 QBA655596 QKW655596 QUS655596 REO655596 ROK655596 RYG655596 SIC655596 SRY655596 TBU655596 TLQ655596 TVM655596 UFI655596 UPE655596 UZA655596 VIW655596 VSS655596 WCO655596 WMK655596 WWG655596 R721132 JU721132 TQ721132 ADM721132 ANI721132 AXE721132 BHA721132 BQW721132 CAS721132 CKO721132 CUK721132 DEG721132 DOC721132 DXY721132 EHU721132 ERQ721132 FBM721132 FLI721132 FVE721132 GFA721132 GOW721132 GYS721132 HIO721132 HSK721132 ICG721132 IMC721132 IVY721132 JFU721132 JPQ721132 JZM721132 KJI721132 KTE721132 LDA721132 LMW721132 LWS721132 MGO721132 MQK721132 NAG721132 NKC721132 NTY721132 ODU721132 ONQ721132 OXM721132 PHI721132 PRE721132 QBA721132 QKW721132 QUS721132 REO721132 ROK721132 RYG721132 SIC721132 SRY721132 TBU721132 TLQ721132 TVM721132 UFI721132 UPE721132 UZA721132 VIW721132 VSS721132 WCO721132 WMK721132 WWG721132 R786668 JU786668 TQ786668 ADM786668 ANI786668 AXE786668 BHA786668 BQW786668 CAS786668 CKO786668 CUK786668 DEG786668 DOC786668 DXY786668 EHU786668 ERQ786668 FBM786668 FLI786668 FVE786668 GFA786668 GOW786668 GYS786668 HIO786668 HSK786668 ICG786668 IMC786668 IVY786668 JFU786668 JPQ786668 JZM786668 KJI786668 KTE786668 LDA786668 LMW786668 LWS786668 MGO786668 MQK786668 NAG786668 NKC786668 NTY786668 ODU786668 ONQ786668 OXM786668 PHI786668 PRE786668 QBA786668 QKW786668 QUS786668 REO786668 ROK786668 RYG786668 SIC786668 SRY786668 TBU786668 TLQ786668 TVM786668 UFI786668 UPE786668 UZA786668 VIW786668 VSS786668 WCO786668 WMK786668 WWG786668 R852204 JU852204 TQ852204 ADM852204 ANI852204 AXE852204 BHA852204 BQW852204 CAS852204 CKO852204 CUK852204 DEG852204 DOC852204 DXY852204 EHU852204 ERQ852204 FBM852204 FLI852204 FVE852204 GFA852204 GOW852204 GYS852204 HIO852204 HSK852204 ICG852204 IMC852204 IVY852204 JFU852204 JPQ852204 JZM852204 KJI852204 KTE852204 LDA852204 LMW852204 LWS852204 MGO852204 MQK852204 NAG852204 NKC852204 NTY852204 ODU852204 ONQ852204 OXM852204 PHI852204 PRE852204 QBA852204 QKW852204 QUS852204 REO852204 ROK852204 RYG852204 SIC852204 SRY852204 TBU852204 TLQ852204 TVM852204 UFI852204 UPE852204 UZA852204 VIW852204 VSS852204 WCO852204 WMK852204 WWG852204 R917740 JU917740 TQ917740 ADM917740 ANI917740 AXE917740 BHA917740 BQW917740 CAS917740 CKO917740 CUK917740 DEG917740 DOC917740 DXY917740 EHU917740 ERQ917740 FBM917740 FLI917740 FVE917740 GFA917740 GOW917740 GYS917740 HIO917740 HSK917740 ICG917740 IMC917740 IVY917740 JFU917740 JPQ917740 JZM917740 KJI917740 KTE917740 LDA917740 LMW917740 LWS917740 MGO917740 MQK917740 NAG917740 NKC917740 NTY917740 ODU917740 ONQ917740 OXM917740 PHI917740 PRE917740 QBA917740 QKW917740 QUS917740 REO917740 ROK917740 RYG917740 SIC917740 SRY917740 TBU917740 TLQ917740 TVM917740 UFI917740 UPE917740 UZA917740 VIW917740 VSS917740 WCO917740 WMK917740 WWG917740 R983276 JU983276 TQ983276 ADM983276 ANI983276 AXE983276 BHA983276 BQW983276 CAS983276 CKO983276 CUK983276 DEG983276 DOC983276 DXY983276 EHU983276 ERQ983276 FBM983276 FLI983276 FVE983276 GFA983276 GOW983276 GYS983276 HIO983276 HSK983276 ICG983276 IMC983276 IVY983276 JFU983276 JPQ983276 JZM983276 KJI983276 KTE983276 LDA983276 LMW983276 LWS983276 MGO983276 MQK983276 NAG983276 NKC983276 NTY983276 ODU983276 ONQ983276 OXM983276 PHI983276 PRE983276 QBA983276 QKW983276 QUS983276 REO983276 ROK983276 RYG983276 SIC983276 SRY983276 TBU983276 TLQ983276 TVM983276 UFI983276 UPE983276 UZA983276 VIW983276 VSS983276 WCO983276 WMK983276 WWG983276 WWI983276 T65772 JW65772 TS65772 ADO65772 ANK65772 AXG65772 BHC65772 BQY65772 CAU65772 CKQ65772 CUM65772 DEI65772 DOE65772 DYA65772 EHW65772 ERS65772 FBO65772 FLK65772 FVG65772 GFC65772 GOY65772 GYU65772 HIQ65772 HSM65772 ICI65772 IME65772 IWA65772 JFW65772 JPS65772 JZO65772 KJK65772 KTG65772 LDC65772 LMY65772 LWU65772 MGQ65772 MQM65772 NAI65772 NKE65772 NUA65772 ODW65772 ONS65772 OXO65772 PHK65772 PRG65772 QBC65772 QKY65772 QUU65772 REQ65772 ROM65772 RYI65772 SIE65772 SSA65772 TBW65772 TLS65772 TVO65772 UFK65772 UPG65772 UZC65772 VIY65772 VSU65772 WCQ65772 WMM65772 WWI65772 T131308 JW131308 TS131308 ADO131308 ANK131308 AXG131308 BHC131308 BQY131308 CAU131308 CKQ131308 CUM131308 DEI131308 DOE131308 DYA131308 EHW131308 ERS131308 FBO131308 FLK131308 FVG131308 GFC131308 GOY131308 GYU131308 HIQ131308 HSM131308 ICI131308 IME131308 IWA131308 JFW131308 JPS131308 JZO131308 KJK131308 KTG131308 LDC131308 LMY131308 LWU131308 MGQ131308 MQM131308 NAI131308 NKE131308 NUA131308 ODW131308 ONS131308 OXO131308 PHK131308 PRG131308 QBC131308 QKY131308 QUU131308 REQ131308 ROM131308 RYI131308 SIE131308 SSA131308 TBW131308 TLS131308 TVO131308 UFK131308 UPG131308 UZC131308 VIY131308 VSU131308 WCQ131308 WMM131308 WWI131308 T196844 JW196844 TS196844 ADO196844 ANK196844 AXG196844 BHC196844 BQY196844 CAU196844 CKQ196844 CUM196844 DEI196844 DOE196844 DYA196844 EHW196844 ERS196844 FBO196844 FLK196844 FVG196844 GFC196844 GOY196844 GYU196844 HIQ196844 HSM196844 ICI196844 IME196844 IWA196844 JFW196844 JPS196844 JZO196844 KJK196844 KTG196844 LDC196844 LMY196844 LWU196844 MGQ196844 MQM196844 NAI196844 NKE196844 NUA196844 ODW196844 ONS196844 OXO196844 PHK196844 PRG196844 QBC196844 QKY196844 QUU196844 REQ196844 ROM196844 RYI196844 SIE196844 SSA196844 TBW196844 TLS196844 TVO196844 UFK196844 UPG196844 UZC196844 VIY196844 VSU196844 WCQ196844 WMM196844 WWI196844 T262380 JW262380 TS262380 ADO262380 ANK262380 AXG262380 BHC262380 BQY262380 CAU262380 CKQ262380 CUM262380 DEI262380 DOE262380 DYA262380 EHW262380 ERS262380 FBO262380 FLK262380 FVG262380 GFC262380 GOY262380 GYU262380 HIQ262380 HSM262380 ICI262380 IME262380 IWA262380 JFW262380 JPS262380 JZO262380 KJK262380 KTG262380 LDC262380 LMY262380 LWU262380 MGQ262380 MQM262380 NAI262380 NKE262380 NUA262380 ODW262380 ONS262380 OXO262380 PHK262380 PRG262380 QBC262380 QKY262380 QUU262380 REQ262380 ROM262380 RYI262380 SIE262380 SSA262380 TBW262380 TLS262380 TVO262380 UFK262380 UPG262380 UZC262380 VIY262380 VSU262380 WCQ262380 WMM262380 WWI262380 T327916 JW327916 TS327916 ADO327916 ANK327916 AXG327916 BHC327916 BQY327916 CAU327916 CKQ327916 CUM327916 DEI327916 DOE327916 DYA327916 EHW327916 ERS327916 FBO327916 FLK327916 FVG327916 GFC327916 GOY327916 GYU327916 HIQ327916 HSM327916 ICI327916 IME327916 IWA327916 JFW327916 JPS327916 JZO327916 KJK327916 KTG327916 LDC327916 LMY327916 LWU327916 MGQ327916 MQM327916 NAI327916 NKE327916 NUA327916 ODW327916 ONS327916 OXO327916 PHK327916 PRG327916 QBC327916 QKY327916 QUU327916 REQ327916 ROM327916 RYI327916 SIE327916 SSA327916 TBW327916 TLS327916 TVO327916 UFK327916 UPG327916 UZC327916 VIY327916 VSU327916 WCQ327916 WMM327916 WWI327916 T393452 JW393452 TS393452 ADO393452 ANK393452 AXG393452 BHC393452 BQY393452 CAU393452 CKQ393452 CUM393452 DEI393452 DOE393452 DYA393452 EHW393452 ERS393452 FBO393452 FLK393452 FVG393452 GFC393452 GOY393452 GYU393452 HIQ393452 HSM393452 ICI393452 IME393452 IWA393452 JFW393452 JPS393452 JZO393452 KJK393452 KTG393452 LDC393452 LMY393452 LWU393452 MGQ393452 MQM393452 NAI393452 NKE393452 NUA393452 ODW393452 ONS393452 OXO393452 PHK393452 PRG393452 QBC393452 QKY393452 QUU393452 REQ393452 ROM393452 RYI393452 SIE393452 SSA393452 TBW393452 TLS393452 TVO393452 UFK393452 UPG393452 UZC393452 VIY393452 VSU393452 WCQ393452 WMM393452 WWI393452 T458988 JW458988 TS458988 ADO458988 ANK458988 AXG458988 BHC458988 BQY458988 CAU458988 CKQ458988 CUM458988 DEI458988 DOE458988 DYA458988 EHW458988 ERS458988 FBO458988 FLK458988 FVG458988 GFC458988 GOY458988 GYU458988 HIQ458988 HSM458988 ICI458988 IME458988 IWA458988 JFW458988 JPS458988 JZO458988 KJK458988 KTG458988 LDC458988 LMY458988 LWU458988 MGQ458988 MQM458988 NAI458988 NKE458988 NUA458988 ODW458988 ONS458988 OXO458988 PHK458988 PRG458988 QBC458988 QKY458988 QUU458988 REQ458988 ROM458988 RYI458988 SIE458988 SSA458988 TBW458988 TLS458988 TVO458988 UFK458988 UPG458988 UZC458988 VIY458988 VSU458988 WCQ458988 WMM458988 WWI458988 T524524 JW524524 TS524524 ADO524524 ANK524524 AXG524524 BHC524524 BQY524524 CAU524524 CKQ524524 CUM524524 DEI524524 DOE524524 DYA524524 EHW524524 ERS524524 FBO524524 FLK524524 FVG524524 GFC524524 GOY524524 GYU524524 HIQ524524 HSM524524 ICI524524 IME524524 IWA524524 JFW524524 JPS524524 JZO524524 KJK524524 KTG524524 LDC524524 LMY524524 LWU524524 MGQ524524 MQM524524 NAI524524 NKE524524 NUA524524 ODW524524 ONS524524 OXO524524 PHK524524 PRG524524 QBC524524 QKY524524 QUU524524 REQ524524 ROM524524 RYI524524 SIE524524 SSA524524 TBW524524 TLS524524 TVO524524 UFK524524 UPG524524 UZC524524 VIY524524 VSU524524 WCQ524524 WMM524524 WWI524524 T590060 JW590060 TS590060 ADO590060 ANK590060 AXG590060 BHC590060 BQY590060 CAU590060 CKQ590060 CUM590060 DEI590060 DOE590060 DYA590060 EHW590060 ERS590060 FBO590060 FLK590060 FVG590060 GFC590060 GOY590060 GYU590060 HIQ590060 HSM590060 ICI590060 IME590060 IWA590060 JFW590060 JPS590060 JZO590060 KJK590060 KTG590060 LDC590060 LMY590060 LWU590060 MGQ590060 MQM590060 NAI590060 NKE590060 NUA590060 ODW590060 ONS590060 OXO590060 PHK590060 PRG590060 QBC590060 QKY590060 QUU590060 REQ590060 ROM590060 RYI590060 SIE590060 SSA590060 TBW590060 TLS590060 TVO590060 UFK590060 UPG590060 UZC590060 VIY590060 VSU590060 WCQ590060 WMM590060 WWI590060 T655596 JW655596 TS655596 ADO655596 ANK655596 AXG655596 BHC655596 BQY655596 CAU655596 CKQ655596 CUM655596 DEI655596 DOE655596 DYA655596 EHW655596 ERS655596 FBO655596 FLK655596 FVG655596 GFC655596 GOY655596 GYU655596 HIQ655596 HSM655596 ICI655596 IME655596 IWA655596 JFW655596 JPS655596 JZO655596 KJK655596 KTG655596 LDC655596 LMY655596 LWU655596 MGQ655596 MQM655596 NAI655596 NKE655596 NUA655596 ODW655596 ONS655596 OXO655596 PHK655596 PRG655596 QBC655596 QKY655596 QUU655596 REQ655596 ROM655596 RYI655596 SIE655596 SSA655596 TBW655596 TLS655596 TVO655596 UFK655596 UPG655596 UZC655596 VIY655596 VSU655596 WCQ655596 WMM655596 WWI655596 T721132 JW721132 TS721132 ADO721132 ANK721132 AXG721132 BHC721132 BQY721132 CAU721132 CKQ721132 CUM721132 DEI721132 DOE721132 DYA721132 EHW721132 ERS721132 FBO721132 FLK721132 FVG721132 GFC721132 GOY721132 GYU721132 HIQ721132 HSM721132 ICI721132 IME721132 IWA721132 JFW721132 JPS721132 JZO721132 KJK721132 KTG721132 LDC721132 LMY721132 LWU721132 MGQ721132 MQM721132 NAI721132 NKE721132 NUA721132 ODW721132 ONS721132 OXO721132 PHK721132 PRG721132 QBC721132 QKY721132 QUU721132 REQ721132 ROM721132 RYI721132 SIE721132 SSA721132 TBW721132 TLS721132 TVO721132 UFK721132 UPG721132 UZC721132 VIY721132 VSU721132 WCQ721132 WMM721132 WWI721132 T786668 JW786668 TS786668 ADO786668 ANK786668 AXG786668 BHC786668 BQY786668 CAU786668 CKQ786668 CUM786668 DEI786668 DOE786668 DYA786668 EHW786668 ERS786668 FBO786668 FLK786668 FVG786668 GFC786668 GOY786668 GYU786668 HIQ786668 HSM786668 ICI786668 IME786668 IWA786668 JFW786668 JPS786668 JZO786668 KJK786668 KTG786668 LDC786668 LMY786668 LWU786668 MGQ786668 MQM786668 NAI786668 NKE786668 NUA786668 ODW786668 ONS786668 OXO786668 PHK786668 PRG786668 QBC786668 QKY786668 QUU786668 REQ786668 ROM786668 RYI786668 SIE786668 SSA786668 TBW786668 TLS786668 TVO786668 UFK786668 UPG786668 UZC786668 VIY786668 VSU786668 WCQ786668 WMM786668 WWI786668 T852204 JW852204 TS852204 ADO852204 ANK852204 AXG852204 BHC852204 BQY852204 CAU852204 CKQ852204 CUM852204 DEI852204 DOE852204 DYA852204 EHW852204 ERS852204 FBO852204 FLK852204 FVG852204 GFC852204 GOY852204 GYU852204 HIQ852204 HSM852204 ICI852204 IME852204 IWA852204 JFW852204 JPS852204 JZO852204 KJK852204 KTG852204 LDC852204 LMY852204 LWU852204 MGQ852204 MQM852204 NAI852204 NKE852204 NUA852204 ODW852204 ONS852204 OXO852204 PHK852204 PRG852204 QBC852204 QKY852204 QUU852204 REQ852204 ROM852204 RYI852204 SIE852204 SSA852204 TBW852204 TLS852204 TVO852204 UFK852204 UPG852204 UZC852204 VIY852204 VSU852204 WCQ852204 WMM852204 WWI852204 T917740 JW917740 TS917740 ADO917740 ANK917740 AXG917740 BHC917740 BQY917740 CAU917740 CKQ917740 CUM917740 DEI917740 DOE917740 DYA917740 EHW917740 ERS917740 FBO917740 FLK917740 FVG917740 GFC917740 GOY917740 GYU917740 HIQ917740 HSM917740 ICI917740 IME917740 IWA917740 JFW917740 JPS917740 JZO917740 KJK917740 KTG917740 LDC917740 LMY917740 LWU917740 MGQ917740 MQM917740 NAI917740 NKE917740 NUA917740 ODW917740 ONS917740 OXO917740 PHK917740 PRG917740 QBC917740 QKY917740 QUU917740 REQ917740 ROM917740 RYI917740 SIE917740 SSA917740 TBW917740 TLS917740 TVO917740 UFK917740 UPG917740 UZC917740 VIY917740 VSU917740 WCQ917740 WMM917740 WWI917740 T983276 JW983276 TS983276 ADO983276 ANK983276 AXG983276 BHC983276 BQY983276 CAU983276 CKQ983276 CUM983276 DEI983276 DOE983276 DYA983276 EHW983276 ERS983276 FBO983276 FLK983276 FVG983276 GFC983276 GOY983276 GYU983276 HIQ983276 HSM983276 ICI983276 IME983276 IWA983276 JFW983276 JPS983276 JZO983276 KJK983276 KTG983276 LDC983276 LMY983276 LWU983276 MGQ983276 MQM983276 NAI983276 NKE983276 NUA983276 ODW983276 ONS983276 OXO983276 PHK983276 PRG983276 QBC983276 QKY983276 QUU983276 REQ983276 ROM983276 RYI983276 SIE983276 SSA983276 TBW983276 TLS983276 TVO983276 UFK983276 UPG983276 UZC983276 VIY983276 VSU983276 WCQ983276 WMM983276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R33 WWI33 WMM33 WCQ33 VSU33 VIY33 UZC33 UPG33 UFK33 TVO33 TLS33 TBW33 SSA33 SIE33 RYI33 ROM33 REQ33 QUU33 QKY33 QBC33 PRG33 PHK33 OXO33 ONS33 ODW33 NUA33 NKE33 NAI33 MQM33 MGQ33 LWU33 LMY33 LDC33 KTG33 KJK33 JZO33 JPS33 JFW33 IWA33 IME33 ICI33 HSM33 HIQ33 GYU33 GOY33 GFC33 FVG33 FLK33 FBO33 ERS33 EHW33 DYA33 DOE33 DEI33 CUM33 CKQ33 CAU33 BQY33 BHC33 AXG33 ANK33 ADO33 TS33 JW33 T33 WWG33 WMK33 WCO33 VSS33 VIW33 UZA33 UPE33 UFI33 TVM33 TLQ33 TBU33 SRY33 SIC33 RYG33 ROK33 REO33 QUS33 QKW33 QBA33 PRE33 PHI33 OXM33 ONQ33 ODU33 NTY33 NKC33 NAG33 MQK33 MGO33 LWS33 LMW33 LDA33 KTE33 KJI33 JZM33 JPQ33 JFU33 IVY33 IMC33 ICG33 HSK33 HIO33 GYS33 GOW33 GFA33 FVE33 FLI33 FBM33 ERQ33 EHU33 DXY33 DOC33 DEG33 CUK33 CKO33 CAS33 BQW33 BHA33 AXE33 ANI33 ADM33 TQ33 JU33 R42 WWI42 WMM42 WCQ42 VSU42 VIY42 UZC42 UPG42 UFK42 TVO42 TLS42 TBW42 SSA42 SIE42 RYI42 ROM42 REQ42 QUU42 QKY42 QBC42 PRG42 PHK42 OXO42 ONS42 ODW42 NUA42 NKE42 NAI42 MQM42 MGQ42 LWU42 LMY42 LDC42 KTG42 KJK42 JZO42 JPS42 JFW42 IWA42 IME42 ICI42 HSM42 HIQ42 GYU42 GOY42 GFC42 FVG42 FLK42 FBO42 ERS42 EHW42 DYA42 DOE42 DEI42 CUM42 CKQ42 CAU42 BQY42 BHC42 AXG42 ANK42 ADO42 TS42 JW42 T42 WWG42 WMK42 WCO42 VSS42 VIW42 UZA42 UPE42 UFI42 TVM42 TLQ42 TBU42 SRY42 SIC42 RYG42 ROK42 REO42 QUS42 QKW42 QBA42 PRE42 PHI42 OXM42 ONQ42 ODU42 NTY42 NKC42 NAG42 MQK42 MGO42 LWS42 LMW42 LDA42 KTE42 KJI42 JZM42 JPQ42 JFU42 IVY42 IMC42 ICG42 HSK42 HIO42 GYS42 GOW42 GFA42 FVE42 FLI42 FBM42 ERQ42 EHU42 DXY42 DOC42 DEG42 CUK42 CKO42 CAS42 BQW42 BHA42 AXE42 ANI42 ADM42 TQ42 JU42 R51 WWI51 WMM51 WCQ51 VSU51 VIY51 UZC51 UPG51 UFK51 TVO51 TLS51 TBW51 SSA51 SIE51 RYI51 ROM51 REQ51 QUU51 QKY51 QBC51 PRG51 PHK51 OXO51 ONS51 ODW51 NUA51 NKE51 NAI51 MQM51 MGQ51 LWU51 LMY51 LDC51 KTG51 KJK51 JZO51 JPS51 JFW51 IWA51 IME51 ICI51 HSM51 HIQ51 GYU51 GOY51 GFC51 FVG51 FLK51 FBO51 ERS51 EHW51 DYA51 DOE51 DEI51 CUM51 CKQ51 CAU51 BQY51 BHC51 AXG51 ANK51 ADO51 TS51 JW51 T51 WWG51 WMK51 WCO51 VSS51 VIW51 UZA51 UPE51 UFI51 TVM51 TLQ51 TBU51 SRY51 SIC51 RYG51 ROK51 REO51 QUS51 QKW51 QBA51 PRE51 PHI51 OXM51 ONQ51 ODU51 NTY51 NKC51 NAG51 MQK51 MGO51 LWS51 LMW51 LDA51 KTE51 KJI51 JZM51 JPQ51 JFU51 IVY51 IMC51 ICG51 HSK51 HIO51 GYS51 GOW51 GFA51 FVE51 FLI51 FBM51 ERQ51 EHU51 DXY51 DOC51 DEG51 CUK51 CKO51 CAS51 BQW51 BHA51 AXE51 ANI51 ADM51 TQ51 JU51 R60 WWI60 WMM60 WCQ60 VSU60 VIY60 UZC60 UPG60 UFK60 TVO60 TLS60 TBW60 SSA60 SIE60 RYI60 ROM60 REQ60 QUU60 QKY60 QBC60 PRG60 PHK60 OXO60 ONS60 ODW60 NUA60 NKE60 NAI60 MQM60 MGQ60 LWU60 LMY60 LDC60 KTG60 KJK60 JZO60 JPS60 JFW60 IWA60 IME60 ICI60 HSM60 HIQ60 GYU60 GOY60 GFC60 FVG60 FLK60 FBO60 ERS60 EHW60 DYA60 DOE60 DEI60 CUM60 CKQ60 CAU60 BQY60 BHC60 AXG60 ANK60 ADO60 TS60 JW60 T60 WWG60 WMK60 WCO60 VSS60 VIW60 UZA60 UPE60 UFI60 TVM60 TLQ60 TBU60 SRY60 SIC60 RYG60 ROK60 REO60 QUS60 QKW60 QBA60 PRE60 PHI60 OXM60 ONQ60 ODU60 NTY60 NKC60 NAG60 MQK60 MGO60 LWS60 LMW60 LDA60 KTE60 KJI60 JZM60 JPQ60 JFU60 IVY60 IMC60 ICG60 HSK60 HIO60 GYS60 GOW60 GFA60 FVE60 FLI60 FBM60 ERQ60 EHU60 DXY60 DOC60 DEG60 CUK60 CKO60 CAS60 BQW60 BHA60 AXE60 ANI60 ADM60 TQ60 JU60 R69 WWI69 WMM69 WCQ69 VSU69 VIY69 UZC69 UPG69 UFK69 TVO69 TLS69 TBW69 SSA69 SIE69 RYI69 ROM69 REQ69 QUU69 QKY69 QBC69 PRG69 PHK69 OXO69 ONS69 ODW69 NUA69 NKE69 NAI69 MQM69 MGQ69 LWU69 LMY69 LDC69 KTG69 KJK69 JZO69 JPS69 JFW69 IWA69 IME69 ICI69 HSM69 HIQ69 GYU69 GOY69 GFC69 FVG69 FLK69 FBO69 ERS69 EHW69 DYA69 DOE69 DEI69 CUM69 CKQ69 CAU69 BQY69 BHC69 AXG69 ANK69 ADO69 TS69 JW69 T69 WWG69 WMK69 WCO69 VSS69 VIW69 UZA69 UPE69 UFI69 TVM69 TLQ69 TBU69 SRY69 SIC69 RYG69 ROK69 REO69 QUS69 QKW69 QBA69 PRE69 PHI69 OXM69 ONQ69 ODU69 NTY69 NKC69 NAG69 MQK69 MGO69 LWS69 LMW69 LDA69 KTE69 KJI69 JZM69 JPQ69 JFU69 IVY69 IMC69 ICG69 HSK69 HIO69 GYS69 GOW69 GFA69 FVE69 FLI69 FBM69 ERQ69 EHU69 DXY69 DOC69 DEG69 CUK69 CKO69 CAS69 BQW69 BHA69 AXE69 ANI69 ADM69 TQ69 JU69 R78 WWI78 WMM78 WCQ78 VSU78 VIY78 UZC78 UPG78 UFK78 TVO78 TLS78 TBW78 SSA78 SIE78 RYI78 ROM78 REQ78 QUU78 QKY78 QBC78 PRG78 PHK78 OXO78 ONS78 ODW78 NUA78 NKE78 NAI78 MQM78 MGQ78 LWU78 LMY78 LDC78 KTG78 KJK78 JZO78 JPS78 JFW78 IWA78 IME78 ICI78 HSM78 HIQ78 GYU78 GOY78 GFC78 FVG78 FLK78 FBO78 ERS78 EHW78 DYA78 DOE78 DEI78 CUM78 CKQ78 CAU78 BQY78 BHC78 AXG78 ANK78 ADO78 TS78 JW78 T78 WWG78 WMK78 WCO78 VSS78 VIW78 UZA78 UPE78 UFI78 TVM78 TLQ78 TBU78 SRY78 SIC78 RYG78 ROK78 REO78 QUS78 QKW78 QBA78 PRE78 PHI78 OXM78 ONQ78 ODU78 NTY78 NKC78 NAG78 MQK78 MGO78 LWS78 LMW78 LDA78 KTE78 KJI78 JZM78 JPQ78 JFU78 IVY78 IMC78 ICG78 HSK78 HIO78 GYS78 GOW78 GFA78 FVE78 FLI78 FBM78 ERQ78 EHU78 DXY78 DOC78 DEG78 CUK78 CKO78 CAS78 BQW78 BHA78 AXE78 ANI78 ADM78 TQ78 JU78 R87 WWI87 WMM87 WCQ87 VSU87 VIY87 UZC87 UPG87 UFK87 TVO87 TLS87 TBW87 SSA87 SIE87 RYI87 ROM87 REQ87 QUU87 QKY87 QBC87 PRG87 PHK87 OXO87 ONS87 ODW87 NUA87 NKE87 NAI87 MQM87 MGQ87 LWU87 LMY87 LDC87 KTG87 KJK87 JZO87 JPS87 JFW87 IWA87 IME87 ICI87 HSM87 HIQ87 GYU87 GOY87 GFC87 FVG87 FLK87 FBO87 ERS87 EHW87 DYA87 DOE87 DEI87 CUM87 CKQ87 CAU87 BQY87 BHC87 AXG87 ANK87 ADO87 TS87 JW87 T87 WWG87 WMK87 WCO87 VSS87 VIW87 UZA87 UPE87 UFI87 TVM87 TLQ87 TBU87 SRY87 SIC87 RYG87 ROK87 REO87 QUS87 QKW87 QBA87 PRE87 PHI87 OXM87 ONQ87 ODU87 NTY87 NKC87 NAG87 MQK87 MGO87 LWS87 LMW87 LDA87 KTE87 KJI87 JZM87 JPQ87 JFU87 IVY87 IMC87 ICG87 HSK87 HIO87 GYS87 GOW87 GFA87 FVE87 FLI87 FBM87 ERQ87 EHU87 DXY87 DOC87 DEG87 CUK87 CKO87 CAS87 BQW87 BHA87 AXE87 ANI87 ADM87 TQ87 JU87 R96 WWI96 WMM96 WCQ96 VSU96 VIY96 UZC96 UPG96 UFK96 TVO96 TLS96 TBW96 SSA96 SIE96 RYI96 ROM96 REQ96 QUU96 QKY96 QBC96 PRG96 PHK96 OXO96 ONS96 ODW96 NUA96 NKE96 NAI96 MQM96 MGQ96 LWU96 LMY96 LDC96 KTG96 KJK96 JZO96 JPS96 JFW96 IWA96 IME96 ICI96 HSM96 HIQ96 GYU96 GOY96 GFC96 FVG96 FLK96 FBO96 ERS96 EHW96 DYA96 DOE96 DEI96 CUM96 CKQ96 CAU96 BQY96 BHC96 AXG96 ANK96 ADO96 TS96 JW96 T96 WWG96 WMK96 WCO96 VSS96 VIW96 UZA96 UPE96 UFI96 TVM96 TLQ96 TBU96 SRY96 SIC96 RYG96 ROK96 REO96 QUS96 QKW96 QBA96 PRE96 PHI96 OXM96 ONQ96 ODU96 NTY96 NKC96 NAG96 MQK96 MGO96 LWS96 LMW96 LDA96 KTE96 KJI96 JZM96 JPQ96 JFU96 IVY96 IMC96 ICG96 HSK96 HIO96 GYS96 GOW96 GFA96 FVE96 FLI96 FBM96 ERQ96 EHU96 DXY96 DOC96 DEG96 CUK96 CKO96 CAS96 BQW96 BHA96 AXE96 ANI96 ADM96 TQ96 JU96 R105 WWI105 WMM105 WCQ105 VSU105 VIY105 UZC105 UPG105 UFK105 TVO105 TLS105 TBW105 SSA105 SIE105 RYI105 ROM105 REQ105 QUU105 QKY105 QBC105 PRG105 PHK105 OXO105 ONS105 ODW105 NUA105 NKE105 NAI105 MQM105 MGQ105 LWU105 LMY105 LDC105 KTG105 KJK105 JZO105 JPS105 JFW105 IWA105 IME105 ICI105 HSM105 HIQ105 GYU105 GOY105 GFC105 FVG105 FLK105 FBO105 ERS105 EHW105 DYA105 DOE105 DEI105 CUM105 CKQ105 CAU105 BQY105 BHC105 AXG105 ANK105 ADO105 TS105 JW105 T105 WWG105 WMK105 WCO105 VSS105 VIW105 UZA105 UPE105 UFI105 TVM105 TLQ105 TBU105 SRY105 SIC105 RYG105 ROK105 REO105 QUS105 QKW105 QBA105 PRE105 PHI105 OXM105 ONQ105 ODU105 NTY105 NKC105 NAG105 MQK105 MGO105 LWS105 LMW105 LDA105 KTE105 KJI105 JZM105 JPQ105 JFU105 IVY105 IMC105 ICG105 HSK105 HIO105 GYS105 GOW105 GFA105 FVE105 FLI105 FBM105 ERQ105 EHU105 DXY105 DOC105 DEG105 CUK105 CKO105 CAS105 BQW105 BHA105 AXE105 ANI105 ADM105 TQ105 JU105 R114 WWI114 WMM114 WCQ114 VSU114 VIY114 UZC114 UPG114 UFK114 TVO114 TLS114 TBW114 SSA114 SIE114 RYI114 ROM114 REQ114 QUU114 QKY114 QBC114 PRG114 PHK114 OXO114 ONS114 ODW114 NUA114 NKE114 NAI114 MQM114 MGQ114 LWU114 LMY114 LDC114 KTG114 KJK114 JZO114 JPS114 JFW114 IWA114 IME114 ICI114 HSM114 HIQ114 GYU114 GOY114 GFC114 FVG114 FLK114 FBO114 ERS114 EHW114 DYA114 DOE114 DEI114 CUM114 CKQ114 CAU114 BQY114 BHC114 AXG114 ANK114 ADO114 TS114 JW114 T114 WWG114 WMK114 WCO114 VSS114 VIW114 UZA114 UPE114 UFI114 TVM114 TLQ114 TBU114 SRY114 SIC114 RYG114 ROK114 REO114 QUS114 QKW114 QBA114 PRE114 PHI114 OXM114 ONQ114 ODU114 NTY114 NKC114 NAG114 MQK114 MGO114 LWS114 LMW114 LDA114 KTE114 KJI114 JZM114 JPQ114 JFU114 IVY114 IMC114 ICG114 HSK114 HIO114 GYS114 GOW114 GFA114 FVE114 FLI114 FBM114 ERQ114 EHU114 DXY114 DOC114 DEG114 CUK114 CKO114 CAS114 BQW114 BHA114 AXE114 ANI114 ADM114 TQ114 JU114 R123 WWI123 WMM123 WCQ123 VSU123 VIY123 UZC123 UPG123 UFK123 TVO123 TLS123 TBW123 SSA123 SIE123 RYI123 ROM123 REQ123 QUU123 QKY123 QBC123 PRG123 PHK123 OXO123 ONS123 ODW123 NUA123 NKE123 NAI123 MQM123 MGQ123 LWU123 LMY123 LDC123 KTG123 KJK123 JZO123 JPS123 JFW123 IWA123 IME123 ICI123 HSM123 HIQ123 GYU123 GOY123 GFC123 FVG123 FLK123 FBO123 ERS123 EHW123 DYA123 DOE123 DEI123 CUM123 CKQ123 CAU123 BQY123 BHC123 AXG123 ANK123 ADO123 TS123 JW123 T123 WWG123 WMK123 WCO123 VSS123 VIW123 UZA123 UPE123 UFI123 TVM123 TLQ123 TBU123 SRY123 SIC123 RYG123 ROK123 REO123 QUS123 QKW123 QBA123 PRE123 PHI123 OXM123 ONQ123 ODU123 NTY123 NKC123 NAG123 MQK123 MGO123 LWS123 LMW123 LDA123 KTE123 KJI123 JZM123 JPQ123 JFU123 IVY123 IMC123 ICG123 HSK123 HIO123 GYS123 GOW123 GFA123 FVE123 FLI123 FBM123 ERQ123 EHU123 DXY123 DOC123 DEG123 CUK123 CKO123 CAS123 BQW123 BHA123 AXE123 ANI123 ADM123 TQ123 JU123 R132 WWI132 WMM132 WCQ132 VSU132 VIY132 UZC132 UPG132 UFK132 TVO132 TLS132 TBW132 SSA132 SIE132 RYI132 ROM132 REQ132 QUU132 QKY132 QBC132 PRG132 PHK132 OXO132 ONS132 ODW132 NUA132 NKE132 NAI132 MQM132 MGQ132 LWU132 LMY132 LDC132 KTG132 KJK132 JZO132 JPS132 JFW132 IWA132 IME132 ICI132 HSM132 HIQ132 GYU132 GOY132 GFC132 FVG132 FLK132 FBO132 ERS132 EHW132 DYA132 DOE132 DEI132 CUM132 CKQ132 CAU132 BQY132 BHC132 AXG132 ANK132 ADO132 TS132 JW132 T132 WWG132 WMK132 WCO132 VSS132 VIW132 UZA132 UPE132 UFI132 TVM132 TLQ132 TBU132 SRY132 SIC132 RYG132 ROK132 REO132 QUS132 QKW132 QBA132 PRE132 PHI132 OXM132 ONQ132 ODU132 NTY132 NKC132 NAG132 MQK132 MGO132 LWS132 LMW132 LDA132 KTE132 KJI132 JZM132 JPQ132 JFU132 IVY132 IMC132 ICG132 HSK132 HIO132 GYS132 GOW132 GFA132 FVE132 FLI132 FBM132 ERQ132 EHU132 DXY132 DOC132 DEG132 CUK132 CKO132 CAS132 BQW132 BHA132 AXE132 ANI132 ADM132 TQ132 JU132 R141 WWI141 WMM141 WCQ141 VSU141 VIY141 UZC141 UPG141 UFK141 TVO141 TLS141 TBW141 SSA141 SIE141 RYI141 ROM141 REQ141 QUU141 QKY141 QBC141 PRG141 PHK141 OXO141 ONS141 ODW141 NUA141 NKE141 NAI141 MQM141 MGQ141 LWU141 LMY141 LDC141 KTG141 KJK141 JZO141 JPS141 JFW141 IWA141 IME141 ICI141 HSM141 HIQ141 GYU141 GOY141 GFC141 FVG141 FLK141 FBO141 ERS141 EHW141 DYA141 DOE141 DEI141 CUM141 CKQ141 CAU141 BQY141 BHC141 AXG141 ANK141 ADO141 TS141 JW141 T141 WWG141 WMK141 WCO141 VSS141 VIW141 UZA141 UPE141 UFI141 TVM141 TLQ141 TBU141 SRY141 SIC141 RYG141 ROK141 REO141 QUS141 QKW141 QBA141 PRE141 PHI141 OXM141 ONQ141 ODU141 NTY141 NKC141 NAG141 MQK141 MGO141 LWS141 LMW141 LDA141 KTE141 KJI141 JZM141 JPQ141 JFU141 IVY141 IMC141 ICG141 HSK141 HIO141 GYS141 GOW141 GFA141 FVE141 FLI141 FBM141 ERQ141 EHU141 DXY141 DOC141 DEG141 CUK141 CKO141 CAS141 BQW141 BHA141 AXE141 ANI141 ADM141 TQ141 JU141 R150 WWI150 WMM150 WCQ150 VSU150 VIY150 UZC150 UPG150 UFK150 TVO150 TLS150 TBW150 SSA150 SIE150 RYI150 ROM150 REQ150 QUU150 QKY150 QBC150 PRG150 PHK150 OXO150 ONS150 ODW150 NUA150 NKE150 NAI150 MQM150 MGQ150 LWU150 LMY150 LDC150 KTG150 KJK150 JZO150 JPS150 JFW150 IWA150 IME150 ICI150 HSM150 HIQ150 GYU150 GOY150 GFC150 FVG150 FLK150 FBO150 ERS150 EHW150 DYA150 DOE150 DEI150 CUM150 CKQ150 CAU150 BQY150 BHC150 AXG150 ANK150 ADO150 TS150 JW150 T150 WWG150 WMK150 WCO150 VSS150 VIW150 UZA150 UPE150 UFI150 TVM150 TLQ150 TBU150 SRY150 SIC150 RYG150 ROK150 REO150 QUS150 QKW150 QBA150 PRE150 PHI150 OXM150 ONQ150 ODU150 NTY150 NKC150 NAG150 MQK150 MGO150 LWS150 LMW150 LDA150 KTE150 KJI150 JZM150 JPQ150 JFU150 IVY150 IMC150 ICG150 HSK150 HIO150 GYS150 GOW150 GFA150 FVE150 FLI150 FBM150 ERQ150 EHU150 DXY150 DOC150 DEG150 CUK150 CKO150 CAS150 BQW150 BHA150 AXE150 ANI150 ADM150 TQ150 JU150 R159 WWI159 WMM159 WCQ159 VSU159 VIY159 UZC159 UPG159 UFK159 TVO159 TLS159 TBW159 SSA159 SIE159 RYI159 ROM159 REQ159 QUU159 QKY159 QBC159 PRG159 PHK159 OXO159 ONS159 ODW159 NUA159 NKE159 NAI159 MQM159 MGQ159 LWU159 LMY159 LDC159 KTG159 KJK159 JZO159 JPS159 JFW159 IWA159 IME159 ICI159 HSM159 HIQ159 GYU159 GOY159 GFC159 FVG159 FLK159 FBO159 ERS159 EHW159 DYA159 DOE159 DEI159 CUM159 CKQ159 CAU159 BQY159 BHC159 AXG159 ANK159 ADO159 TS159 JW159 T159 WWG159 WMK159 WCO159 VSS159 VIW159 UZA159 UPE159 UFI159 TVM159 TLQ159 TBU159 SRY159 SIC159 RYG159 ROK159 REO159 QUS159 QKW159 QBA159 PRE159 PHI159 OXM159 ONQ159 ODU159 NTY159 NKC159 NAG159 MQK159 MGO159 LWS159 LMW159 LDA159 KTE159 KJI159 JZM159 JPQ159 JFU159 IVY159 IMC159 ICG159 HSK159 HIO159 GYS159 GOW159 GFA159 FVE159 FLI159 FBM159 ERQ159 EHU159 DXY159 DOC159 DEG159 CUK159 CKO159 CAS159 BQW159 BHA159 AXE159 ANI159 ADM159 TQ159 JU159 R168 WWI168 WMM168 WCQ168 VSU168 VIY168 UZC168 UPG168 UFK168 TVO168 TLS168 TBW168 SSA168 SIE168 RYI168 ROM168 REQ168 QUU168 QKY168 QBC168 PRG168 PHK168 OXO168 ONS168 ODW168 NUA168 NKE168 NAI168 MQM168 MGQ168 LWU168 LMY168 LDC168 KTG168 KJK168 JZO168 JPS168 JFW168 IWA168 IME168 ICI168 HSM168 HIQ168 GYU168 GOY168 GFC168 FVG168 FLK168 FBO168 ERS168 EHW168 DYA168 DOE168 DEI168 CUM168 CKQ168 CAU168 BQY168 BHC168 AXG168 ANK168 ADO168 TS168 JW168 T168 WWG168 WMK168 WCO168 VSS168 VIW168 UZA168 UPE168 UFI168 TVM168 TLQ168 TBU168 SRY168 SIC168 RYG168 ROK168 REO168 QUS168 QKW168 QBA168 PRE168 PHI168 OXM168 ONQ168 ODU168 NTY168 NKC168 NAG168 MQK168 MGO168 LWS168 LMW168 LDA168 KTE168 KJI168 JZM168 JPQ168 JFU168 IVY168 IMC168 ICG168 HSK168 HIO168 GYS168 GOW168 GFA168 FVE168 FLI168 FBM168 ERQ168 EHU168 DXY168 DOC168 DEG168 CUK168 CKO168 CAS168 BQW168 BHA168 AXE168 ANI168 ADM168 TQ168 JU168 R177 WWI177 WMM177 WCQ177 VSU177 VIY177 UZC177 UPG177 UFK177 TVO177 TLS177 TBW177 SSA177 SIE177 RYI177 ROM177 REQ177 QUU177 QKY177 QBC177 PRG177 PHK177 OXO177 ONS177 ODW177 NUA177 NKE177 NAI177 MQM177 MGQ177 LWU177 LMY177 LDC177 KTG177 KJK177 JZO177 JPS177 JFW177 IWA177 IME177 ICI177 HSM177 HIQ177 GYU177 GOY177 GFC177 FVG177 FLK177 FBO177 ERS177 EHW177 DYA177 DOE177 DEI177 CUM177 CKQ177 CAU177 BQY177 BHC177 AXG177 ANK177 ADO177 TS177 JW177 T177 WWG177 WMK177 WCO177 VSS177 VIW177 UZA177 UPE177 UFI177 TVM177 TLQ177 TBU177 SRY177 SIC177 RYG177 ROK177 REO177 QUS177 QKW177 QBA177 PRE177 PHI177 OXM177 ONQ177 ODU177 NTY177 NKC177 NAG177 MQK177 MGO177 LWS177 LMW177 LDA177 KTE177 KJI177 JZM177 JPQ177 JFU177 IVY177 IMC177 ICG177 HSK177 HIO177 GYS177 GOW177 GFA177 FVE177 FLI177 FBM177 ERQ177 EHU177 DXY177 DOC177 DEG177 CUK177 CKO177 CAS177 BQW177 BHA177 AXE177 ANI177 ADM177 TQ177 JU177 R186 WWI186 WMM186 WCQ186 VSU186 VIY186 UZC186 UPG186 UFK186 TVO186 TLS186 TBW186 SSA186 SIE186 RYI186 ROM186 REQ186 QUU186 QKY186 QBC186 PRG186 PHK186 OXO186 ONS186 ODW186 NUA186 NKE186 NAI186 MQM186 MGQ186 LWU186 LMY186 LDC186 KTG186 KJK186 JZO186 JPS186 JFW186 IWA186 IME186 ICI186 HSM186 HIQ186 GYU186 GOY186 GFC186 FVG186 FLK186 FBO186 ERS186 EHW186 DYA186 DOE186 DEI186 CUM186 CKQ186 CAU186 BQY186 BHC186 AXG186 ANK186 ADO186 TS186 JW186 T186 WWG186 WMK186 WCO186 VSS186 VIW186 UZA186 UPE186 UFI186 TVM186 TLQ186 TBU186 SRY186 SIC186 RYG186 ROK186 REO186 QUS186 QKW186 QBA186 PRE186 PHI186 OXM186 ONQ186 ODU186 NTY186 NKC186 NAG186 MQK186 MGO186 LWS186 LMW186 LDA186 KTE186 KJI186 JZM186 JPQ186 JFU186 IVY186 IMC186 ICG186 HSK186 HIO186 GYS186 GOW186 GFA186 FVE186 FLI186 FBM186 ERQ186 EHU186 DXY186 DOC186 DEG186 CUK186 CKO186 CAS186 BQW186 BHA186 AXE186 ANI186 ADM186 TQ186 JU186 R195 WWI195 WMM195 WCQ195 VSU195 VIY195 UZC195 UPG195 UFK195 TVO195 TLS195 TBW195 SSA195 SIE195 RYI195 ROM195 REQ195 QUU195 QKY195 QBC195 PRG195 PHK195 OXO195 ONS195 ODW195 NUA195 NKE195 NAI195 MQM195 MGQ195 LWU195 LMY195 LDC195 KTG195 KJK195 JZO195 JPS195 JFW195 IWA195 IME195 ICI195 HSM195 HIQ195 GYU195 GOY195 GFC195 FVG195 FLK195 FBO195 ERS195 EHW195 DYA195 DOE195 DEI195 CUM195 CKQ195 CAU195 BQY195 BHC195 AXG195 ANK195 ADO195 TS195 JW195 T195 WWG195 WMK195 WCO195 VSS195 VIW195 UZA195 UPE195 UFI195 TVM195 TLQ195 TBU195 SRY195 SIC195 RYG195 ROK195 REO195 QUS195 QKW195 QBA195 PRE195 PHI195 OXM195 ONQ195 ODU195 NTY195 NKC195 NAG195 MQK195 MGO195 LWS195 LMW195 LDA195 KTE195 KJI195 JZM195 JPQ195 JFU195 IVY195 IMC195 ICG195 HSK195 HIO195 GYS195 GOW195 GFA195 FVE195 FLI195 FBM195 ERQ195 EHU195 DXY195 DOC195 DEG195 CUK195 CKO195 CAS195 BQW195 BHA195 AXE195 ANI195 ADM195 TQ195 JU195 R204 WWI204 WMM204 WCQ204 VSU204 VIY204 UZC204 UPG204 UFK204 TVO204 TLS204 TBW204 SSA204 SIE204 RYI204 ROM204 REQ204 QUU204 QKY204 QBC204 PRG204 PHK204 OXO204 ONS204 ODW204 NUA204 NKE204 NAI204 MQM204 MGQ204 LWU204 LMY204 LDC204 KTG204 KJK204 JZO204 JPS204 JFW204 IWA204 IME204 ICI204 HSM204 HIQ204 GYU204 GOY204 GFC204 FVG204 FLK204 FBO204 ERS204 EHW204 DYA204 DOE204 DEI204 CUM204 CKQ204 CAU204 BQY204 BHC204 AXG204 ANK204 ADO204 TS204 JW204 T204 WWG204 WMK204 WCO204 VSS204 VIW204 UZA204 UPE204 UFI204 TVM204 TLQ204 TBU204 SRY204 SIC204 RYG204 ROK204 REO204 QUS204 QKW204 QBA204 PRE204 PHI204 OXM204 ONQ204 ODU204 NTY204 NKC204 NAG204 MQK204 MGO204 LWS204 LMW204 LDA204 KTE204 KJI204 JZM204 JPQ204 JFU204 IVY204 IMC204 ICG204 HSK204 HIO204 GYS204 GOW204 GFA204 FVE204 FLI204 FBM204 ERQ204 EHU204 DXY204 DOC204 DEG204 CUK204 CKO204 CAS204 BQW204 BHA204 AXE204 ANI204 ADM204 TQ204 JU204 R213 WWI213 WMM213 WCQ213 VSU213 VIY213 UZC213 UPG213 UFK213 TVO213 TLS213 TBW213 SSA213 SIE213 RYI213 ROM213 REQ213 QUU213 QKY213 QBC213 PRG213 PHK213 OXO213 ONS213 ODW213 NUA213 NKE213 NAI213 MQM213 MGQ213 LWU213 LMY213 LDC213 KTG213 KJK213 JZO213 JPS213 JFW213 IWA213 IME213 ICI213 HSM213 HIQ213 GYU213 GOY213 GFC213 FVG213 FLK213 FBO213 ERS213 EHW213 DYA213 DOE213 DEI213 CUM213 CKQ213 CAU213 BQY213 BHC213 AXG213 ANK213 ADO213 TS213 JW213 T213 WWG213 WMK213 WCO213 VSS213 VIW213 UZA213 UPE213 UFI213 TVM213 TLQ213 TBU213 SRY213 SIC213 RYG213 ROK213 REO213 QUS213 QKW213 QBA213 PRE213 PHI213 OXM213 ONQ213 ODU213 NTY213 NKC213 NAG213 MQK213 MGO213 LWS213 LMW213 LDA213 KTE213 KJI213 JZM213 JPQ213 JFU213 IVY213 IMC213 ICG213 HSK213 HIO213 GYS213 GOW213 GFA213 FVE213 FLI213 FBM213 ERQ213 EHU213 DXY213 DOC213 DEG213 CUK213 CKO213 CAS213 BQW213 BHA213 AXE213 ANI213 ADM213 TQ213 JU213 R222 WWI222 WMM222 WCQ222 VSU222 VIY222 UZC222 UPG222 UFK222 TVO222 TLS222 TBW222 SSA222 SIE222 RYI222 ROM222 REQ222 QUU222 QKY222 QBC222 PRG222 PHK222 OXO222 ONS222 ODW222 NUA222 NKE222 NAI222 MQM222 MGQ222 LWU222 LMY222 LDC222 KTG222 KJK222 JZO222 JPS222 JFW222 IWA222 IME222 ICI222 HSM222 HIQ222 GYU222 GOY222 GFC222 FVG222 FLK222 FBO222 ERS222 EHW222 DYA222 DOE222 DEI222 CUM222 CKQ222 CAU222 BQY222 BHC222 AXG222 ANK222 ADO222 TS222 JW222 T222 WWG222 WMK222 WCO222 VSS222 VIW222 UZA222 UPE222 UFI222 TVM222 TLQ222 TBU222 SRY222 SIC222 RYG222 ROK222 REO222 QUS222 QKW222 QBA222 PRE222 PHI222 OXM222 ONQ222 ODU222 NTY222 NKC222 NAG222 MQK222 MGO222 LWS222 LMW222 LDA222 KTE222 KJI222 JZM222 JPQ222 JFU222 IVY222 IMC222 ICG222 HSK222 HIO222 GYS222 GOW222 GFA222 FVE222 FLI222 FBM222 ERQ222 EHU222 DXY222 DOC222 DEG222 CUK222 CKO222 CAS222 BQW222 BHA222 AXE222 ANI222 ADM222 TQ222 JU222 R231 WWI231 WMM231 WCQ231 VSU231 VIY231 UZC231 UPG231 UFK231 TVO231 TLS231 TBW231 SSA231 SIE231 RYI231 ROM231 REQ231 QUU231 QKY231 QBC231 PRG231 PHK231 OXO231 ONS231 ODW231 NUA231 NKE231 NAI231 MQM231 MGQ231 LWU231 LMY231 LDC231 KTG231 KJK231 JZO231 JPS231 JFW231 IWA231 IME231 ICI231 HSM231 HIQ231 GYU231 GOY231 GFC231 FVG231 FLK231 FBO231 ERS231 EHW231 DYA231 DOE231 DEI231 CUM231 CKQ231 CAU231 BQY231 BHC231 AXG231 ANK231 ADO231 TS231 JW231 T231 WWG231 WMK231 WCO231 VSS231 VIW231 UZA231 UPE231 UFI231 TVM231 TLQ231 TBU231 SRY231 SIC231 RYG231 ROK231 REO231 QUS231 QKW231 QBA231 PRE231 PHI231 OXM231 ONQ231 ODU231 NTY231 NKC231 NAG231 MQK231 MGO231 LWS231 LMW231 LDA231 KTE231 KJI231 JZM231 JPQ231 JFU231 IVY231 IMC231 ICG231 HSK231 HIO231 GYS231 GOW231 GFA231 FVE231 FLI231 FBM231 ERQ231 EHU231 DXY231 DOC231 DEG231 CUK231 CKO231 CAS231 BQW231 BHA231 AXE231 ANI231 ADM231 TQ231 JU231 R240 WWI240 WMM240 WCQ240 VSU240 VIY240 UZC240 UPG240 UFK240 TVO240 TLS240 TBW240 SSA240 SIE240 RYI240 ROM240 REQ240 QUU240 QKY240 QBC240 PRG240 PHK240 OXO240 ONS240 ODW240 NUA240 NKE240 NAI240 MQM240 MGQ240 LWU240 LMY240 LDC240 KTG240 KJK240 JZO240 JPS240 JFW240 IWA240 IME240 ICI240 HSM240 HIQ240 GYU240 GOY240 GFC240 FVG240 FLK240 FBO240 ERS240 EHW240 DYA240 DOE240 DEI240 CUM240 CKQ240 CAU240 BQY240 BHC240 AXG240 ANK240 ADO240 TS240 JW240 T240 WWG240 WMK240 WCO240 VSS240 VIW240 UZA240 UPE240 UFI240 TVM240 TLQ240 TBU240 SRY240 SIC240 RYG240 ROK240 REO240 QUS240 QKW240 QBA240 PRE240 PHI240 OXM240 ONQ240 ODU240 NTY240 NKC240 NAG240 MQK240 MGO240 LWS240 LMW240 LDA240 KTE240 KJI240 JZM240 JPQ240 JFU240 IVY240 IMC240 ICG240 HSK240 HIO240 GYS240 GOW240 GFA240 FVE240 FLI240 FBM240 ERQ240 EHU240 DXY240 DOC240 DEG240 CUK240 CKO240 CAS240 BQW240 BHA240 AXE240 ANI240 ADM240 TQ240 JU240 Y65772 Y131308 Y196844 Y262380 Y327916 Y393452 Y458988 Y524524 Y590060 Y655596 Y721132 Y786668 Y852204 Y917740 Y983276 AA65772 AA131308 AA196844 AA262380 AA327916 AA393452 AA458988 AA524524 AA590060 AA655596 AA721132 AA786668 AA852204 AA917740 AA983276 Y231 AA231 Y24 Y33 AA33 Y42 AA42 Y51 AA51 Y60 AA60 Y69 AA69 Y78 AA78 Y87 AA87 Y96 AA96 Y105 AA105 Y114 AA114 Y123 AA123 Y132 AA132 Y141 AA141 Y150 AA150 Y159 AA159 Y168 AA168 Y177 AA177 Y186 AA186 Y195 AA195 Y204 AA204 Y213 AA213 Y222 AA222 Y240 AA240" xr:uid="{00000000-0002-0000-0C00-000003000000}"/>
    <dataValidation type="list" allowBlank="1" showInputMessage="1" showErrorMessage="1" errorTitle="Ошибка" error="Выберите значение из списка" sqref="WWB983276 M65772 JP65772 TL65772 ADH65772 AND65772 AWZ65772 BGV65772 BQR65772 CAN65772 CKJ65772 CUF65772 DEB65772 DNX65772 DXT65772 EHP65772 ERL65772 FBH65772 FLD65772 FUZ65772 GEV65772 GOR65772 GYN65772 HIJ65772 HSF65772 ICB65772 ILX65772 IVT65772 JFP65772 JPL65772 JZH65772 KJD65772 KSZ65772 LCV65772 LMR65772 LWN65772 MGJ65772 MQF65772 NAB65772 NJX65772 NTT65772 ODP65772 ONL65772 OXH65772 PHD65772 PQZ65772 QAV65772 QKR65772 QUN65772 REJ65772 ROF65772 RYB65772 SHX65772 SRT65772 TBP65772 TLL65772 TVH65772 UFD65772 UOZ65772 UYV65772 VIR65772 VSN65772 WCJ65772 WMF65772 WWB65772 M131308 JP131308 TL131308 ADH131308 AND131308 AWZ131308 BGV131308 BQR131308 CAN131308 CKJ131308 CUF131308 DEB131308 DNX131308 DXT131308 EHP131308 ERL131308 FBH131308 FLD131308 FUZ131308 GEV131308 GOR131308 GYN131308 HIJ131308 HSF131308 ICB131308 ILX131308 IVT131308 JFP131308 JPL131308 JZH131308 KJD131308 KSZ131308 LCV131308 LMR131308 LWN131308 MGJ131308 MQF131308 NAB131308 NJX131308 NTT131308 ODP131308 ONL131308 OXH131308 PHD131308 PQZ131308 QAV131308 QKR131308 QUN131308 REJ131308 ROF131308 RYB131308 SHX131308 SRT131308 TBP131308 TLL131308 TVH131308 UFD131308 UOZ131308 UYV131308 VIR131308 VSN131308 WCJ131308 WMF131308 WWB131308 M196844 JP196844 TL196844 ADH196844 AND196844 AWZ196844 BGV196844 BQR196844 CAN196844 CKJ196844 CUF196844 DEB196844 DNX196844 DXT196844 EHP196844 ERL196844 FBH196844 FLD196844 FUZ196844 GEV196844 GOR196844 GYN196844 HIJ196844 HSF196844 ICB196844 ILX196844 IVT196844 JFP196844 JPL196844 JZH196844 KJD196844 KSZ196844 LCV196844 LMR196844 LWN196844 MGJ196844 MQF196844 NAB196844 NJX196844 NTT196844 ODP196844 ONL196844 OXH196844 PHD196844 PQZ196844 QAV196844 QKR196844 QUN196844 REJ196844 ROF196844 RYB196844 SHX196844 SRT196844 TBP196844 TLL196844 TVH196844 UFD196844 UOZ196844 UYV196844 VIR196844 VSN196844 WCJ196844 WMF196844 WWB196844 M262380 JP262380 TL262380 ADH262380 AND262380 AWZ262380 BGV262380 BQR262380 CAN262380 CKJ262380 CUF262380 DEB262380 DNX262380 DXT262380 EHP262380 ERL262380 FBH262380 FLD262380 FUZ262380 GEV262380 GOR262380 GYN262380 HIJ262380 HSF262380 ICB262380 ILX262380 IVT262380 JFP262380 JPL262380 JZH262380 KJD262380 KSZ262380 LCV262380 LMR262380 LWN262380 MGJ262380 MQF262380 NAB262380 NJX262380 NTT262380 ODP262380 ONL262380 OXH262380 PHD262380 PQZ262380 QAV262380 QKR262380 QUN262380 REJ262380 ROF262380 RYB262380 SHX262380 SRT262380 TBP262380 TLL262380 TVH262380 UFD262380 UOZ262380 UYV262380 VIR262380 VSN262380 WCJ262380 WMF262380 WWB262380 M327916 JP327916 TL327916 ADH327916 AND327916 AWZ327916 BGV327916 BQR327916 CAN327916 CKJ327916 CUF327916 DEB327916 DNX327916 DXT327916 EHP327916 ERL327916 FBH327916 FLD327916 FUZ327916 GEV327916 GOR327916 GYN327916 HIJ327916 HSF327916 ICB327916 ILX327916 IVT327916 JFP327916 JPL327916 JZH327916 KJD327916 KSZ327916 LCV327916 LMR327916 LWN327916 MGJ327916 MQF327916 NAB327916 NJX327916 NTT327916 ODP327916 ONL327916 OXH327916 PHD327916 PQZ327916 QAV327916 QKR327916 QUN327916 REJ327916 ROF327916 RYB327916 SHX327916 SRT327916 TBP327916 TLL327916 TVH327916 UFD327916 UOZ327916 UYV327916 VIR327916 VSN327916 WCJ327916 WMF327916 WWB327916 M393452 JP393452 TL393452 ADH393452 AND393452 AWZ393452 BGV393452 BQR393452 CAN393452 CKJ393452 CUF393452 DEB393452 DNX393452 DXT393452 EHP393452 ERL393452 FBH393452 FLD393452 FUZ393452 GEV393452 GOR393452 GYN393452 HIJ393452 HSF393452 ICB393452 ILX393452 IVT393452 JFP393452 JPL393452 JZH393452 KJD393452 KSZ393452 LCV393452 LMR393452 LWN393452 MGJ393452 MQF393452 NAB393452 NJX393452 NTT393452 ODP393452 ONL393452 OXH393452 PHD393452 PQZ393452 QAV393452 QKR393452 QUN393452 REJ393452 ROF393452 RYB393452 SHX393452 SRT393452 TBP393452 TLL393452 TVH393452 UFD393452 UOZ393452 UYV393452 VIR393452 VSN393452 WCJ393452 WMF393452 WWB393452 M458988 JP458988 TL458988 ADH458988 AND458988 AWZ458988 BGV458988 BQR458988 CAN458988 CKJ458988 CUF458988 DEB458988 DNX458988 DXT458988 EHP458988 ERL458988 FBH458988 FLD458988 FUZ458988 GEV458988 GOR458988 GYN458988 HIJ458988 HSF458988 ICB458988 ILX458988 IVT458988 JFP458988 JPL458988 JZH458988 KJD458988 KSZ458988 LCV458988 LMR458988 LWN458988 MGJ458988 MQF458988 NAB458988 NJX458988 NTT458988 ODP458988 ONL458988 OXH458988 PHD458988 PQZ458988 QAV458988 QKR458988 QUN458988 REJ458988 ROF458988 RYB458988 SHX458988 SRT458988 TBP458988 TLL458988 TVH458988 UFD458988 UOZ458988 UYV458988 VIR458988 VSN458988 WCJ458988 WMF458988 WWB458988 M524524 JP524524 TL524524 ADH524524 AND524524 AWZ524524 BGV524524 BQR524524 CAN524524 CKJ524524 CUF524524 DEB524524 DNX524524 DXT524524 EHP524524 ERL524524 FBH524524 FLD524524 FUZ524524 GEV524524 GOR524524 GYN524524 HIJ524524 HSF524524 ICB524524 ILX524524 IVT524524 JFP524524 JPL524524 JZH524524 KJD524524 KSZ524524 LCV524524 LMR524524 LWN524524 MGJ524524 MQF524524 NAB524524 NJX524524 NTT524524 ODP524524 ONL524524 OXH524524 PHD524524 PQZ524524 QAV524524 QKR524524 QUN524524 REJ524524 ROF524524 RYB524524 SHX524524 SRT524524 TBP524524 TLL524524 TVH524524 UFD524524 UOZ524524 UYV524524 VIR524524 VSN524524 WCJ524524 WMF524524 WWB524524 M590060 JP590060 TL590060 ADH590060 AND590060 AWZ590060 BGV590060 BQR590060 CAN590060 CKJ590060 CUF590060 DEB590060 DNX590060 DXT590060 EHP590060 ERL590060 FBH590060 FLD590060 FUZ590060 GEV590060 GOR590060 GYN590060 HIJ590060 HSF590060 ICB590060 ILX590060 IVT590060 JFP590060 JPL590060 JZH590060 KJD590060 KSZ590060 LCV590060 LMR590060 LWN590060 MGJ590060 MQF590060 NAB590060 NJX590060 NTT590060 ODP590060 ONL590060 OXH590060 PHD590060 PQZ590060 QAV590060 QKR590060 QUN590060 REJ590060 ROF590060 RYB590060 SHX590060 SRT590060 TBP590060 TLL590060 TVH590060 UFD590060 UOZ590060 UYV590060 VIR590060 VSN590060 WCJ590060 WMF590060 WWB590060 M655596 JP655596 TL655596 ADH655596 AND655596 AWZ655596 BGV655596 BQR655596 CAN655596 CKJ655596 CUF655596 DEB655596 DNX655596 DXT655596 EHP655596 ERL655596 FBH655596 FLD655596 FUZ655596 GEV655596 GOR655596 GYN655596 HIJ655596 HSF655596 ICB655596 ILX655596 IVT655596 JFP655596 JPL655596 JZH655596 KJD655596 KSZ655596 LCV655596 LMR655596 LWN655596 MGJ655596 MQF655596 NAB655596 NJX655596 NTT655596 ODP655596 ONL655596 OXH655596 PHD655596 PQZ655596 QAV655596 QKR655596 QUN655596 REJ655596 ROF655596 RYB655596 SHX655596 SRT655596 TBP655596 TLL655596 TVH655596 UFD655596 UOZ655596 UYV655596 VIR655596 VSN655596 WCJ655596 WMF655596 WWB655596 M721132 JP721132 TL721132 ADH721132 AND721132 AWZ721132 BGV721132 BQR721132 CAN721132 CKJ721132 CUF721132 DEB721132 DNX721132 DXT721132 EHP721132 ERL721132 FBH721132 FLD721132 FUZ721132 GEV721132 GOR721132 GYN721132 HIJ721132 HSF721132 ICB721132 ILX721132 IVT721132 JFP721132 JPL721132 JZH721132 KJD721132 KSZ721132 LCV721132 LMR721132 LWN721132 MGJ721132 MQF721132 NAB721132 NJX721132 NTT721132 ODP721132 ONL721132 OXH721132 PHD721132 PQZ721132 QAV721132 QKR721132 QUN721132 REJ721132 ROF721132 RYB721132 SHX721132 SRT721132 TBP721132 TLL721132 TVH721132 UFD721132 UOZ721132 UYV721132 VIR721132 VSN721132 WCJ721132 WMF721132 WWB721132 M786668 JP786668 TL786668 ADH786668 AND786668 AWZ786668 BGV786668 BQR786668 CAN786668 CKJ786668 CUF786668 DEB786668 DNX786668 DXT786668 EHP786668 ERL786668 FBH786668 FLD786668 FUZ786668 GEV786668 GOR786668 GYN786668 HIJ786668 HSF786668 ICB786668 ILX786668 IVT786668 JFP786668 JPL786668 JZH786668 KJD786668 KSZ786668 LCV786668 LMR786668 LWN786668 MGJ786668 MQF786668 NAB786668 NJX786668 NTT786668 ODP786668 ONL786668 OXH786668 PHD786668 PQZ786668 QAV786668 QKR786668 QUN786668 REJ786668 ROF786668 RYB786668 SHX786668 SRT786668 TBP786668 TLL786668 TVH786668 UFD786668 UOZ786668 UYV786668 VIR786668 VSN786668 WCJ786668 WMF786668 WWB786668 M852204 JP852204 TL852204 ADH852204 AND852204 AWZ852204 BGV852204 BQR852204 CAN852204 CKJ852204 CUF852204 DEB852204 DNX852204 DXT852204 EHP852204 ERL852204 FBH852204 FLD852204 FUZ852204 GEV852204 GOR852204 GYN852204 HIJ852204 HSF852204 ICB852204 ILX852204 IVT852204 JFP852204 JPL852204 JZH852204 KJD852204 KSZ852204 LCV852204 LMR852204 LWN852204 MGJ852204 MQF852204 NAB852204 NJX852204 NTT852204 ODP852204 ONL852204 OXH852204 PHD852204 PQZ852204 QAV852204 QKR852204 QUN852204 REJ852204 ROF852204 RYB852204 SHX852204 SRT852204 TBP852204 TLL852204 TVH852204 UFD852204 UOZ852204 UYV852204 VIR852204 VSN852204 WCJ852204 WMF852204 WWB852204 M917740 JP917740 TL917740 ADH917740 AND917740 AWZ917740 BGV917740 BQR917740 CAN917740 CKJ917740 CUF917740 DEB917740 DNX917740 DXT917740 EHP917740 ERL917740 FBH917740 FLD917740 FUZ917740 GEV917740 GOR917740 GYN917740 HIJ917740 HSF917740 ICB917740 ILX917740 IVT917740 JFP917740 JPL917740 JZH917740 KJD917740 KSZ917740 LCV917740 LMR917740 LWN917740 MGJ917740 MQF917740 NAB917740 NJX917740 NTT917740 ODP917740 ONL917740 OXH917740 PHD917740 PQZ917740 QAV917740 QKR917740 QUN917740 REJ917740 ROF917740 RYB917740 SHX917740 SRT917740 TBP917740 TLL917740 TVH917740 UFD917740 UOZ917740 UYV917740 VIR917740 VSN917740 WCJ917740 WMF917740 WWB917740 M983276 JP983276 TL983276 ADH983276 AND983276 AWZ983276 BGV983276 BQR983276 CAN983276 CKJ983276 CUF983276 DEB983276 DNX983276 DXT983276 EHP983276 ERL983276 FBH983276 FLD983276 FUZ983276 GEV983276 GOR983276 GYN983276 HIJ983276 HSF983276 ICB983276 ILX983276 IVT983276 JFP983276 JPL983276 JZH983276 KJD983276 KSZ983276 LCV983276 LMR983276 LWN983276 MGJ983276 MQF983276 NAB983276 NJX983276 NTT983276 ODP983276 ONL983276 OXH983276 PHD983276 PQZ983276 QAV983276 QKR983276 QUN983276 REJ983276 ROF983276 RYB983276 SHX983276 SRT983276 TBP983276 TLL983276 TVH983276 UFD983276 UOZ983276 UYV983276 VIR983276 VSN983276 WCJ983276 WMF983276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3 TL33 ADH33 AND33 AWZ33 M33 WWB33 WMF33 WCJ33 VSN33 VIR33 UYV33 UOZ33 UFD33 TVH33 TLL33 TBP33 SRT33 SHX33 RYB33 ROF33 REJ33 QUN33 QKR33 QAV33 PQZ33 PHD33 OXH33 ONL33 ODP33 NTT33 NJX33 NAB33 MQF33 MGJ33 LWN33 LMR33 LCV33 KSZ33 KJD33 JZH33 JPL33 JFP33 IVT33 ILX33 ICB33 HSF33 HIJ33 GYN33 GOR33 GEV33 FUZ33 FLD33 FBH33 ERL33 EHP33 DXT33 DNX33 DEB33 CUF33 CKJ33 CAN33 BQR33 BGV33 JP42 TL42 ADH42 AND42 AWZ42 M42 WWB42 WMF42 WCJ42 VSN42 VIR42 UYV42 UOZ42 UFD42 TVH42 TLL42 TBP42 SRT42 SHX42 RYB42 ROF42 REJ42 QUN42 QKR42 QAV42 PQZ42 PHD42 OXH42 ONL42 ODP42 NTT42 NJX42 NAB42 MQF42 MGJ42 LWN42 LMR42 LCV42 KSZ42 KJD42 JZH42 JPL42 JFP42 IVT42 ILX42 ICB42 HSF42 HIJ42 GYN42 GOR42 GEV42 FUZ42 FLD42 FBH42 ERL42 EHP42 DXT42 DNX42 DEB42 CUF42 CKJ42 CAN42 BQR42 BGV42 JP51 TL51 ADH51 AND51 AWZ51 M51 WWB51 WMF51 WCJ51 VSN51 VIR51 UYV51 UOZ51 UFD51 TVH51 TLL51 TBP51 SRT51 SHX51 RYB51 ROF51 REJ51 QUN51 QKR51 QAV51 PQZ51 PHD51 OXH51 ONL51 ODP51 NTT51 NJX51 NAB51 MQF51 MGJ51 LWN51 LMR51 LCV51 KSZ51 KJD51 JZH51 JPL51 JFP51 IVT51 ILX51 ICB51 HSF51 HIJ51 GYN51 GOR51 GEV51 FUZ51 FLD51 FBH51 ERL51 EHP51 DXT51 DNX51 DEB51 CUF51 CKJ51 CAN51 BQR51 BGV51 JP60 TL60 ADH60 AND60 AWZ60 M60 WWB60 WMF60 WCJ60 VSN60 VIR60 UYV60 UOZ60 UFD60 TVH60 TLL60 TBP60 SRT60 SHX60 RYB60 ROF60 REJ60 QUN60 QKR60 QAV60 PQZ60 PHD60 OXH60 ONL60 ODP60 NTT60 NJX60 NAB60 MQF60 MGJ60 LWN60 LMR60 LCV60 KSZ60 KJD60 JZH60 JPL60 JFP60 IVT60 ILX60 ICB60 HSF60 HIJ60 GYN60 GOR60 GEV60 FUZ60 FLD60 FBH60 ERL60 EHP60 DXT60 DNX60 DEB60 CUF60 CKJ60 CAN60 BQR60 BGV60 JP69 TL69 ADH69 AND69 AWZ69 M69 WWB69 WMF69 WCJ69 VSN69 VIR69 UYV69 UOZ69 UFD69 TVH69 TLL69 TBP69 SRT69 SHX69 RYB69 ROF69 REJ69 QUN69 QKR69 QAV69 PQZ69 PHD69 OXH69 ONL69 ODP69 NTT69 NJX69 NAB69 MQF69 MGJ69 LWN69 LMR69 LCV69 KSZ69 KJD69 JZH69 JPL69 JFP69 IVT69 ILX69 ICB69 HSF69 HIJ69 GYN69 GOR69 GEV69 FUZ69 FLD69 FBH69 ERL69 EHP69 DXT69 DNX69 DEB69 CUF69 CKJ69 CAN69 BQR69 BGV69 JP78 TL78 ADH78 AND78 AWZ78 M78 WWB78 WMF78 WCJ78 VSN78 VIR78 UYV78 UOZ78 UFD78 TVH78 TLL78 TBP78 SRT78 SHX78 RYB78 ROF78 REJ78 QUN78 QKR78 QAV78 PQZ78 PHD78 OXH78 ONL78 ODP78 NTT78 NJX78 NAB78 MQF78 MGJ78 LWN78 LMR78 LCV78 KSZ78 KJD78 JZH78 JPL78 JFP78 IVT78 ILX78 ICB78 HSF78 HIJ78 GYN78 GOR78 GEV78 FUZ78 FLD78 FBH78 ERL78 EHP78 DXT78 DNX78 DEB78 CUF78 CKJ78 CAN78 BQR78 BGV78 JP87 TL87 ADH87 AND87 AWZ87 M87 WWB87 WMF87 WCJ87 VSN87 VIR87 UYV87 UOZ87 UFD87 TVH87 TLL87 TBP87 SRT87 SHX87 RYB87 ROF87 REJ87 QUN87 QKR87 QAV87 PQZ87 PHD87 OXH87 ONL87 ODP87 NTT87 NJX87 NAB87 MQF87 MGJ87 LWN87 LMR87 LCV87 KSZ87 KJD87 JZH87 JPL87 JFP87 IVT87 ILX87 ICB87 HSF87 HIJ87 GYN87 GOR87 GEV87 FUZ87 FLD87 FBH87 ERL87 EHP87 DXT87 DNX87 DEB87 CUF87 CKJ87 CAN87 BQR87 BGV87 JP96 TL96 ADH96 AND96 AWZ96 M96 WWB96 WMF96 WCJ96 VSN96 VIR96 UYV96 UOZ96 UFD96 TVH96 TLL96 TBP96 SRT96 SHX96 RYB96 ROF96 REJ96 QUN96 QKR96 QAV96 PQZ96 PHD96 OXH96 ONL96 ODP96 NTT96 NJX96 NAB96 MQF96 MGJ96 LWN96 LMR96 LCV96 KSZ96 KJD96 JZH96 JPL96 JFP96 IVT96 ILX96 ICB96 HSF96 HIJ96 GYN96 GOR96 GEV96 FUZ96 FLD96 FBH96 ERL96 EHP96 DXT96 DNX96 DEB96 CUF96 CKJ96 CAN96 BQR96 BGV96 JP105 TL105 ADH105 AND105 AWZ105 M105 WWB105 WMF105 WCJ105 VSN105 VIR105 UYV105 UOZ105 UFD105 TVH105 TLL105 TBP105 SRT105 SHX105 RYB105 ROF105 REJ105 QUN105 QKR105 QAV105 PQZ105 PHD105 OXH105 ONL105 ODP105 NTT105 NJX105 NAB105 MQF105 MGJ105 LWN105 LMR105 LCV105 KSZ105 KJD105 JZH105 JPL105 JFP105 IVT105 ILX105 ICB105 HSF105 HIJ105 GYN105 GOR105 GEV105 FUZ105 FLD105 FBH105 ERL105 EHP105 DXT105 DNX105 DEB105 CUF105 CKJ105 CAN105 BQR105 BGV105 JP114 TL114 ADH114 AND114 AWZ114 M114 WWB114 WMF114 WCJ114 VSN114 VIR114 UYV114 UOZ114 UFD114 TVH114 TLL114 TBP114 SRT114 SHX114 RYB114 ROF114 REJ114 QUN114 QKR114 QAV114 PQZ114 PHD114 OXH114 ONL114 ODP114 NTT114 NJX114 NAB114 MQF114 MGJ114 LWN114 LMR114 LCV114 KSZ114 KJD114 JZH114 JPL114 JFP114 IVT114 ILX114 ICB114 HSF114 HIJ114 GYN114 GOR114 GEV114 FUZ114 FLD114 FBH114 ERL114 EHP114 DXT114 DNX114 DEB114 CUF114 CKJ114 CAN114 BQR114 BGV114 JP123 TL123 ADH123 AND123 AWZ123 M123 WWB123 WMF123 WCJ123 VSN123 VIR123 UYV123 UOZ123 UFD123 TVH123 TLL123 TBP123 SRT123 SHX123 RYB123 ROF123 REJ123 QUN123 QKR123 QAV123 PQZ123 PHD123 OXH123 ONL123 ODP123 NTT123 NJX123 NAB123 MQF123 MGJ123 LWN123 LMR123 LCV123 KSZ123 KJD123 JZH123 JPL123 JFP123 IVT123 ILX123 ICB123 HSF123 HIJ123 GYN123 GOR123 GEV123 FUZ123 FLD123 FBH123 ERL123 EHP123 DXT123 DNX123 DEB123 CUF123 CKJ123 CAN123 BQR123 BGV123 JP132 TL132 ADH132 AND132 AWZ132 M132 WWB132 WMF132 WCJ132 VSN132 VIR132 UYV132 UOZ132 UFD132 TVH132 TLL132 TBP132 SRT132 SHX132 RYB132 ROF132 REJ132 QUN132 QKR132 QAV132 PQZ132 PHD132 OXH132 ONL132 ODP132 NTT132 NJX132 NAB132 MQF132 MGJ132 LWN132 LMR132 LCV132 KSZ132 KJD132 JZH132 JPL132 JFP132 IVT132 ILX132 ICB132 HSF132 HIJ132 GYN132 GOR132 GEV132 FUZ132 FLD132 FBH132 ERL132 EHP132 DXT132 DNX132 DEB132 CUF132 CKJ132 CAN132 BQR132 BGV132 JP141 TL141 ADH141 AND141 AWZ141 M141 WWB141 WMF141 WCJ141 VSN141 VIR141 UYV141 UOZ141 UFD141 TVH141 TLL141 TBP141 SRT141 SHX141 RYB141 ROF141 REJ141 QUN141 QKR141 QAV141 PQZ141 PHD141 OXH141 ONL141 ODP141 NTT141 NJX141 NAB141 MQF141 MGJ141 LWN141 LMR141 LCV141 KSZ141 KJD141 JZH141 JPL141 JFP141 IVT141 ILX141 ICB141 HSF141 HIJ141 GYN141 GOR141 GEV141 FUZ141 FLD141 FBH141 ERL141 EHP141 DXT141 DNX141 DEB141 CUF141 CKJ141 CAN141 BQR141 BGV141 JP150 TL150 ADH150 AND150 AWZ150 M150 WWB150 WMF150 WCJ150 VSN150 VIR150 UYV150 UOZ150 UFD150 TVH150 TLL150 TBP150 SRT150 SHX150 RYB150 ROF150 REJ150 QUN150 QKR150 QAV150 PQZ150 PHD150 OXH150 ONL150 ODP150 NTT150 NJX150 NAB150 MQF150 MGJ150 LWN150 LMR150 LCV150 KSZ150 KJD150 JZH150 JPL150 JFP150 IVT150 ILX150 ICB150 HSF150 HIJ150 GYN150 GOR150 GEV150 FUZ150 FLD150 FBH150 ERL150 EHP150 DXT150 DNX150 DEB150 CUF150 CKJ150 CAN150 BQR150 BGV150 JP159 TL159 ADH159 AND159 AWZ159 M159 WWB159 WMF159 WCJ159 VSN159 VIR159 UYV159 UOZ159 UFD159 TVH159 TLL159 TBP159 SRT159 SHX159 RYB159 ROF159 REJ159 QUN159 QKR159 QAV159 PQZ159 PHD159 OXH159 ONL159 ODP159 NTT159 NJX159 NAB159 MQF159 MGJ159 LWN159 LMR159 LCV159 KSZ159 KJD159 JZH159 JPL159 JFP159 IVT159 ILX159 ICB159 HSF159 HIJ159 GYN159 GOR159 GEV159 FUZ159 FLD159 FBH159 ERL159 EHP159 DXT159 DNX159 DEB159 CUF159 CKJ159 CAN159 BQR159 BGV159 JP168 TL168 ADH168 AND168 AWZ168 M168 WWB168 WMF168 WCJ168 VSN168 VIR168 UYV168 UOZ168 UFD168 TVH168 TLL168 TBP168 SRT168 SHX168 RYB168 ROF168 REJ168 QUN168 QKR168 QAV168 PQZ168 PHD168 OXH168 ONL168 ODP168 NTT168 NJX168 NAB168 MQF168 MGJ168 LWN168 LMR168 LCV168 KSZ168 KJD168 JZH168 JPL168 JFP168 IVT168 ILX168 ICB168 HSF168 HIJ168 GYN168 GOR168 GEV168 FUZ168 FLD168 FBH168 ERL168 EHP168 DXT168 DNX168 DEB168 CUF168 CKJ168 CAN168 BQR168 BGV168 JP177 TL177 ADH177 AND177 AWZ177 M177 WWB177 WMF177 WCJ177 VSN177 VIR177 UYV177 UOZ177 UFD177 TVH177 TLL177 TBP177 SRT177 SHX177 RYB177 ROF177 REJ177 QUN177 QKR177 QAV177 PQZ177 PHD177 OXH177 ONL177 ODP177 NTT177 NJX177 NAB177 MQF177 MGJ177 LWN177 LMR177 LCV177 KSZ177 KJD177 JZH177 JPL177 JFP177 IVT177 ILX177 ICB177 HSF177 HIJ177 GYN177 GOR177 GEV177 FUZ177 FLD177 FBH177 ERL177 EHP177 DXT177 DNX177 DEB177 CUF177 CKJ177 CAN177 BQR177 BGV177 JP186 TL186 ADH186 AND186 AWZ186 M186 WWB186 WMF186 WCJ186 VSN186 VIR186 UYV186 UOZ186 UFD186 TVH186 TLL186 TBP186 SRT186 SHX186 RYB186 ROF186 REJ186 QUN186 QKR186 QAV186 PQZ186 PHD186 OXH186 ONL186 ODP186 NTT186 NJX186 NAB186 MQF186 MGJ186 LWN186 LMR186 LCV186 KSZ186 KJD186 JZH186 JPL186 JFP186 IVT186 ILX186 ICB186 HSF186 HIJ186 GYN186 GOR186 GEV186 FUZ186 FLD186 FBH186 ERL186 EHP186 DXT186 DNX186 DEB186 CUF186 CKJ186 CAN186 BQR186 BGV186 JP195 TL195 ADH195 AND195 AWZ195 M195 WWB195 WMF195 WCJ195 VSN195 VIR195 UYV195 UOZ195 UFD195 TVH195 TLL195 TBP195 SRT195 SHX195 RYB195 ROF195 REJ195 QUN195 QKR195 QAV195 PQZ195 PHD195 OXH195 ONL195 ODP195 NTT195 NJX195 NAB195 MQF195 MGJ195 LWN195 LMR195 LCV195 KSZ195 KJD195 JZH195 JPL195 JFP195 IVT195 ILX195 ICB195 HSF195 HIJ195 GYN195 GOR195 GEV195 FUZ195 FLD195 FBH195 ERL195 EHP195 DXT195 DNX195 DEB195 CUF195 CKJ195 CAN195 BQR195 BGV195 JP204 TL204 ADH204 AND204 AWZ204 M204 WWB204 WMF204 WCJ204 VSN204 VIR204 UYV204 UOZ204 UFD204 TVH204 TLL204 TBP204 SRT204 SHX204 RYB204 ROF204 REJ204 QUN204 QKR204 QAV204 PQZ204 PHD204 OXH204 ONL204 ODP204 NTT204 NJX204 NAB204 MQF204 MGJ204 LWN204 LMR204 LCV204 KSZ204 KJD204 JZH204 JPL204 JFP204 IVT204 ILX204 ICB204 HSF204 HIJ204 GYN204 GOR204 GEV204 FUZ204 FLD204 FBH204 ERL204 EHP204 DXT204 DNX204 DEB204 CUF204 CKJ204 CAN204 BQR204 BGV204 JP213 TL213 ADH213 AND213 AWZ213 M213 WWB213 WMF213 WCJ213 VSN213 VIR213 UYV213 UOZ213 UFD213 TVH213 TLL213 TBP213 SRT213 SHX213 RYB213 ROF213 REJ213 QUN213 QKR213 QAV213 PQZ213 PHD213 OXH213 ONL213 ODP213 NTT213 NJX213 NAB213 MQF213 MGJ213 LWN213 LMR213 LCV213 KSZ213 KJD213 JZH213 JPL213 JFP213 IVT213 ILX213 ICB213 HSF213 HIJ213 GYN213 GOR213 GEV213 FUZ213 FLD213 FBH213 ERL213 EHP213 DXT213 DNX213 DEB213 CUF213 CKJ213 CAN213 BQR213 BGV213 JP222 TL222 ADH222 AND222 AWZ222 M222 WWB222 WMF222 WCJ222 VSN222 VIR222 UYV222 UOZ222 UFD222 TVH222 TLL222 TBP222 SRT222 SHX222 RYB222 ROF222 REJ222 QUN222 QKR222 QAV222 PQZ222 PHD222 OXH222 ONL222 ODP222 NTT222 NJX222 NAB222 MQF222 MGJ222 LWN222 LMR222 LCV222 KSZ222 KJD222 JZH222 JPL222 JFP222 IVT222 ILX222 ICB222 HSF222 HIJ222 GYN222 GOR222 GEV222 FUZ222 FLD222 FBH222 ERL222 EHP222 DXT222 DNX222 DEB222 CUF222 CKJ222 CAN222 BQR222 BGV222 JP231 TL231 ADH231 AND231 AWZ231 M231 WWB231 WMF231 WCJ231 VSN231 VIR231 UYV231 UOZ231 UFD231 TVH231 TLL231 TBP231 SRT231 SHX231 RYB231 ROF231 REJ231 QUN231 QKR231 QAV231 PQZ231 PHD231 OXH231 ONL231 ODP231 NTT231 NJX231 NAB231 MQF231 MGJ231 LWN231 LMR231 LCV231 KSZ231 KJD231 JZH231 JPL231 JFP231 IVT231 ILX231 ICB231 HSF231 HIJ231 GYN231 GOR231 GEV231 FUZ231 FLD231 FBH231 ERL231 EHP231 DXT231 DNX231 DEB231 CUF231 CKJ231 CAN231 BQR231 BGV231 JP240 TL240 ADH240 AND240 AWZ240 M240 WWB240 WMF240 WCJ240 VSN240 VIR240 UYV240 UOZ240 UFD240 TVH240 TLL240 TBP240 SRT240 SHX240 RYB240 ROF240 REJ240 QUN240 QKR240 QAV240 PQZ240 PHD240 OXH240 ONL240 ODP240 NTT240 NJX240 NAB240 MQF240 MGJ240 LWN240 LMR240 LCV240 KSZ240 KJD240 JZH240 JPL240 JFP240 IVT240 ILX240 ICB240 HSF240 HIJ240 GYN240 GOR240 GEV240 FUZ240 FLD240 FBH240 ERL240 EHP240 DXT240 DNX240 DEB240 CUF240 CKJ240 CAN240 BQR240 BGV240"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771:JY65771 TN65771:TU65771 ADJ65771:ADQ65771 ANF65771:ANM65771 AXB65771:AXI65771 BGX65771:BHE65771 BQT65771:BRA65771 CAP65771:CAW65771 CKL65771:CKS65771 CUH65771:CUO65771 DED65771:DEK65771 DNZ65771:DOG65771 DXV65771:DYC65771 EHR65771:EHY65771 ERN65771:ERU65771 FBJ65771:FBQ65771 FLF65771:FLM65771 FVB65771:FVI65771 GEX65771:GFE65771 GOT65771:GPA65771 GYP65771:GYW65771 HIL65771:HIS65771 HSH65771:HSO65771 ICD65771:ICK65771 ILZ65771:IMG65771 IVV65771:IWC65771 JFR65771:JFY65771 JPN65771:JPU65771 JZJ65771:JZQ65771 KJF65771:KJM65771 KTB65771:KTI65771 LCX65771:LDE65771 LMT65771:LNA65771 LWP65771:LWW65771 MGL65771:MGS65771 MQH65771:MQO65771 NAD65771:NAK65771 NJZ65771:NKG65771 NTV65771:NUC65771 ODR65771:ODY65771 ONN65771:ONU65771 OXJ65771:OXQ65771 PHF65771:PHM65771 PRB65771:PRI65771 QAX65771:QBE65771 QKT65771:QLA65771 QUP65771:QUW65771 REL65771:RES65771 ROH65771:ROO65771 RYD65771:RYK65771 SHZ65771:SIG65771 SRV65771:SSC65771 TBR65771:TBY65771 TLN65771:TLU65771 TVJ65771:TVQ65771 UFF65771:UFM65771 UPB65771:UPI65771 UYX65771:UZE65771 VIT65771:VJA65771 VSP65771:VSW65771 WCL65771:WCS65771 WMH65771:WMO65771 WWD65771:WWK65771 JR131307:JY131307 TN131307:TU131307 ADJ131307:ADQ131307 ANF131307:ANM131307 AXB131307:AXI131307 BGX131307:BHE131307 BQT131307:BRA131307 CAP131307:CAW131307 CKL131307:CKS131307 CUH131307:CUO131307 DED131307:DEK131307 DNZ131307:DOG131307 DXV131307:DYC131307 EHR131307:EHY131307 ERN131307:ERU131307 FBJ131307:FBQ131307 FLF131307:FLM131307 FVB131307:FVI131307 GEX131307:GFE131307 GOT131307:GPA131307 GYP131307:GYW131307 HIL131307:HIS131307 HSH131307:HSO131307 ICD131307:ICK131307 ILZ131307:IMG131307 IVV131307:IWC131307 JFR131307:JFY131307 JPN131307:JPU131307 JZJ131307:JZQ131307 KJF131307:KJM131307 KTB131307:KTI131307 LCX131307:LDE131307 LMT131307:LNA131307 LWP131307:LWW131307 MGL131307:MGS131307 MQH131307:MQO131307 NAD131307:NAK131307 NJZ131307:NKG131307 NTV131307:NUC131307 ODR131307:ODY131307 ONN131307:ONU131307 OXJ131307:OXQ131307 PHF131307:PHM131307 PRB131307:PRI131307 QAX131307:QBE131307 QKT131307:QLA131307 QUP131307:QUW131307 REL131307:RES131307 ROH131307:ROO131307 RYD131307:RYK131307 SHZ131307:SIG131307 SRV131307:SSC131307 TBR131307:TBY131307 TLN131307:TLU131307 TVJ131307:TVQ131307 UFF131307:UFM131307 UPB131307:UPI131307 UYX131307:UZE131307 VIT131307:VJA131307 VSP131307:VSW131307 WCL131307:WCS131307 WMH131307:WMO131307 WWD131307:WWK131307 JR196843:JY196843 TN196843:TU196843 ADJ196843:ADQ196843 ANF196843:ANM196843 AXB196843:AXI196843 BGX196843:BHE196843 BQT196843:BRA196843 CAP196843:CAW196843 CKL196843:CKS196843 CUH196843:CUO196843 DED196843:DEK196843 DNZ196843:DOG196843 DXV196843:DYC196843 EHR196843:EHY196843 ERN196843:ERU196843 FBJ196843:FBQ196843 FLF196843:FLM196843 FVB196843:FVI196843 GEX196843:GFE196843 GOT196843:GPA196843 GYP196843:GYW196843 HIL196843:HIS196843 HSH196843:HSO196843 ICD196843:ICK196843 ILZ196843:IMG196843 IVV196843:IWC196843 JFR196843:JFY196843 JPN196843:JPU196843 JZJ196843:JZQ196843 KJF196843:KJM196843 KTB196843:KTI196843 LCX196843:LDE196843 LMT196843:LNA196843 LWP196843:LWW196843 MGL196843:MGS196843 MQH196843:MQO196843 NAD196843:NAK196843 NJZ196843:NKG196843 NTV196843:NUC196843 ODR196843:ODY196843 ONN196843:ONU196843 OXJ196843:OXQ196843 PHF196843:PHM196843 PRB196843:PRI196843 QAX196843:QBE196843 QKT196843:QLA196843 QUP196843:QUW196843 REL196843:RES196843 ROH196843:ROO196843 RYD196843:RYK196843 SHZ196843:SIG196843 SRV196843:SSC196843 TBR196843:TBY196843 TLN196843:TLU196843 TVJ196843:TVQ196843 UFF196843:UFM196843 UPB196843:UPI196843 UYX196843:UZE196843 VIT196843:VJA196843 VSP196843:VSW196843 WCL196843:WCS196843 WMH196843:WMO196843 WWD196843:WWK196843 JR262379:JY262379 TN262379:TU262379 ADJ262379:ADQ262379 ANF262379:ANM262379 AXB262379:AXI262379 BGX262379:BHE262379 BQT262379:BRA262379 CAP262379:CAW262379 CKL262379:CKS262379 CUH262379:CUO262379 DED262379:DEK262379 DNZ262379:DOG262379 DXV262379:DYC262379 EHR262379:EHY262379 ERN262379:ERU262379 FBJ262379:FBQ262379 FLF262379:FLM262379 FVB262379:FVI262379 GEX262379:GFE262379 GOT262379:GPA262379 GYP262379:GYW262379 HIL262379:HIS262379 HSH262379:HSO262379 ICD262379:ICK262379 ILZ262379:IMG262379 IVV262379:IWC262379 JFR262379:JFY262379 JPN262379:JPU262379 JZJ262379:JZQ262379 KJF262379:KJM262379 KTB262379:KTI262379 LCX262379:LDE262379 LMT262379:LNA262379 LWP262379:LWW262379 MGL262379:MGS262379 MQH262379:MQO262379 NAD262379:NAK262379 NJZ262379:NKG262379 NTV262379:NUC262379 ODR262379:ODY262379 ONN262379:ONU262379 OXJ262379:OXQ262379 PHF262379:PHM262379 PRB262379:PRI262379 QAX262379:QBE262379 QKT262379:QLA262379 QUP262379:QUW262379 REL262379:RES262379 ROH262379:ROO262379 RYD262379:RYK262379 SHZ262379:SIG262379 SRV262379:SSC262379 TBR262379:TBY262379 TLN262379:TLU262379 TVJ262379:TVQ262379 UFF262379:UFM262379 UPB262379:UPI262379 UYX262379:UZE262379 VIT262379:VJA262379 VSP262379:VSW262379 WCL262379:WCS262379 WMH262379:WMO262379 WWD262379:WWK262379 JR327915:JY327915 TN327915:TU327915 ADJ327915:ADQ327915 ANF327915:ANM327915 AXB327915:AXI327915 BGX327915:BHE327915 BQT327915:BRA327915 CAP327915:CAW327915 CKL327915:CKS327915 CUH327915:CUO327915 DED327915:DEK327915 DNZ327915:DOG327915 DXV327915:DYC327915 EHR327915:EHY327915 ERN327915:ERU327915 FBJ327915:FBQ327915 FLF327915:FLM327915 FVB327915:FVI327915 GEX327915:GFE327915 GOT327915:GPA327915 GYP327915:GYW327915 HIL327915:HIS327915 HSH327915:HSO327915 ICD327915:ICK327915 ILZ327915:IMG327915 IVV327915:IWC327915 JFR327915:JFY327915 JPN327915:JPU327915 JZJ327915:JZQ327915 KJF327915:KJM327915 KTB327915:KTI327915 LCX327915:LDE327915 LMT327915:LNA327915 LWP327915:LWW327915 MGL327915:MGS327915 MQH327915:MQO327915 NAD327915:NAK327915 NJZ327915:NKG327915 NTV327915:NUC327915 ODR327915:ODY327915 ONN327915:ONU327915 OXJ327915:OXQ327915 PHF327915:PHM327915 PRB327915:PRI327915 QAX327915:QBE327915 QKT327915:QLA327915 QUP327915:QUW327915 REL327915:RES327915 ROH327915:ROO327915 RYD327915:RYK327915 SHZ327915:SIG327915 SRV327915:SSC327915 TBR327915:TBY327915 TLN327915:TLU327915 TVJ327915:TVQ327915 UFF327915:UFM327915 UPB327915:UPI327915 UYX327915:UZE327915 VIT327915:VJA327915 VSP327915:VSW327915 WCL327915:WCS327915 WMH327915:WMO327915 WWD327915:WWK327915 JR393451:JY393451 TN393451:TU393451 ADJ393451:ADQ393451 ANF393451:ANM393451 AXB393451:AXI393451 BGX393451:BHE393451 BQT393451:BRA393451 CAP393451:CAW393451 CKL393451:CKS393451 CUH393451:CUO393451 DED393451:DEK393451 DNZ393451:DOG393451 DXV393451:DYC393451 EHR393451:EHY393451 ERN393451:ERU393451 FBJ393451:FBQ393451 FLF393451:FLM393451 FVB393451:FVI393451 GEX393451:GFE393451 GOT393451:GPA393451 GYP393451:GYW393451 HIL393451:HIS393451 HSH393451:HSO393451 ICD393451:ICK393451 ILZ393451:IMG393451 IVV393451:IWC393451 JFR393451:JFY393451 JPN393451:JPU393451 JZJ393451:JZQ393451 KJF393451:KJM393451 KTB393451:KTI393451 LCX393451:LDE393451 LMT393451:LNA393451 LWP393451:LWW393451 MGL393451:MGS393451 MQH393451:MQO393451 NAD393451:NAK393451 NJZ393451:NKG393451 NTV393451:NUC393451 ODR393451:ODY393451 ONN393451:ONU393451 OXJ393451:OXQ393451 PHF393451:PHM393451 PRB393451:PRI393451 QAX393451:QBE393451 QKT393451:QLA393451 QUP393451:QUW393451 REL393451:RES393451 ROH393451:ROO393451 RYD393451:RYK393451 SHZ393451:SIG393451 SRV393451:SSC393451 TBR393451:TBY393451 TLN393451:TLU393451 TVJ393451:TVQ393451 UFF393451:UFM393451 UPB393451:UPI393451 UYX393451:UZE393451 VIT393451:VJA393451 VSP393451:VSW393451 WCL393451:WCS393451 WMH393451:WMO393451 WWD393451:WWK393451 JR458987:JY458987 TN458987:TU458987 ADJ458987:ADQ458987 ANF458987:ANM458987 AXB458987:AXI458987 BGX458987:BHE458987 BQT458987:BRA458987 CAP458987:CAW458987 CKL458987:CKS458987 CUH458987:CUO458987 DED458987:DEK458987 DNZ458987:DOG458987 DXV458987:DYC458987 EHR458987:EHY458987 ERN458987:ERU458987 FBJ458987:FBQ458987 FLF458987:FLM458987 FVB458987:FVI458987 GEX458987:GFE458987 GOT458987:GPA458987 GYP458987:GYW458987 HIL458987:HIS458987 HSH458987:HSO458987 ICD458987:ICK458987 ILZ458987:IMG458987 IVV458987:IWC458987 JFR458987:JFY458987 JPN458987:JPU458987 JZJ458987:JZQ458987 KJF458987:KJM458987 KTB458987:KTI458987 LCX458987:LDE458987 LMT458987:LNA458987 LWP458987:LWW458987 MGL458987:MGS458987 MQH458987:MQO458987 NAD458987:NAK458987 NJZ458987:NKG458987 NTV458987:NUC458987 ODR458987:ODY458987 ONN458987:ONU458987 OXJ458987:OXQ458987 PHF458987:PHM458987 PRB458987:PRI458987 QAX458987:QBE458987 QKT458987:QLA458987 QUP458987:QUW458987 REL458987:RES458987 ROH458987:ROO458987 RYD458987:RYK458987 SHZ458987:SIG458987 SRV458987:SSC458987 TBR458987:TBY458987 TLN458987:TLU458987 TVJ458987:TVQ458987 UFF458987:UFM458987 UPB458987:UPI458987 UYX458987:UZE458987 VIT458987:VJA458987 VSP458987:VSW458987 WCL458987:WCS458987 WMH458987:WMO458987 WWD458987:WWK458987 JR524523:JY524523 TN524523:TU524523 ADJ524523:ADQ524523 ANF524523:ANM524523 AXB524523:AXI524523 BGX524523:BHE524523 BQT524523:BRA524523 CAP524523:CAW524523 CKL524523:CKS524523 CUH524523:CUO524523 DED524523:DEK524523 DNZ524523:DOG524523 DXV524523:DYC524523 EHR524523:EHY524523 ERN524523:ERU524523 FBJ524523:FBQ524523 FLF524523:FLM524523 FVB524523:FVI524523 GEX524523:GFE524523 GOT524523:GPA524523 GYP524523:GYW524523 HIL524523:HIS524523 HSH524523:HSO524523 ICD524523:ICK524523 ILZ524523:IMG524523 IVV524523:IWC524523 JFR524523:JFY524523 JPN524523:JPU524523 JZJ524523:JZQ524523 KJF524523:KJM524523 KTB524523:KTI524523 LCX524523:LDE524523 LMT524523:LNA524523 LWP524523:LWW524523 MGL524523:MGS524523 MQH524523:MQO524523 NAD524523:NAK524523 NJZ524523:NKG524523 NTV524523:NUC524523 ODR524523:ODY524523 ONN524523:ONU524523 OXJ524523:OXQ524523 PHF524523:PHM524523 PRB524523:PRI524523 QAX524523:QBE524523 QKT524523:QLA524523 QUP524523:QUW524523 REL524523:RES524523 ROH524523:ROO524523 RYD524523:RYK524523 SHZ524523:SIG524523 SRV524523:SSC524523 TBR524523:TBY524523 TLN524523:TLU524523 TVJ524523:TVQ524523 UFF524523:UFM524523 UPB524523:UPI524523 UYX524523:UZE524523 VIT524523:VJA524523 VSP524523:VSW524523 WCL524523:WCS524523 WMH524523:WMO524523 WWD524523:WWK524523 JR590059:JY590059 TN590059:TU590059 ADJ590059:ADQ590059 ANF590059:ANM590059 AXB590059:AXI590059 BGX590059:BHE590059 BQT590059:BRA590059 CAP590059:CAW590059 CKL590059:CKS590059 CUH590059:CUO590059 DED590059:DEK590059 DNZ590059:DOG590059 DXV590059:DYC590059 EHR590059:EHY590059 ERN590059:ERU590059 FBJ590059:FBQ590059 FLF590059:FLM590059 FVB590059:FVI590059 GEX590059:GFE590059 GOT590059:GPA590059 GYP590059:GYW590059 HIL590059:HIS590059 HSH590059:HSO590059 ICD590059:ICK590059 ILZ590059:IMG590059 IVV590059:IWC590059 JFR590059:JFY590059 JPN590059:JPU590059 JZJ590059:JZQ590059 KJF590059:KJM590059 KTB590059:KTI590059 LCX590059:LDE590059 LMT590059:LNA590059 LWP590059:LWW590059 MGL590059:MGS590059 MQH590059:MQO590059 NAD590059:NAK590059 NJZ590059:NKG590059 NTV590059:NUC590059 ODR590059:ODY590059 ONN590059:ONU590059 OXJ590059:OXQ590059 PHF590059:PHM590059 PRB590059:PRI590059 QAX590059:QBE590059 QKT590059:QLA590059 QUP590059:QUW590059 REL590059:RES590059 ROH590059:ROO590059 RYD590059:RYK590059 SHZ590059:SIG590059 SRV590059:SSC590059 TBR590059:TBY590059 TLN590059:TLU590059 TVJ590059:TVQ590059 UFF590059:UFM590059 UPB590059:UPI590059 UYX590059:UZE590059 VIT590059:VJA590059 VSP590059:VSW590059 WCL590059:WCS590059 WMH590059:WMO590059 WWD590059:WWK590059 JR655595:JY655595 TN655595:TU655595 ADJ655595:ADQ655595 ANF655595:ANM655595 AXB655595:AXI655595 BGX655595:BHE655595 BQT655595:BRA655595 CAP655595:CAW655595 CKL655595:CKS655595 CUH655595:CUO655595 DED655595:DEK655595 DNZ655595:DOG655595 DXV655595:DYC655595 EHR655595:EHY655595 ERN655595:ERU655595 FBJ655595:FBQ655595 FLF655595:FLM655595 FVB655595:FVI655595 GEX655595:GFE655595 GOT655595:GPA655595 GYP655595:GYW655595 HIL655595:HIS655595 HSH655595:HSO655595 ICD655595:ICK655595 ILZ655595:IMG655595 IVV655595:IWC655595 JFR655595:JFY655595 JPN655595:JPU655595 JZJ655595:JZQ655595 KJF655595:KJM655595 KTB655595:KTI655595 LCX655595:LDE655595 LMT655595:LNA655595 LWP655595:LWW655595 MGL655595:MGS655595 MQH655595:MQO655595 NAD655595:NAK655595 NJZ655595:NKG655595 NTV655595:NUC655595 ODR655595:ODY655595 ONN655595:ONU655595 OXJ655595:OXQ655595 PHF655595:PHM655595 PRB655595:PRI655595 QAX655595:QBE655595 QKT655595:QLA655595 QUP655595:QUW655595 REL655595:RES655595 ROH655595:ROO655595 RYD655595:RYK655595 SHZ655595:SIG655595 SRV655595:SSC655595 TBR655595:TBY655595 TLN655595:TLU655595 TVJ655595:TVQ655595 UFF655595:UFM655595 UPB655595:UPI655595 UYX655595:UZE655595 VIT655595:VJA655595 VSP655595:VSW655595 WCL655595:WCS655595 WMH655595:WMO655595 WWD655595:WWK655595 JR721131:JY721131 TN721131:TU721131 ADJ721131:ADQ721131 ANF721131:ANM721131 AXB721131:AXI721131 BGX721131:BHE721131 BQT721131:BRA721131 CAP721131:CAW721131 CKL721131:CKS721131 CUH721131:CUO721131 DED721131:DEK721131 DNZ721131:DOG721131 DXV721131:DYC721131 EHR721131:EHY721131 ERN721131:ERU721131 FBJ721131:FBQ721131 FLF721131:FLM721131 FVB721131:FVI721131 GEX721131:GFE721131 GOT721131:GPA721131 GYP721131:GYW721131 HIL721131:HIS721131 HSH721131:HSO721131 ICD721131:ICK721131 ILZ721131:IMG721131 IVV721131:IWC721131 JFR721131:JFY721131 JPN721131:JPU721131 JZJ721131:JZQ721131 KJF721131:KJM721131 KTB721131:KTI721131 LCX721131:LDE721131 LMT721131:LNA721131 LWP721131:LWW721131 MGL721131:MGS721131 MQH721131:MQO721131 NAD721131:NAK721131 NJZ721131:NKG721131 NTV721131:NUC721131 ODR721131:ODY721131 ONN721131:ONU721131 OXJ721131:OXQ721131 PHF721131:PHM721131 PRB721131:PRI721131 QAX721131:QBE721131 QKT721131:QLA721131 QUP721131:QUW721131 REL721131:RES721131 ROH721131:ROO721131 RYD721131:RYK721131 SHZ721131:SIG721131 SRV721131:SSC721131 TBR721131:TBY721131 TLN721131:TLU721131 TVJ721131:TVQ721131 UFF721131:UFM721131 UPB721131:UPI721131 UYX721131:UZE721131 VIT721131:VJA721131 VSP721131:VSW721131 WCL721131:WCS721131 WMH721131:WMO721131 WWD721131:WWK721131 JR786667:JY786667 TN786667:TU786667 ADJ786667:ADQ786667 ANF786667:ANM786667 AXB786667:AXI786667 BGX786667:BHE786667 BQT786667:BRA786667 CAP786667:CAW786667 CKL786667:CKS786667 CUH786667:CUO786667 DED786667:DEK786667 DNZ786667:DOG786667 DXV786667:DYC786667 EHR786667:EHY786667 ERN786667:ERU786667 FBJ786667:FBQ786667 FLF786667:FLM786667 FVB786667:FVI786667 GEX786667:GFE786667 GOT786667:GPA786667 GYP786667:GYW786667 HIL786667:HIS786667 HSH786667:HSO786667 ICD786667:ICK786667 ILZ786667:IMG786667 IVV786667:IWC786667 JFR786667:JFY786667 JPN786667:JPU786667 JZJ786667:JZQ786667 KJF786667:KJM786667 KTB786667:KTI786667 LCX786667:LDE786667 LMT786667:LNA786667 LWP786667:LWW786667 MGL786667:MGS786667 MQH786667:MQO786667 NAD786667:NAK786667 NJZ786667:NKG786667 NTV786667:NUC786667 ODR786667:ODY786667 ONN786667:ONU786667 OXJ786667:OXQ786667 PHF786667:PHM786667 PRB786667:PRI786667 QAX786667:QBE786667 QKT786667:QLA786667 QUP786667:QUW786667 REL786667:RES786667 ROH786667:ROO786667 RYD786667:RYK786667 SHZ786667:SIG786667 SRV786667:SSC786667 TBR786667:TBY786667 TLN786667:TLU786667 TVJ786667:TVQ786667 UFF786667:UFM786667 UPB786667:UPI786667 UYX786667:UZE786667 VIT786667:VJA786667 VSP786667:VSW786667 WCL786667:WCS786667 WMH786667:WMO786667 WWD786667:WWK786667 JR852203:JY852203 TN852203:TU852203 ADJ852203:ADQ852203 ANF852203:ANM852203 AXB852203:AXI852203 BGX852203:BHE852203 BQT852203:BRA852203 CAP852203:CAW852203 CKL852203:CKS852203 CUH852203:CUO852203 DED852203:DEK852203 DNZ852203:DOG852203 DXV852203:DYC852203 EHR852203:EHY852203 ERN852203:ERU852203 FBJ852203:FBQ852203 FLF852203:FLM852203 FVB852203:FVI852203 GEX852203:GFE852203 GOT852203:GPA852203 GYP852203:GYW852203 HIL852203:HIS852203 HSH852203:HSO852203 ICD852203:ICK852203 ILZ852203:IMG852203 IVV852203:IWC852203 JFR852203:JFY852203 JPN852203:JPU852203 JZJ852203:JZQ852203 KJF852203:KJM852203 KTB852203:KTI852203 LCX852203:LDE852203 LMT852203:LNA852203 LWP852203:LWW852203 MGL852203:MGS852203 MQH852203:MQO852203 NAD852203:NAK852203 NJZ852203:NKG852203 NTV852203:NUC852203 ODR852203:ODY852203 ONN852203:ONU852203 OXJ852203:OXQ852203 PHF852203:PHM852203 PRB852203:PRI852203 QAX852203:QBE852203 QKT852203:QLA852203 QUP852203:QUW852203 REL852203:RES852203 ROH852203:ROO852203 RYD852203:RYK852203 SHZ852203:SIG852203 SRV852203:SSC852203 TBR852203:TBY852203 TLN852203:TLU852203 TVJ852203:TVQ852203 UFF852203:UFM852203 UPB852203:UPI852203 UYX852203:UZE852203 VIT852203:VJA852203 VSP852203:VSW852203 WCL852203:WCS852203 WMH852203:WMO852203 WWD852203:WWK852203 JR917739:JY917739 TN917739:TU917739 ADJ917739:ADQ917739 ANF917739:ANM917739 AXB917739:AXI917739 BGX917739:BHE917739 BQT917739:BRA917739 CAP917739:CAW917739 CKL917739:CKS917739 CUH917739:CUO917739 DED917739:DEK917739 DNZ917739:DOG917739 DXV917739:DYC917739 EHR917739:EHY917739 ERN917739:ERU917739 FBJ917739:FBQ917739 FLF917739:FLM917739 FVB917739:FVI917739 GEX917739:GFE917739 GOT917739:GPA917739 GYP917739:GYW917739 HIL917739:HIS917739 HSH917739:HSO917739 ICD917739:ICK917739 ILZ917739:IMG917739 IVV917739:IWC917739 JFR917739:JFY917739 JPN917739:JPU917739 JZJ917739:JZQ917739 KJF917739:KJM917739 KTB917739:KTI917739 LCX917739:LDE917739 LMT917739:LNA917739 LWP917739:LWW917739 MGL917739:MGS917739 MQH917739:MQO917739 NAD917739:NAK917739 NJZ917739:NKG917739 NTV917739:NUC917739 ODR917739:ODY917739 ONN917739:ONU917739 OXJ917739:OXQ917739 PHF917739:PHM917739 PRB917739:PRI917739 QAX917739:QBE917739 QKT917739:QLA917739 QUP917739:QUW917739 REL917739:RES917739 ROH917739:ROO917739 RYD917739:RYK917739 SHZ917739:SIG917739 SRV917739:SSC917739 TBR917739:TBY917739 TLN917739:TLU917739 TVJ917739:TVQ917739 UFF917739:UFM917739 UPB917739:UPI917739 UYX917739:UZE917739 VIT917739:VJA917739 VSP917739:VSW917739 WCL917739:WCS917739 WMH917739:WMO917739 WWD917739:WWK917739 WWD983275:WWK983275 JR983275:JY983275 TN983275:TU983275 ADJ983275:ADQ983275 ANF983275:ANM983275 AXB983275:AXI983275 BGX983275:BHE983275 BQT983275:BRA983275 CAP983275:CAW983275 CKL983275:CKS983275 CUH983275:CUO983275 DED983275:DEK983275 DNZ983275:DOG983275 DXV983275:DYC983275 EHR983275:EHY983275 ERN983275:ERU983275 FBJ983275:FBQ983275 FLF983275:FLM983275 FVB983275:FVI983275 GEX983275:GFE983275 GOT983275:GPA983275 GYP983275:GYW983275 HIL983275:HIS983275 HSH983275:HSO983275 ICD983275:ICK983275 ILZ983275:IMG983275 IVV983275:IWC983275 JFR983275:JFY983275 JPN983275:JPU983275 JZJ983275:JZQ983275 KJF983275:KJM983275 KTB983275:KTI983275 LCX983275:LDE983275 LMT983275:LNA983275 LWP983275:LWW983275 MGL983275:MGS983275 MQH983275:MQO983275 NAD983275:NAK983275 NJZ983275:NKG983275 NTV983275:NUC983275 ODR983275:ODY983275 ONN983275:ONU983275 OXJ983275:OXQ983275 PHF983275:PHM983275 PRB983275:PRI983275 QAX983275:QBE983275 QKT983275:QLA983275 QUP983275:QUW983275 REL983275:RES983275 ROH983275:ROO983275 RYD983275:RYK983275 SHZ983275:SIG983275 SRV983275:SSC983275 TBR983275:TBY983275 TLN983275:TLU983275 TVJ983275:TVQ983275 UFF983275:UFM983275 UPB983275:UPI983275 UYX983275:UZE983275 VIT983275:VJA983275 VSP983275:VSW983275 WCL983275:WCS983275 WMH983275:WMO983275 TVJ239:TVQ239 WCL32:WCS32 VSP32:VSW32 UYX32:UZE32 VIT32:VJA32 UFF32:UFM32 WWD32:WWK32 WMH32:WMO32 UPB32:UPI32 JR32:JY32 TN32:TU32 ADJ32:ADQ32 ANF32:ANM32 AXB32:AXI32 BGX32:BHE32 BQT32:BRA32 CAP32:CAW32 CKL32:CKS32 CUH32:CUO32 DED32:DEK32 DNZ32:DOG32 DXV32:DYC32 EHR32:EHY32 ERN32:ERU32 FBJ32:FBQ32 FLF32:FLM32 FVB32:FVI32 GEX32:GFE32 GOT32:GPA32 GYP32:GYW32 HIL32:HIS32 HSH32:HSO32 ICD32:ICK32 ILZ32:IMG32 IVV32:IWC32 JFR32:JFY32 JPN32:JPU32 JZJ32:JZQ32 KJF32:KJM32 KTB32:KTI32 LCX32:LDE32 LMT32:LNA32 LWP32:LWW32 MGL32:MGS32 MQH32:MQO32 NAD32:NAK32 NJZ32:NKG32 NTV32:NUC32 ODR32:ODY32 ONN32:ONU32 OXJ32:OXQ32 PHF32:PHM32 PRB32:PRI32 QAX32:QBE32 QKT32:QLA32 QUP32:QUW32 REL32:RES32 ROH32:ROO32 RYD32:RYK32 SHZ32:SIG32 SRV32:SSC32 TBR32:TBY32 TLN32:TLU32 TVJ32:TVQ32 WCL41:WCS41 VSP41:VSW41 UYX41:UZE41 VIT41:VJA41 UFF41:UFM41 WWD41:WWK41 WMH41:WMO41 UPB41:UPI41 JR41:JY41 TN41:TU41 ADJ41:ADQ41 ANF41:ANM41 AXB41:AXI41 BGX41:BHE41 BQT41:BRA41 CAP41:CAW41 CKL41:CKS41 CUH41:CUO41 DED41:DEK41 DNZ41:DOG41 DXV41:DYC41 EHR41:EHY41 ERN41:ERU41 FBJ41:FBQ41 FLF41:FLM41 FVB41:FVI41 GEX41:GFE41 GOT41:GPA41 GYP41:GYW41 HIL41:HIS41 HSH41:HSO41 ICD41:ICK41 ILZ41:IMG41 IVV41:IWC41 JFR41:JFY41 JPN41:JPU41 JZJ41:JZQ41 KJF41:KJM41 KTB41:KTI41 LCX41:LDE41 LMT41:LNA41 LWP41:LWW41 MGL41:MGS41 MQH41:MQO41 NAD41:NAK41 NJZ41:NKG41 NTV41:NUC41 ODR41:ODY41 ONN41:ONU41 OXJ41:OXQ41 PHF41:PHM41 PRB41:PRI41 QAX41:QBE41 QKT41:QLA41 QUP41:QUW41 REL41:RES41 ROH41:ROO41 RYD41:RYK41 SHZ41:SIG41 SRV41:SSC41 TBR41:TBY41 TLN41:TLU41 TVJ41:TVQ41 WCL50:WCS50 VSP50:VSW50 UYX50:UZE50 VIT50:VJA50 UFF50:UFM50 WWD50:WWK50 WMH50:WMO50 UPB50:UPI50 JR50:JY50 TN50:TU50 ADJ50:ADQ50 ANF50:ANM50 AXB50:AXI50 BGX50:BHE50 BQT50:BRA50 CAP50:CAW50 CKL50:CKS50 CUH50:CUO50 DED50:DEK50 DNZ50:DOG50 DXV50:DYC50 EHR50:EHY50 ERN50:ERU50 FBJ50:FBQ50 FLF50:FLM50 FVB50:FVI50 GEX50:GFE50 GOT50:GPA50 GYP50:GYW50 HIL50:HIS50 HSH50:HSO50 ICD50:ICK50 ILZ50:IMG50 IVV50:IWC50 JFR50:JFY50 JPN50:JPU50 JZJ50:JZQ50 KJF50:KJM50 KTB50:KTI50 LCX50:LDE50 LMT50:LNA50 LWP50:LWW50 MGL50:MGS50 MQH50:MQO50 NAD50:NAK50 NJZ50:NKG50 NTV50:NUC50 ODR50:ODY50 ONN50:ONU50 OXJ50:OXQ50 PHF50:PHM50 PRB50:PRI50 QAX50:QBE50 QKT50:QLA50 QUP50:QUW50 REL50:RES50 ROH50:ROO50 RYD50:RYK50 SHZ50:SIG50 SRV50:SSC50 TBR50:TBY50 TLN50:TLU50 TVJ50:TVQ50 WCL59:WCS59 VSP59:VSW59 UYX59:UZE59 VIT59:VJA59 UFF59:UFM59 WWD59:WWK59 WMH59:WMO59 UPB59:UPI59 JR59:JY59 TN59:TU59 ADJ59:ADQ59 ANF59:ANM59 AXB59:AXI59 BGX59:BHE59 BQT59:BRA59 CAP59:CAW59 CKL59:CKS59 CUH59:CUO59 DED59:DEK59 DNZ59:DOG59 DXV59:DYC59 EHR59:EHY59 ERN59:ERU59 FBJ59:FBQ59 FLF59:FLM59 FVB59:FVI59 GEX59:GFE59 GOT59:GPA59 GYP59:GYW59 HIL59:HIS59 HSH59:HSO59 ICD59:ICK59 ILZ59:IMG59 IVV59:IWC59 JFR59:JFY59 JPN59:JPU59 JZJ59:JZQ59 KJF59:KJM59 KTB59:KTI59 LCX59:LDE59 LMT59:LNA59 LWP59:LWW59 MGL59:MGS59 MQH59:MQO59 NAD59:NAK59 NJZ59:NKG59 NTV59:NUC59 ODR59:ODY59 ONN59:ONU59 OXJ59:OXQ59 PHF59:PHM59 PRB59:PRI59 QAX59:QBE59 QKT59:QLA59 QUP59:QUW59 REL59:RES59 ROH59:ROO59 RYD59:RYK59 SHZ59:SIG59 SRV59:SSC59 TBR59:TBY59 TLN59:TLU59 TVJ59:TVQ59 WCL68:WCS68 VSP68:VSW68 UYX68:UZE68 VIT68:VJA68 UFF68:UFM68 WWD68:WWK68 WMH68:WMO68 UPB68:UPI68 JR68:JY68 TN68:TU68 ADJ68:ADQ68 ANF68:ANM68 AXB68:AXI68 BGX68:BHE68 BQT68:BRA68 CAP68:CAW68 CKL68:CKS68 CUH68:CUO68 DED68:DEK68 DNZ68:DOG68 DXV68:DYC68 EHR68:EHY68 ERN68:ERU68 FBJ68:FBQ68 FLF68:FLM68 FVB68:FVI68 GEX68:GFE68 GOT68:GPA68 GYP68:GYW68 HIL68:HIS68 HSH68:HSO68 ICD68:ICK68 ILZ68:IMG68 IVV68:IWC68 JFR68:JFY68 JPN68:JPU68 JZJ68:JZQ68 KJF68:KJM68 KTB68:KTI68 LCX68:LDE68 LMT68:LNA68 LWP68:LWW68 MGL68:MGS68 MQH68:MQO68 NAD68:NAK68 NJZ68:NKG68 NTV68:NUC68 ODR68:ODY68 ONN68:ONU68 OXJ68:OXQ68 PHF68:PHM68 PRB68:PRI68 QAX68:QBE68 QKT68:QLA68 QUP68:QUW68 REL68:RES68 ROH68:ROO68 RYD68:RYK68 SHZ68:SIG68 SRV68:SSC68 TBR68:TBY68 TLN68:TLU68 TVJ68:TVQ68 WCL77:WCS77 VSP77:VSW77 UYX77:UZE77 VIT77:VJA77 UFF77:UFM77 WWD77:WWK77 WMH77:WMO77 UPB77:UPI77 JR77:JY77 TN77:TU77 ADJ77:ADQ77 ANF77:ANM77 AXB77:AXI77 BGX77:BHE77 BQT77:BRA77 CAP77:CAW77 CKL77:CKS77 CUH77:CUO77 DED77:DEK77 DNZ77:DOG77 DXV77:DYC77 EHR77:EHY77 ERN77:ERU77 FBJ77:FBQ77 FLF77:FLM77 FVB77:FVI77 GEX77:GFE77 GOT77:GPA77 GYP77:GYW77 HIL77:HIS77 HSH77:HSO77 ICD77:ICK77 ILZ77:IMG77 IVV77:IWC77 JFR77:JFY77 JPN77:JPU77 JZJ77:JZQ77 KJF77:KJM77 KTB77:KTI77 LCX77:LDE77 LMT77:LNA77 LWP77:LWW77 MGL77:MGS77 MQH77:MQO77 NAD77:NAK77 NJZ77:NKG77 NTV77:NUC77 ODR77:ODY77 ONN77:ONU77 OXJ77:OXQ77 PHF77:PHM77 PRB77:PRI77 QAX77:QBE77 QKT77:QLA77 QUP77:QUW77 REL77:RES77 ROH77:ROO77 RYD77:RYK77 SHZ77:SIG77 SRV77:SSC77 TBR77:TBY77 TLN77:TLU77 TVJ77:TVQ77 WCL86:WCS86 VSP86:VSW86 UYX86:UZE86 VIT86:VJA86 UFF86:UFM86 WWD86:WWK86 WMH86:WMO86 UPB86:UPI86 JR86:JY86 TN86:TU86 ADJ86:ADQ86 ANF86:ANM86 AXB86:AXI86 BGX86:BHE86 BQT86:BRA86 CAP86:CAW86 CKL86:CKS86 CUH86:CUO86 DED86:DEK86 DNZ86:DOG86 DXV86:DYC86 EHR86:EHY86 ERN86:ERU86 FBJ86:FBQ86 FLF86:FLM86 FVB86:FVI86 GEX86:GFE86 GOT86:GPA86 GYP86:GYW86 HIL86:HIS86 HSH86:HSO86 ICD86:ICK86 ILZ86:IMG86 IVV86:IWC86 JFR86:JFY86 JPN86:JPU86 JZJ86:JZQ86 KJF86:KJM86 KTB86:KTI86 LCX86:LDE86 LMT86:LNA86 LWP86:LWW86 MGL86:MGS86 MQH86:MQO86 NAD86:NAK86 NJZ86:NKG86 NTV86:NUC86 ODR86:ODY86 ONN86:ONU86 OXJ86:OXQ86 PHF86:PHM86 PRB86:PRI86 QAX86:QBE86 QKT86:QLA86 QUP86:QUW86 REL86:RES86 ROH86:ROO86 RYD86:RYK86 SHZ86:SIG86 SRV86:SSC86 TBR86:TBY86 TLN86:TLU86 TVJ86:TVQ86 WCL95:WCS95 VSP95:VSW95 UYX95:UZE95 VIT95:VJA95 UFF95:UFM95 WWD95:WWK95 WMH95:WMO95 UPB95:UPI95 JR95:JY95 TN95:TU95 ADJ95:ADQ95 ANF95:ANM95 AXB95:AXI95 BGX95:BHE95 BQT95:BRA95 CAP95:CAW95 CKL95:CKS95 CUH95:CUO95 DED95:DEK95 DNZ95:DOG95 DXV95:DYC95 EHR95:EHY95 ERN95:ERU95 FBJ95:FBQ95 FLF95:FLM95 FVB95:FVI95 GEX95:GFE95 GOT95:GPA95 GYP95:GYW95 HIL95:HIS95 HSH95:HSO95 ICD95:ICK95 ILZ95:IMG95 IVV95:IWC95 JFR95:JFY95 JPN95:JPU95 JZJ95:JZQ95 KJF95:KJM95 KTB95:KTI95 LCX95:LDE95 LMT95:LNA95 LWP95:LWW95 MGL95:MGS95 MQH95:MQO95 NAD95:NAK95 NJZ95:NKG95 NTV95:NUC95 ODR95:ODY95 ONN95:ONU95 OXJ95:OXQ95 PHF95:PHM95 PRB95:PRI95 QAX95:QBE95 QKT95:QLA95 QUP95:QUW95 REL95:RES95 ROH95:ROO95 RYD95:RYK95 SHZ95:SIG95 SRV95:SSC95 TBR95:TBY95 TLN95:TLU95 TVJ95:TVQ95 WCL104:WCS104 VSP104:VSW104 UYX104:UZE104 VIT104:VJA104 UFF104:UFM104 WWD104:WWK104 WMH104:WMO104 UPB104:UPI104 JR104:JY104 TN104:TU104 ADJ104:ADQ104 ANF104:ANM104 AXB104:AXI104 BGX104:BHE104 BQT104:BRA104 CAP104:CAW104 CKL104:CKS104 CUH104:CUO104 DED104:DEK104 DNZ104:DOG104 DXV104:DYC104 EHR104:EHY104 ERN104:ERU104 FBJ104:FBQ104 FLF104:FLM104 FVB104:FVI104 GEX104:GFE104 GOT104:GPA104 GYP104:GYW104 HIL104:HIS104 HSH104:HSO104 ICD104:ICK104 ILZ104:IMG104 IVV104:IWC104 JFR104:JFY104 JPN104:JPU104 JZJ104:JZQ104 KJF104:KJM104 KTB104:KTI104 LCX104:LDE104 LMT104:LNA104 LWP104:LWW104 MGL104:MGS104 MQH104:MQO104 NAD104:NAK104 NJZ104:NKG104 NTV104:NUC104 ODR104:ODY104 ONN104:ONU104 OXJ104:OXQ104 PHF104:PHM104 PRB104:PRI104 QAX104:QBE104 QKT104:QLA104 QUP104:QUW104 REL104:RES104 ROH104:ROO104 RYD104:RYK104 SHZ104:SIG104 SRV104:SSC104 TBR104:TBY104 TLN104:TLU104 TVJ104:TVQ104 WCL113:WCS113 VSP113:VSW113 UYX113:UZE113 VIT113:VJA113 UFF113:UFM113 WWD113:WWK113 WMH113:WMO113 UPB113:UPI113 JR113:JY113 TN113:TU113 ADJ113:ADQ113 ANF113:ANM113 AXB113:AXI113 BGX113:BHE113 BQT113:BRA113 CAP113:CAW113 CKL113:CKS113 CUH113:CUO113 DED113:DEK113 DNZ113:DOG113 DXV113:DYC113 EHR113:EHY113 ERN113:ERU113 FBJ113:FBQ113 FLF113:FLM113 FVB113:FVI113 GEX113:GFE113 GOT113:GPA113 GYP113:GYW113 HIL113:HIS113 HSH113:HSO113 ICD113:ICK113 ILZ113:IMG113 IVV113:IWC113 JFR113:JFY113 JPN113:JPU113 JZJ113:JZQ113 KJF113:KJM113 KTB113:KTI113 LCX113:LDE113 LMT113:LNA113 LWP113:LWW113 MGL113:MGS113 MQH113:MQO113 NAD113:NAK113 NJZ113:NKG113 NTV113:NUC113 ODR113:ODY113 ONN113:ONU113 OXJ113:OXQ113 PHF113:PHM113 PRB113:PRI113 QAX113:QBE113 QKT113:QLA113 QUP113:QUW113 REL113:RES113 ROH113:ROO113 RYD113:RYK113 SHZ113:SIG113 SRV113:SSC113 TBR113:TBY113 TLN113:TLU113 TVJ113:TVQ113 WCL122:WCS122 VSP122:VSW122 UYX122:UZE122 VIT122:VJA122 UFF122:UFM122 WWD122:WWK122 WMH122:WMO122 UPB122:UPI122 JR122:JY122 TN122:TU122 ADJ122:ADQ122 ANF122:ANM122 AXB122:AXI122 BGX122:BHE122 BQT122:BRA122 CAP122:CAW122 CKL122:CKS122 CUH122:CUO122 DED122:DEK122 DNZ122:DOG122 DXV122:DYC122 EHR122:EHY122 ERN122:ERU122 FBJ122:FBQ122 FLF122:FLM122 FVB122:FVI122 GEX122:GFE122 GOT122:GPA122 GYP122:GYW122 HIL122:HIS122 HSH122:HSO122 ICD122:ICK122 ILZ122:IMG122 IVV122:IWC122 JFR122:JFY122 JPN122:JPU122 JZJ122:JZQ122 KJF122:KJM122 KTB122:KTI122 LCX122:LDE122 LMT122:LNA122 LWP122:LWW122 MGL122:MGS122 MQH122:MQO122 NAD122:NAK122 NJZ122:NKG122 NTV122:NUC122 ODR122:ODY122 ONN122:ONU122 OXJ122:OXQ122 PHF122:PHM122 PRB122:PRI122 QAX122:QBE122 QKT122:QLA122 QUP122:QUW122 REL122:RES122 ROH122:ROO122 RYD122:RYK122 SHZ122:SIG122 SRV122:SSC122 TBR122:TBY122 TLN122:TLU122 TVJ122:TVQ122 WCL131:WCS131 VSP131:VSW131 UYX131:UZE131 VIT131:VJA131 UFF131:UFM131 WWD131:WWK131 WMH131:WMO131 UPB131:UPI131 JR131:JY131 TN131:TU131 ADJ131:ADQ131 ANF131:ANM131 AXB131:AXI131 BGX131:BHE131 BQT131:BRA131 CAP131:CAW131 CKL131:CKS131 CUH131:CUO131 DED131:DEK131 DNZ131:DOG131 DXV131:DYC131 EHR131:EHY131 ERN131:ERU131 FBJ131:FBQ131 FLF131:FLM131 FVB131:FVI131 GEX131:GFE131 GOT131:GPA131 GYP131:GYW131 HIL131:HIS131 HSH131:HSO131 ICD131:ICK131 ILZ131:IMG131 IVV131:IWC131 JFR131:JFY131 JPN131:JPU131 JZJ131:JZQ131 KJF131:KJM131 KTB131:KTI131 LCX131:LDE131 LMT131:LNA131 LWP131:LWW131 MGL131:MGS131 MQH131:MQO131 NAD131:NAK131 NJZ131:NKG131 NTV131:NUC131 ODR131:ODY131 ONN131:ONU131 OXJ131:OXQ131 PHF131:PHM131 PRB131:PRI131 QAX131:QBE131 QKT131:QLA131 QUP131:QUW131 REL131:RES131 ROH131:ROO131 RYD131:RYK131 SHZ131:SIG131 SRV131:SSC131 TBR131:TBY131 TLN131:TLU131 TVJ131:TVQ131 WCL140:WCS140 VSP140:VSW140 UYX140:UZE140 VIT140:VJA140 UFF140:UFM140 WWD140:WWK140 WMH140:WMO140 UPB140:UPI140 JR140:JY140 TN140:TU140 ADJ140:ADQ140 ANF140:ANM140 AXB140:AXI140 BGX140:BHE140 BQT140:BRA140 CAP140:CAW140 CKL140:CKS140 CUH140:CUO140 DED140:DEK140 DNZ140:DOG140 DXV140:DYC140 EHR140:EHY140 ERN140:ERU140 FBJ140:FBQ140 FLF140:FLM140 FVB140:FVI140 GEX140:GFE140 GOT140:GPA140 GYP140:GYW140 HIL140:HIS140 HSH140:HSO140 ICD140:ICK140 ILZ140:IMG140 IVV140:IWC140 JFR140:JFY140 JPN140:JPU140 JZJ140:JZQ140 KJF140:KJM140 KTB140:KTI140 LCX140:LDE140 LMT140:LNA140 LWP140:LWW140 MGL140:MGS140 MQH140:MQO140 NAD140:NAK140 NJZ140:NKG140 NTV140:NUC140 ODR140:ODY140 ONN140:ONU140 OXJ140:OXQ140 PHF140:PHM140 PRB140:PRI140 QAX140:QBE140 QKT140:QLA140 QUP140:QUW140 REL140:RES140 ROH140:ROO140 RYD140:RYK140 SHZ140:SIG140 SRV140:SSC140 TBR140:TBY140 TLN140:TLU140 TVJ140:TVQ140 WCL149:WCS149 VSP149:VSW149 UYX149:UZE149 VIT149:VJA149 UFF149:UFM149 WWD149:WWK149 WMH149:WMO149 UPB149:UPI149 JR149:JY149 TN149:TU149 ADJ149:ADQ149 ANF149:ANM149 AXB149:AXI149 BGX149:BHE149 BQT149:BRA149 CAP149:CAW149 CKL149:CKS149 CUH149:CUO149 DED149:DEK149 DNZ149:DOG149 DXV149:DYC149 EHR149:EHY149 ERN149:ERU149 FBJ149:FBQ149 FLF149:FLM149 FVB149:FVI149 GEX149:GFE149 GOT149:GPA149 GYP149:GYW149 HIL149:HIS149 HSH149:HSO149 ICD149:ICK149 ILZ149:IMG149 IVV149:IWC149 JFR149:JFY149 JPN149:JPU149 JZJ149:JZQ149 KJF149:KJM149 KTB149:KTI149 LCX149:LDE149 LMT149:LNA149 LWP149:LWW149 MGL149:MGS149 MQH149:MQO149 NAD149:NAK149 NJZ149:NKG149 NTV149:NUC149 ODR149:ODY149 ONN149:ONU149 OXJ149:OXQ149 PHF149:PHM149 PRB149:PRI149 QAX149:QBE149 QKT149:QLA149 QUP149:QUW149 REL149:RES149 ROH149:ROO149 RYD149:RYK149 SHZ149:SIG149 SRV149:SSC149 TBR149:TBY149 TLN149:TLU149 TVJ149:TVQ149 WCL158:WCS158 VSP158:VSW158 UYX158:UZE158 VIT158:VJA158 UFF158:UFM158 WWD158:WWK158 WMH158:WMO158 UPB158:UPI158 JR158:JY158 TN158:TU158 ADJ158:ADQ158 ANF158:ANM158 AXB158:AXI158 BGX158:BHE158 BQT158:BRA158 CAP158:CAW158 CKL158:CKS158 CUH158:CUO158 DED158:DEK158 DNZ158:DOG158 DXV158:DYC158 EHR158:EHY158 ERN158:ERU158 FBJ158:FBQ158 FLF158:FLM158 FVB158:FVI158 GEX158:GFE158 GOT158:GPA158 GYP158:GYW158 HIL158:HIS158 HSH158:HSO158 ICD158:ICK158 ILZ158:IMG158 IVV158:IWC158 JFR158:JFY158 JPN158:JPU158 JZJ158:JZQ158 KJF158:KJM158 KTB158:KTI158 LCX158:LDE158 LMT158:LNA158 LWP158:LWW158 MGL158:MGS158 MQH158:MQO158 NAD158:NAK158 NJZ158:NKG158 NTV158:NUC158 ODR158:ODY158 ONN158:ONU158 OXJ158:OXQ158 PHF158:PHM158 PRB158:PRI158 QAX158:QBE158 QKT158:QLA158 QUP158:QUW158 REL158:RES158 ROH158:ROO158 RYD158:RYK158 SHZ158:SIG158 SRV158:SSC158 TBR158:TBY158 TLN158:TLU158 TVJ158:TVQ158 WCL167:WCS167 VSP167:VSW167 UYX167:UZE167 VIT167:VJA167 UFF167:UFM167 WWD167:WWK167 WMH167:WMO167 UPB167:UPI167 JR167:JY167 TN167:TU167 ADJ167:ADQ167 ANF167:ANM167 AXB167:AXI167 BGX167:BHE167 BQT167:BRA167 CAP167:CAW167 CKL167:CKS167 CUH167:CUO167 DED167:DEK167 DNZ167:DOG167 DXV167:DYC167 EHR167:EHY167 ERN167:ERU167 FBJ167:FBQ167 FLF167:FLM167 FVB167:FVI167 GEX167:GFE167 GOT167:GPA167 GYP167:GYW167 HIL167:HIS167 HSH167:HSO167 ICD167:ICK167 ILZ167:IMG167 IVV167:IWC167 JFR167:JFY167 JPN167:JPU167 JZJ167:JZQ167 KJF167:KJM167 KTB167:KTI167 LCX167:LDE167 LMT167:LNA167 LWP167:LWW167 MGL167:MGS167 MQH167:MQO167 NAD167:NAK167 NJZ167:NKG167 NTV167:NUC167 ODR167:ODY167 ONN167:ONU167 OXJ167:OXQ167 PHF167:PHM167 PRB167:PRI167 QAX167:QBE167 QKT167:QLA167 QUP167:QUW167 REL167:RES167 ROH167:ROO167 RYD167:RYK167 SHZ167:SIG167 SRV167:SSC167 TBR167:TBY167 TLN167:TLU167 TVJ167:TVQ167 WCL176:WCS176 VSP176:VSW176 UYX176:UZE176 VIT176:VJA176 UFF176:UFM176 WWD176:WWK176 WMH176:WMO176 UPB176:UPI176 JR176:JY176 TN176:TU176 ADJ176:ADQ176 ANF176:ANM176 AXB176:AXI176 BGX176:BHE176 BQT176:BRA176 CAP176:CAW176 CKL176:CKS176 CUH176:CUO176 DED176:DEK176 DNZ176:DOG176 DXV176:DYC176 EHR176:EHY176 ERN176:ERU176 FBJ176:FBQ176 FLF176:FLM176 FVB176:FVI176 GEX176:GFE176 GOT176:GPA176 GYP176:GYW176 HIL176:HIS176 HSH176:HSO176 ICD176:ICK176 ILZ176:IMG176 IVV176:IWC176 JFR176:JFY176 JPN176:JPU176 JZJ176:JZQ176 KJF176:KJM176 KTB176:KTI176 LCX176:LDE176 LMT176:LNA176 LWP176:LWW176 MGL176:MGS176 MQH176:MQO176 NAD176:NAK176 NJZ176:NKG176 NTV176:NUC176 ODR176:ODY176 ONN176:ONU176 OXJ176:OXQ176 PHF176:PHM176 PRB176:PRI176 QAX176:QBE176 QKT176:QLA176 QUP176:QUW176 REL176:RES176 ROH176:ROO176 RYD176:RYK176 SHZ176:SIG176 SRV176:SSC176 TBR176:TBY176 TLN176:TLU176 TVJ176:TVQ176 WCL185:WCS185 VSP185:VSW185 UYX185:UZE185 VIT185:VJA185 UFF185:UFM185 WWD185:WWK185 WMH185:WMO185 UPB185:UPI185 JR185:JY185 TN185:TU185 ADJ185:ADQ185 ANF185:ANM185 AXB185:AXI185 BGX185:BHE185 BQT185:BRA185 CAP185:CAW185 CKL185:CKS185 CUH185:CUO185 DED185:DEK185 DNZ185:DOG185 DXV185:DYC185 EHR185:EHY185 ERN185:ERU185 FBJ185:FBQ185 FLF185:FLM185 FVB185:FVI185 GEX185:GFE185 GOT185:GPA185 GYP185:GYW185 HIL185:HIS185 HSH185:HSO185 ICD185:ICK185 ILZ185:IMG185 IVV185:IWC185 JFR185:JFY185 JPN185:JPU185 JZJ185:JZQ185 KJF185:KJM185 KTB185:KTI185 LCX185:LDE185 LMT185:LNA185 LWP185:LWW185 MGL185:MGS185 MQH185:MQO185 NAD185:NAK185 NJZ185:NKG185 NTV185:NUC185 ODR185:ODY185 ONN185:ONU185 OXJ185:OXQ185 PHF185:PHM185 PRB185:PRI185 QAX185:QBE185 QKT185:QLA185 QUP185:QUW185 REL185:RES185 ROH185:ROO185 RYD185:RYK185 SHZ185:SIG185 SRV185:SSC185 TBR185:TBY185 TLN185:TLU185 TVJ185:TVQ185 WCL194:WCS194 VSP194:VSW194 UYX194:UZE194 VIT194:VJA194 UFF194:UFM194 WWD194:WWK194 WMH194:WMO194 UPB194:UPI194 JR194:JY194 TN194:TU194 ADJ194:ADQ194 ANF194:ANM194 AXB194:AXI194 BGX194:BHE194 BQT194:BRA194 CAP194:CAW194 CKL194:CKS194 CUH194:CUO194 DED194:DEK194 DNZ194:DOG194 DXV194:DYC194 EHR194:EHY194 ERN194:ERU194 FBJ194:FBQ194 FLF194:FLM194 FVB194:FVI194 GEX194:GFE194 GOT194:GPA194 GYP194:GYW194 HIL194:HIS194 HSH194:HSO194 ICD194:ICK194 ILZ194:IMG194 IVV194:IWC194 JFR194:JFY194 JPN194:JPU194 JZJ194:JZQ194 KJF194:KJM194 KTB194:KTI194 LCX194:LDE194 LMT194:LNA194 LWP194:LWW194 MGL194:MGS194 MQH194:MQO194 NAD194:NAK194 NJZ194:NKG194 NTV194:NUC194 ODR194:ODY194 ONN194:ONU194 OXJ194:OXQ194 PHF194:PHM194 PRB194:PRI194 QAX194:QBE194 QKT194:QLA194 QUP194:QUW194 REL194:RES194 ROH194:ROO194 RYD194:RYK194 SHZ194:SIG194 SRV194:SSC194 TBR194:TBY194 TLN194:TLU194 TVJ194:TVQ194 WCL203:WCS203 VSP203:VSW203 UYX203:UZE203 VIT203:VJA203 UFF203:UFM203 WWD203:WWK203 WMH203:WMO203 UPB203:UPI203 JR203:JY203 TN203:TU203 ADJ203:ADQ203 ANF203:ANM203 AXB203:AXI203 BGX203:BHE203 BQT203:BRA203 CAP203:CAW203 CKL203:CKS203 CUH203:CUO203 DED203:DEK203 DNZ203:DOG203 DXV203:DYC203 EHR203:EHY203 ERN203:ERU203 FBJ203:FBQ203 FLF203:FLM203 FVB203:FVI203 GEX203:GFE203 GOT203:GPA203 GYP203:GYW203 HIL203:HIS203 HSH203:HSO203 ICD203:ICK203 ILZ203:IMG203 IVV203:IWC203 JFR203:JFY203 JPN203:JPU203 JZJ203:JZQ203 KJF203:KJM203 KTB203:KTI203 LCX203:LDE203 LMT203:LNA203 LWP203:LWW203 MGL203:MGS203 MQH203:MQO203 NAD203:NAK203 NJZ203:NKG203 NTV203:NUC203 ODR203:ODY203 ONN203:ONU203 OXJ203:OXQ203 PHF203:PHM203 PRB203:PRI203 QAX203:QBE203 QKT203:QLA203 QUP203:QUW203 REL203:RES203 ROH203:ROO203 RYD203:RYK203 SHZ203:SIG203 SRV203:SSC203 TBR203:TBY203 TLN203:TLU203 TVJ203:TVQ203 WCL212:WCS212 VSP212:VSW212 UYX212:UZE212 VIT212:VJA212 UFF212:UFM212 WWD212:WWK212 WMH212:WMO212 UPB212:UPI212 JR212:JY212 TN212:TU212 ADJ212:ADQ212 ANF212:ANM212 AXB212:AXI212 BGX212:BHE212 BQT212:BRA212 CAP212:CAW212 CKL212:CKS212 CUH212:CUO212 DED212:DEK212 DNZ212:DOG212 DXV212:DYC212 EHR212:EHY212 ERN212:ERU212 FBJ212:FBQ212 FLF212:FLM212 FVB212:FVI212 GEX212:GFE212 GOT212:GPA212 GYP212:GYW212 HIL212:HIS212 HSH212:HSO212 ICD212:ICK212 ILZ212:IMG212 IVV212:IWC212 JFR212:JFY212 JPN212:JPU212 JZJ212:JZQ212 KJF212:KJM212 KTB212:KTI212 LCX212:LDE212 LMT212:LNA212 LWP212:LWW212 MGL212:MGS212 MQH212:MQO212 NAD212:NAK212 NJZ212:NKG212 NTV212:NUC212 ODR212:ODY212 ONN212:ONU212 OXJ212:OXQ212 PHF212:PHM212 PRB212:PRI212 QAX212:QBE212 QKT212:QLA212 QUP212:QUW212 REL212:RES212 ROH212:ROO212 RYD212:RYK212 SHZ212:SIG212 SRV212:SSC212 TBR212:TBY212 TLN212:TLU212 TVJ212:TVQ212 WCL221:WCS221 VSP221:VSW221 UYX221:UZE221 VIT221:VJA221 UFF221:UFM221 WWD221:WWK221 WMH221:WMO221 UPB221:UPI221 JR221:JY221 TN221:TU221 ADJ221:ADQ221 ANF221:ANM221 AXB221:AXI221 BGX221:BHE221 BQT221:BRA221 CAP221:CAW221 CKL221:CKS221 CUH221:CUO221 DED221:DEK221 DNZ221:DOG221 DXV221:DYC221 EHR221:EHY221 ERN221:ERU221 FBJ221:FBQ221 FLF221:FLM221 FVB221:FVI221 GEX221:GFE221 GOT221:GPA221 GYP221:GYW221 HIL221:HIS221 HSH221:HSO221 ICD221:ICK221 ILZ221:IMG221 IVV221:IWC221 JFR221:JFY221 JPN221:JPU221 JZJ221:JZQ221 KJF221:KJM221 KTB221:KTI221 LCX221:LDE221 LMT221:LNA221 LWP221:LWW221 MGL221:MGS221 MQH221:MQO221 NAD221:NAK221 NJZ221:NKG221 NTV221:NUC221 ODR221:ODY221 ONN221:ONU221 OXJ221:OXQ221 PHF221:PHM221 PRB221:PRI221 QAX221:QBE221 QKT221:QLA221 QUP221:QUW221 REL221:RES221 ROH221:ROO221 RYD221:RYK221 SHZ221:SIG221 SRV221:SSC221 TBR221:TBY221 TLN221:TLU221 TVJ221:TVQ221 WCL230:WCS230 VSP230:VSW230 UYX230:UZE230 VIT230:VJA230 UFF230:UFM230 WWD230:WWK230 WMH230:WMO230 UPB230:UPI230 JR230:JY230 TN230:TU230 ADJ230:ADQ230 ANF230:ANM230 AXB230:AXI230 BGX230:BHE230 BQT230:BRA230 CAP230:CAW230 CKL230:CKS230 CUH230:CUO230 DED230:DEK230 DNZ230:DOG230 DXV230:DYC230 EHR230:EHY230 ERN230:ERU230 FBJ230:FBQ230 FLF230:FLM230 FVB230:FVI230 GEX230:GFE230 GOT230:GPA230 GYP230:GYW230 HIL230:HIS230 HSH230:HSO230 ICD230:ICK230 ILZ230:IMG230 IVV230:IWC230 JFR230:JFY230 JPN230:JPU230 JZJ230:JZQ230 KJF230:KJM230 KTB230:KTI230 LCX230:LDE230 LMT230:LNA230 LWP230:LWW230 MGL230:MGS230 MQH230:MQO230 NAD230:NAK230 NJZ230:NKG230 NTV230:NUC230 ODR230:ODY230 ONN230:ONU230 OXJ230:OXQ230 PHF230:PHM230 PRB230:PRI230 QAX230:QBE230 QKT230:QLA230 QUP230:QUW230 REL230:RES230 ROH230:ROO230 RYD230:RYK230 SHZ230:SIG230 SRV230:SSC230 TBR230:TBY230 TLN230:TLU230 TVJ230:TVQ230 WCL239:WCS239 VSP239:VSW239 UYX239:UZE239 VIT239:VJA239 UFF239:UFM239 WWD239:WWK239 WMH239:WMO239 UPB239:UPI239 JR239:JY239 TN239:TU239 ADJ239:ADQ239 ANF239:ANM239 AXB239:AXI239 BGX239:BHE239 BQT239:BRA239 CAP239:CAW239 CKL239:CKS239 CUH239:CUO239 DED239:DEK239 DNZ239:DOG239 DXV239:DYC239 EHR239:EHY239 ERN239:ERU239 FBJ239:FBQ239 FLF239:FLM239 FVB239:FVI239 GEX239:GFE239 GOT239:GPA239 GYP239:GYW239 HIL239:HIS239 HSH239:HSO239 ICD239:ICK239 ILZ239:IMG239 IVV239:IWC239 JFR239:JFY239 JPN239:JPU239 JZJ239:JZQ239 KJF239:KJM239 KTB239:KTI239 LCX239:LDE239 LMT239:LNA239 LWP239:LWW239 MGL239:MGS239 MQH239:MQO239 NAD239:NAK239 NJZ239:NKG239 NTV239:NUC239 ODR239:ODY239 ONN239:ONU239 OXJ239:OXQ239 PHF239:PHM239 PRB239:PRI239 QAX239:QBE239 QKT239:QLA239 QUP239:QUW239 REL239:RES239 ROH239:ROO239 RYD239:RYK239 SHZ239:SIG239 SRV239:SSC239 TBR239:TBY239 TLN239:TLU239 O917739:AC917739 O852203:AC852203 O786667:AC786667 O721131:AC721131 O655595:AC655595 O590059:AC590059 O524523:AC524523 O458987:AC458987 O393451:AC393451 O327915:AC327915 O262379:AC262379 O196843:AC196843 O131307:AC131307 O65771:AC65771 O983275:AC983275"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WL983270:WWL983277 WMP983270:WMP983277 AD65766:AD65773 JZ65766:JZ65773 TV65766:TV65773 ADR65766:ADR65773 ANN65766:ANN65773 AXJ65766:AXJ65773 BHF65766:BHF65773 BRB65766:BRB65773 CAX65766:CAX65773 CKT65766:CKT65773 CUP65766:CUP65773 DEL65766:DEL65773 DOH65766:DOH65773 DYD65766:DYD65773 EHZ65766:EHZ65773 ERV65766:ERV65773 FBR65766:FBR65773 FLN65766:FLN65773 FVJ65766:FVJ65773 GFF65766:GFF65773 GPB65766:GPB65773 GYX65766:GYX65773 HIT65766:HIT65773 HSP65766:HSP65773 ICL65766:ICL65773 IMH65766:IMH65773 IWD65766:IWD65773 JFZ65766:JFZ65773 JPV65766:JPV65773 JZR65766:JZR65773 KJN65766:KJN65773 KTJ65766:KTJ65773 LDF65766:LDF65773 LNB65766:LNB65773 LWX65766:LWX65773 MGT65766:MGT65773 MQP65766:MQP65773 NAL65766:NAL65773 NKH65766:NKH65773 NUD65766:NUD65773 ODZ65766:ODZ65773 ONV65766:ONV65773 OXR65766:OXR65773 PHN65766:PHN65773 PRJ65766:PRJ65773 QBF65766:QBF65773 QLB65766:QLB65773 QUX65766:QUX65773 RET65766:RET65773 ROP65766:ROP65773 RYL65766:RYL65773 SIH65766:SIH65773 SSD65766:SSD65773 TBZ65766:TBZ65773 TLV65766:TLV65773 TVR65766:TVR65773 UFN65766:UFN65773 UPJ65766:UPJ65773 UZF65766:UZF65773 VJB65766:VJB65773 VSX65766:VSX65773 WCT65766:WCT65773 WMP65766:WMP65773 WWL65766:WWL65773 AD131302:AD131309 JZ131302:JZ131309 TV131302:TV131309 ADR131302:ADR131309 ANN131302:ANN131309 AXJ131302:AXJ131309 BHF131302:BHF131309 BRB131302:BRB131309 CAX131302:CAX131309 CKT131302:CKT131309 CUP131302:CUP131309 DEL131302:DEL131309 DOH131302:DOH131309 DYD131302:DYD131309 EHZ131302:EHZ131309 ERV131302:ERV131309 FBR131302:FBR131309 FLN131302:FLN131309 FVJ131302:FVJ131309 GFF131302:GFF131309 GPB131302:GPB131309 GYX131302:GYX131309 HIT131302:HIT131309 HSP131302:HSP131309 ICL131302:ICL131309 IMH131302:IMH131309 IWD131302:IWD131309 JFZ131302:JFZ131309 JPV131302:JPV131309 JZR131302:JZR131309 KJN131302:KJN131309 KTJ131302:KTJ131309 LDF131302:LDF131309 LNB131302:LNB131309 LWX131302:LWX131309 MGT131302:MGT131309 MQP131302:MQP131309 NAL131302:NAL131309 NKH131302:NKH131309 NUD131302:NUD131309 ODZ131302:ODZ131309 ONV131302:ONV131309 OXR131302:OXR131309 PHN131302:PHN131309 PRJ131302:PRJ131309 QBF131302:QBF131309 QLB131302:QLB131309 QUX131302:QUX131309 RET131302:RET131309 ROP131302:ROP131309 RYL131302:RYL131309 SIH131302:SIH131309 SSD131302:SSD131309 TBZ131302:TBZ131309 TLV131302:TLV131309 TVR131302:TVR131309 UFN131302:UFN131309 UPJ131302:UPJ131309 UZF131302:UZF131309 VJB131302:VJB131309 VSX131302:VSX131309 WCT131302:WCT131309 WMP131302:WMP131309 WWL131302:WWL131309 AD196838:AD196845 JZ196838:JZ196845 TV196838:TV196845 ADR196838:ADR196845 ANN196838:ANN196845 AXJ196838:AXJ196845 BHF196838:BHF196845 BRB196838:BRB196845 CAX196838:CAX196845 CKT196838:CKT196845 CUP196838:CUP196845 DEL196838:DEL196845 DOH196838:DOH196845 DYD196838:DYD196845 EHZ196838:EHZ196845 ERV196838:ERV196845 FBR196838:FBR196845 FLN196838:FLN196845 FVJ196838:FVJ196845 GFF196838:GFF196845 GPB196838:GPB196845 GYX196838:GYX196845 HIT196838:HIT196845 HSP196838:HSP196845 ICL196838:ICL196845 IMH196838:IMH196845 IWD196838:IWD196845 JFZ196838:JFZ196845 JPV196838:JPV196845 JZR196838:JZR196845 KJN196838:KJN196845 KTJ196838:KTJ196845 LDF196838:LDF196845 LNB196838:LNB196845 LWX196838:LWX196845 MGT196838:MGT196845 MQP196838:MQP196845 NAL196838:NAL196845 NKH196838:NKH196845 NUD196838:NUD196845 ODZ196838:ODZ196845 ONV196838:ONV196845 OXR196838:OXR196845 PHN196838:PHN196845 PRJ196838:PRJ196845 QBF196838:QBF196845 QLB196838:QLB196845 QUX196838:QUX196845 RET196838:RET196845 ROP196838:ROP196845 RYL196838:RYL196845 SIH196838:SIH196845 SSD196838:SSD196845 TBZ196838:TBZ196845 TLV196838:TLV196845 TVR196838:TVR196845 UFN196838:UFN196845 UPJ196838:UPJ196845 UZF196838:UZF196845 VJB196838:VJB196845 VSX196838:VSX196845 WCT196838:WCT196845 WMP196838:WMP196845 WWL196838:WWL196845 AD262374:AD262381 JZ262374:JZ262381 TV262374:TV262381 ADR262374:ADR262381 ANN262374:ANN262381 AXJ262374:AXJ262381 BHF262374:BHF262381 BRB262374:BRB262381 CAX262374:CAX262381 CKT262374:CKT262381 CUP262374:CUP262381 DEL262374:DEL262381 DOH262374:DOH262381 DYD262374:DYD262381 EHZ262374:EHZ262381 ERV262374:ERV262381 FBR262374:FBR262381 FLN262374:FLN262381 FVJ262374:FVJ262381 GFF262374:GFF262381 GPB262374:GPB262381 GYX262374:GYX262381 HIT262374:HIT262381 HSP262374:HSP262381 ICL262374:ICL262381 IMH262374:IMH262381 IWD262374:IWD262381 JFZ262374:JFZ262381 JPV262374:JPV262381 JZR262374:JZR262381 KJN262374:KJN262381 KTJ262374:KTJ262381 LDF262374:LDF262381 LNB262374:LNB262381 LWX262374:LWX262381 MGT262374:MGT262381 MQP262374:MQP262381 NAL262374:NAL262381 NKH262374:NKH262381 NUD262374:NUD262381 ODZ262374:ODZ262381 ONV262374:ONV262381 OXR262374:OXR262381 PHN262374:PHN262381 PRJ262374:PRJ262381 QBF262374:QBF262381 QLB262374:QLB262381 QUX262374:QUX262381 RET262374:RET262381 ROP262374:ROP262381 RYL262374:RYL262381 SIH262374:SIH262381 SSD262374:SSD262381 TBZ262374:TBZ262381 TLV262374:TLV262381 TVR262374:TVR262381 UFN262374:UFN262381 UPJ262374:UPJ262381 UZF262374:UZF262381 VJB262374:VJB262381 VSX262374:VSX262381 WCT262374:WCT262381 WMP262374:WMP262381 WWL262374:WWL262381 AD327910:AD327917 JZ327910:JZ327917 TV327910:TV327917 ADR327910:ADR327917 ANN327910:ANN327917 AXJ327910:AXJ327917 BHF327910:BHF327917 BRB327910:BRB327917 CAX327910:CAX327917 CKT327910:CKT327917 CUP327910:CUP327917 DEL327910:DEL327917 DOH327910:DOH327917 DYD327910:DYD327917 EHZ327910:EHZ327917 ERV327910:ERV327917 FBR327910:FBR327917 FLN327910:FLN327917 FVJ327910:FVJ327917 GFF327910:GFF327917 GPB327910:GPB327917 GYX327910:GYX327917 HIT327910:HIT327917 HSP327910:HSP327917 ICL327910:ICL327917 IMH327910:IMH327917 IWD327910:IWD327917 JFZ327910:JFZ327917 JPV327910:JPV327917 JZR327910:JZR327917 KJN327910:KJN327917 KTJ327910:KTJ327917 LDF327910:LDF327917 LNB327910:LNB327917 LWX327910:LWX327917 MGT327910:MGT327917 MQP327910:MQP327917 NAL327910:NAL327917 NKH327910:NKH327917 NUD327910:NUD327917 ODZ327910:ODZ327917 ONV327910:ONV327917 OXR327910:OXR327917 PHN327910:PHN327917 PRJ327910:PRJ327917 QBF327910:QBF327917 QLB327910:QLB327917 QUX327910:QUX327917 RET327910:RET327917 ROP327910:ROP327917 RYL327910:RYL327917 SIH327910:SIH327917 SSD327910:SSD327917 TBZ327910:TBZ327917 TLV327910:TLV327917 TVR327910:TVR327917 UFN327910:UFN327917 UPJ327910:UPJ327917 UZF327910:UZF327917 VJB327910:VJB327917 VSX327910:VSX327917 WCT327910:WCT327917 WMP327910:WMP327917 WWL327910:WWL327917 AD393446:AD393453 JZ393446:JZ393453 TV393446:TV393453 ADR393446:ADR393453 ANN393446:ANN393453 AXJ393446:AXJ393453 BHF393446:BHF393453 BRB393446:BRB393453 CAX393446:CAX393453 CKT393446:CKT393453 CUP393446:CUP393453 DEL393446:DEL393453 DOH393446:DOH393453 DYD393446:DYD393453 EHZ393446:EHZ393453 ERV393446:ERV393453 FBR393446:FBR393453 FLN393446:FLN393453 FVJ393446:FVJ393453 GFF393446:GFF393453 GPB393446:GPB393453 GYX393446:GYX393453 HIT393446:HIT393453 HSP393446:HSP393453 ICL393446:ICL393453 IMH393446:IMH393453 IWD393446:IWD393453 JFZ393446:JFZ393453 JPV393446:JPV393453 JZR393446:JZR393453 KJN393446:KJN393453 KTJ393446:KTJ393453 LDF393446:LDF393453 LNB393446:LNB393453 LWX393446:LWX393453 MGT393446:MGT393453 MQP393446:MQP393453 NAL393446:NAL393453 NKH393446:NKH393453 NUD393446:NUD393453 ODZ393446:ODZ393453 ONV393446:ONV393453 OXR393446:OXR393453 PHN393446:PHN393453 PRJ393446:PRJ393453 QBF393446:QBF393453 QLB393446:QLB393453 QUX393446:QUX393453 RET393446:RET393453 ROP393446:ROP393453 RYL393446:RYL393453 SIH393446:SIH393453 SSD393446:SSD393453 TBZ393446:TBZ393453 TLV393446:TLV393453 TVR393446:TVR393453 UFN393446:UFN393453 UPJ393446:UPJ393453 UZF393446:UZF393453 VJB393446:VJB393453 VSX393446:VSX393453 WCT393446:WCT393453 WMP393446:WMP393453 WWL393446:WWL393453 AD458982:AD458989 JZ458982:JZ458989 TV458982:TV458989 ADR458982:ADR458989 ANN458982:ANN458989 AXJ458982:AXJ458989 BHF458982:BHF458989 BRB458982:BRB458989 CAX458982:CAX458989 CKT458982:CKT458989 CUP458982:CUP458989 DEL458982:DEL458989 DOH458982:DOH458989 DYD458982:DYD458989 EHZ458982:EHZ458989 ERV458982:ERV458989 FBR458982:FBR458989 FLN458982:FLN458989 FVJ458982:FVJ458989 GFF458982:GFF458989 GPB458982:GPB458989 GYX458982:GYX458989 HIT458982:HIT458989 HSP458982:HSP458989 ICL458982:ICL458989 IMH458982:IMH458989 IWD458982:IWD458989 JFZ458982:JFZ458989 JPV458982:JPV458989 JZR458982:JZR458989 KJN458982:KJN458989 KTJ458982:KTJ458989 LDF458982:LDF458989 LNB458982:LNB458989 LWX458982:LWX458989 MGT458982:MGT458989 MQP458982:MQP458989 NAL458982:NAL458989 NKH458982:NKH458989 NUD458982:NUD458989 ODZ458982:ODZ458989 ONV458982:ONV458989 OXR458982:OXR458989 PHN458982:PHN458989 PRJ458982:PRJ458989 QBF458982:QBF458989 QLB458982:QLB458989 QUX458982:QUX458989 RET458982:RET458989 ROP458982:ROP458989 RYL458982:RYL458989 SIH458982:SIH458989 SSD458982:SSD458989 TBZ458982:TBZ458989 TLV458982:TLV458989 TVR458982:TVR458989 UFN458982:UFN458989 UPJ458982:UPJ458989 UZF458982:UZF458989 VJB458982:VJB458989 VSX458982:VSX458989 WCT458982:WCT458989 WMP458982:WMP458989 WWL458982:WWL458989 AD524518:AD524525 JZ524518:JZ524525 TV524518:TV524525 ADR524518:ADR524525 ANN524518:ANN524525 AXJ524518:AXJ524525 BHF524518:BHF524525 BRB524518:BRB524525 CAX524518:CAX524525 CKT524518:CKT524525 CUP524518:CUP524525 DEL524518:DEL524525 DOH524518:DOH524525 DYD524518:DYD524525 EHZ524518:EHZ524525 ERV524518:ERV524525 FBR524518:FBR524525 FLN524518:FLN524525 FVJ524518:FVJ524525 GFF524518:GFF524525 GPB524518:GPB524525 GYX524518:GYX524525 HIT524518:HIT524525 HSP524518:HSP524525 ICL524518:ICL524525 IMH524518:IMH524525 IWD524518:IWD524525 JFZ524518:JFZ524525 JPV524518:JPV524525 JZR524518:JZR524525 KJN524518:KJN524525 KTJ524518:KTJ524525 LDF524518:LDF524525 LNB524518:LNB524525 LWX524518:LWX524525 MGT524518:MGT524525 MQP524518:MQP524525 NAL524518:NAL524525 NKH524518:NKH524525 NUD524518:NUD524525 ODZ524518:ODZ524525 ONV524518:ONV524525 OXR524518:OXR524525 PHN524518:PHN524525 PRJ524518:PRJ524525 QBF524518:QBF524525 QLB524518:QLB524525 QUX524518:QUX524525 RET524518:RET524525 ROP524518:ROP524525 RYL524518:RYL524525 SIH524518:SIH524525 SSD524518:SSD524525 TBZ524518:TBZ524525 TLV524518:TLV524525 TVR524518:TVR524525 UFN524518:UFN524525 UPJ524518:UPJ524525 UZF524518:UZF524525 VJB524518:VJB524525 VSX524518:VSX524525 WCT524518:WCT524525 WMP524518:WMP524525 WWL524518:WWL524525 AD590054:AD590061 JZ590054:JZ590061 TV590054:TV590061 ADR590054:ADR590061 ANN590054:ANN590061 AXJ590054:AXJ590061 BHF590054:BHF590061 BRB590054:BRB590061 CAX590054:CAX590061 CKT590054:CKT590061 CUP590054:CUP590061 DEL590054:DEL590061 DOH590054:DOH590061 DYD590054:DYD590061 EHZ590054:EHZ590061 ERV590054:ERV590061 FBR590054:FBR590061 FLN590054:FLN590061 FVJ590054:FVJ590061 GFF590054:GFF590061 GPB590054:GPB590061 GYX590054:GYX590061 HIT590054:HIT590061 HSP590054:HSP590061 ICL590054:ICL590061 IMH590054:IMH590061 IWD590054:IWD590061 JFZ590054:JFZ590061 JPV590054:JPV590061 JZR590054:JZR590061 KJN590054:KJN590061 KTJ590054:KTJ590061 LDF590054:LDF590061 LNB590054:LNB590061 LWX590054:LWX590061 MGT590054:MGT590061 MQP590054:MQP590061 NAL590054:NAL590061 NKH590054:NKH590061 NUD590054:NUD590061 ODZ590054:ODZ590061 ONV590054:ONV590061 OXR590054:OXR590061 PHN590054:PHN590061 PRJ590054:PRJ590061 QBF590054:QBF590061 QLB590054:QLB590061 QUX590054:QUX590061 RET590054:RET590061 ROP590054:ROP590061 RYL590054:RYL590061 SIH590054:SIH590061 SSD590054:SSD590061 TBZ590054:TBZ590061 TLV590054:TLV590061 TVR590054:TVR590061 UFN590054:UFN590061 UPJ590054:UPJ590061 UZF590054:UZF590061 VJB590054:VJB590061 VSX590054:VSX590061 WCT590054:WCT590061 WMP590054:WMP590061 WWL590054:WWL590061 AD655590:AD655597 JZ655590:JZ655597 TV655590:TV655597 ADR655590:ADR655597 ANN655590:ANN655597 AXJ655590:AXJ655597 BHF655590:BHF655597 BRB655590:BRB655597 CAX655590:CAX655597 CKT655590:CKT655597 CUP655590:CUP655597 DEL655590:DEL655597 DOH655590:DOH655597 DYD655590:DYD655597 EHZ655590:EHZ655597 ERV655590:ERV655597 FBR655590:FBR655597 FLN655590:FLN655597 FVJ655590:FVJ655597 GFF655590:GFF655597 GPB655590:GPB655597 GYX655590:GYX655597 HIT655590:HIT655597 HSP655590:HSP655597 ICL655590:ICL655597 IMH655590:IMH655597 IWD655590:IWD655597 JFZ655590:JFZ655597 JPV655590:JPV655597 JZR655590:JZR655597 KJN655590:KJN655597 KTJ655590:KTJ655597 LDF655590:LDF655597 LNB655590:LNB655597 LWX655590:LWX655597 MGT655590:MGT655597 MQP655590:MQP655597 NAL655590:NAL655597 NKH655590:NKH655597 NUD655590:NUD655597 ODZ655590:ODZ655597 ONV655590:ONV655597 OXR655590:OXR655597 PHN655590:PHN655597 PRJ655590:PRJ655597 QBF655590:QBF655597 QLB655590:QLB655597 QUX655590:QUX655597 RET655590:RET655597 ROP655590:ROP655597 RYL655590:RYL655597 SIH655590:SIH655597 SSD655590:SSD655597 TBZ655590:TBZ655597 TLV655590:TLV655597 TVR655590:TVR655597 UFN655590:UFN655597 UPJ655590:UPJ655597 UZF655590:UZF655597 VJB655590:VJB655597 VSX655590:VSX655597 WCT655590:WCT655597 WMP655590:WMP655597 WWL655590:WWL655597 AD721126:AD721133 JZ721126:JZ721133 TV721126:TV721133 ADR721126:ADR721133 ANN721126:ANN721133 AXJ721126:AXJ721133 BHF721126:BHF721133 BRB721126:BRB721133 CAX721126:CAX721133 CKT721126:CKT721133 CUP721126:CUP721133 DEL721126:DEL721133 DOH721126:DOH721133 DYD721126:DYD721133 EHZ721126:EHZ721133 ERV721126:ERV721133 FBR721126:FBR721133 FLN721126:FLN721133 FVJ721126:FVJ721133 GFF721126:GFF721133 GPB721126:GPB721133 GYX721126:GYX721133 HIT721126:HIT721133 HSP721126:HSP721133 ICL721126:ICL721133 IMH721126:IMH721133 IWD721126:IWD721133 JFZ721126:JFZ721133 JPV721126:JPV721133 JZR721126:JZR721133 KJN721126:KJN721133 KTJ721126:KTJ721133 LDF721126:LDF721133 LNB721126:LNB721133 LWX721126:LWX721133 MGT721126:MGT721133 MQP721126:MQP721133 NAL721126:NAL721133 NKH721126:NKH721133 NUD721126:NUD721133 ODZ721126:ODZ721133 ONV721126:ONV721133 OXR721126:OXR721133 PHN721126:PHN721133 PRJ721126:PRJ721133 QBF721126:QBF721133 QLB721126:QLB721133 QUX721126:QUX721133 RET721126:RET721133 ROP721126:ROP721133 RYL721126:RYL721133 SIH721126:SIH721133 SSD721126:SSD721133 TBZ721126:TBZ721133 TLV721126:TLV721133 TVR721126:TVR721133 UFN721126:UFN721133 UPJ721126:UPJ721133 UZF721126:UZF721133 VJB721126:VJB721133 VSX721126:VSX721133 WCT721126:WCT721133 WMP721126:WMP721133 WWL721126:WWL721133 AD786662:AD786669 JZ786662:JZ786669 TV786662:TV786669 ADR786662:ADR786669 ANN786662:ANN786669 AXJ786662:AXJ786669 BHF786662:BHF786669 BRB786662:BRB786669 CAX786662:CAX786669 CKT786662:CKT786669 CUP786662:CUP786669 DEL786662:DEL786669 DOH786662:DOH786669 DYD786662:DYD786669 EHZ786662:EHZ786669 ERV786662:ERV786669 FBR786662:FBR786669 FLN786662:FLN786669 FVJ786662:FVJ786669 GFF786662:GFF786669 GPB786662:GPB786669 GYX786662:GYX786669 HIT786662:HIT786669 HSP786662:HSP786669 ICL786662:ICL786669 IMH786662:IMH786669 IWD786662:IWD786669 JFZ786662:JFZ786669 JPV786662:JPV786669 JZR786662:JZR786669 KJN786662:KJN786669 KTJ786662:KTJ786669 LDF786662:LDF786669 LNB786662:LNB786669 LWX786662:LWX786669 MGT786662:MGT786669 MQP786662:MQP786669 NAL786662:NAL786669 NKH786662:NKH786669 NUD786662:NUD786669 ODZ786662:ODZ786669 ONV786662:ONV786669 OXR786662:OXR786669 PHN786662:PHN786669 PRJ786662:PRJ786669 QBF786662:QBF786669 QLB786662:QLB786669 QUX786662:QUX786669 RET786662:RET786669 ROP786662:ROP786669 RYL786662:RYL786669 SIH786662:SIH786669 SSD786662:SSD786669 TBZ786662:TBZ786669 TLV786662:TLV786669 TVR786662:TVR786669 UFN786662:UFN786669 UPJ786662:UPJ786669 UZF786662:UZF786669 VJB786662:VJB786669 VSX786662:VSX786669 WCT786662:WCT786669 WMP786662:WMP786669 WWL786662:WWL786669 AD852198:AD852205 JZ852198:JZ852205 TV852198:TV852205 ADR852198:ADR852205 ANN852198:ANN852205 AXJ852198:AXJ852205 BHF852198:BHF852205 BRB852198:BRB852205 CAX852198:CAX852205 CKT852198:CKT852205 CUP852198:CUP852205 DEL852198:DEL852205 DOH852198:DOH852205 DYD852198:DYD852205 EHZ852198:EHZ852205 ERV852198:ERV852205 FBR852198:FBR852205 FLN852198:FLN852205 FVJ852198:FVJ852205 GFF852198:GFF852205 GPB852198:GPB852205 GYX852198:GYX852205 HIT852198:HIT852205 HSP852198:HSP852205 ICL852198:ICL852205 IMH852198:IMH852205 IWD852198:IWD852205 JFZ852198:JFZ852205 JPV852198:JPV852205 JZR852198:JZR852205 KJN852198:KJN852205 KTJ852198:KTJ852205 LDF852198:LDF852205 LNB852198:LNB852205 LWX852198:LWX852205 MGT852198:MGT852205 MQP852198:MQP852205 NAL852198:NAL852205 NKH852198:NKH852205 NUD852198:NUD852205 ODZ852198:ODZ852205 ONV852198:ONV852205 OXR852198:OXR852205 PHN852198:PHN852205 PRJ852198:PRJ852205 QBF852198:QBF852205 QLB852198:QLB852205 QUX852198:QUX852205 RET852198:RET852205 ROP852198:ROP852205 RYL852198:RYL852205 SIH852198:SIH852205 SSD852198:SSD852205 TBZ852198:TBZ852205 TLV852198:TLV852205 TVR852198:TVR852205 UFN852198:UFN852205 UPJ852198:UPJ852205 UZF852198:UZF852205 VJB852198:VJB852205 VSX852198:VSX852205 WCT852198:WCT852205 WMP852198:WMP852205 WWL852198:WWL852205 AD917734:AD917741 JZ917734:JZ917741 TV917734:TV917741 ADR917734:ADR917741 ANN917734:ANN917741 AXJ917734:AXJ917741 BHF917734:BHF917741 BRB917734:BRB917741 CAX917734:CAX917741 CKT917734:CKT917741 CUP917734:CUP917741 DEL917734:DEL917741 DOH917734:DOH917741 DYD917734:DYD917741 EHZ917734:EHZ917741 ERV917734:ERV917741 FBR917734:FBR917741 FLN917734:FLN917741 FVJ917734:FVJ917741 GFF917734:GFF917741 GPB917734:GPB917741 GYX917734:GYX917741 HIT917734:HIT917741 HSP917734:HSP917741 ICL917734:ICL917741 IMH917734:IMH917741 IWD917734:IWD917741 JFZ917734:JFZ917741 JPV917734:JPV917741 JZR917734:JZR917741 KJN917734:KJN917741 KTJ917734:KTJ917741 LDF917734:LDF917741 LNB917734:LNB917741 LWX917734:LWX917741 MGT917734:MGT917741 MQP917734:MQP917741 NAL917734:NAL917741 NKH917734:NKH917741 NUD917734:NUD917741 ODZ917734:ODZ917741 ONV917734:ONV917741 OXR917734:OXR917741 PHN917734:PHN917741 PRJ917734:PRJ917741 QBF917734:QBF917741 QLB917734:QLB917741 QUX917734:QUX917741 RET917734:RET917741 ROP917734:ROP917741 RYL917734:RYL917741 SIH917734:SIH917741 SSD917734:SSD917741 TBZ917734:TBZ917741 TLV917734:TLV917741 TVR917734:TVR917741 UFN917734:UFN917741 UPJ917734:UPJ917741 UZF917734:UZF917741 VJB917734:VJB917741 VSX917734:VSX917741 WCT917734:WCT917741 WMP917734:WMP917741 WWL917734:WWL917741 AD983270:AD983277 JZ983270:JZ983277 TV983270:TV983277 ADR983270:ADR983277 ANN983270:ANN983277 AXJ983270:AXJ983277 BHF983270:BHF983277 BRB983270:BRB983277 CAX983270:CAX983277 CKT983270:CKT983277 CUP983270:CUP983277 DEL983270:DEL983277 DOH983270:DOH983277 DYD983270:DYD983277 EHZ983270:EHZ983277 ERV983270:ERV983277 FBR983270:FBR983277 FLN983270:FLN983277 FVJ983270:FVJ983277 GFF983270:GFF983277 GPB983270:GPB983277 GYX983270:GYX983277 HIT983270:HIT983277 HSP983270:HSP983277 ICL983270:ICL983277 IMH983270:IMH983277 IWD983270:IWD983277 JFZ983270:JFZ983277 JPV983270:JPV983277 JZR983270:JZR983277 KJN983270:KJN983277 KTJ983270:KTJ983277 LDF983270:LDF983277 LNB983270:LNB983277 LWX983270:LWX983277 MGT983270:MGT983277 MQP983270:MQP983277 NAL983270:NAL983277 NKH983270:NKH983277 NUD983270:NUD983277 ODZ983270:ODZ983277 ONV983270:ONV983277 OXR983270:OXR983277 PHN983270:PHN983277 PRJ983270:PRJ983277 QBF983270:QBF983277 QLB983270:QLB983277 QUX983270:QUX983277 RET983270:RET983277 ROP983270:ROP983277 RYL983270:RYL983277 SIH983270:SIH983277 SSD983270:SSD983277 TBZ983270:TBZ983277 TLV983270:TLV983277 TVR983270:TVR983277 UFN983270:UFN983277 UPJ983270:UPJ983277 UZF983270:UZF983277 VJB983270:VJB983277 VSX983270:VSX983277 WCT983270:WCT983277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9:WWL34 WMP29:WMP34 JZ29:JZ34 TV29:TV34 ADR29:ADR34 ANN29:ANN34 AXJ29:AXJ34 BHF29:BHF34 BRB29:BRB34 CAX29:CAX34 CKT29:CKT34 CUP29:CUP34 DEL29:DEL34 DOH29:DOH34 DYD29:DYD34 EHZ29:EHZ34 ERV29:ERV34 FBR29:FBR34 FLN29:FLN34 FVJ29:FVJ34 GFF29:GFF34 GPB29:GPB34 GYX29:GYX34 HIT29:HIT34 HSP29:HSP34 ICL29:ICL34 IMH29:IMH34 IWD29:IWD34 JFZ29:JFZ34 JPV29:JPV34 JZR29:JZR34 KJN29:KJN34 KTJ29:KTJ34 LDF29:LDF34 LNB29:LNB34 LWX29:LWX34 MGT29:MGT34 MQP29:MQP34 NAL29:NAL34 NKH29:NKH34 NUD29:NUD34 ODZ29:ODZ34 ONV29:ONV34 OXR29:OXR34 PHN29:PHN34 PRJ29:PRJ34 QBF29:QBF34 QLB29:QLB34 QUX29:QUX34 RET29:RET34 ROP29:ROP34 RYL29:RYL34 SIH29:SIH34 SSD29:SSD34 TBZ29:TBZ34 TLV29:TLV34 TVR29:TVR34 UFN29:UFN34 UPJ29:UPJ34 UZF29:UZF34 VJB29:VJB34 VSX29:VSX34 WCT29:WCT34 WWL38:WWL43 WMP38:WMP43 JZ38:JZ43 TV38:TV43 ADR38:ADR43 ANN38:ANN43 AXJ38:AXJ43 BHF38:BHF43 BRB38:BRB43 CAX38:CAX43 CKT38:CKT43 CUP38:CUP43 DEL38:DEL43 DOH38:DOH43 DYD38:DYD43 EHZ38:EHZ43 ERV38:ERV43 FBR38:FBR43 FLN38:FLN43 FVJ38:FVJ43 GFF38:GFF43 GPB38:GPB43 GYX38:GYX43 HIT38:HIT43 HSP38:HSP43 ICL38:ICL43 IMH38:IMH43 IWD38:IWD43 JFZ38:JFZ43 JPV38:JPV43 JZR38:JZR43 KJN38:KJN43 KTJ38:KTJ43 LDF38:LDF43 LNB38:LNB43 LWX38:LWX43 MGT38:MGT43 MQP38:MQP43 NAL38:NAL43 NKH38:NKH43 NUD38:NUD43 ODZ38:ODZ43 ONV38:ONV43 OXR38:OXR43 PHN38:PHN43 PRJ38:PRJ43 QBF38:QBF43 QLB38:QLB43 QUX38:QUX43 RET38:RET43 ROP38:ROP43 RYL38:RYL43 SIH38:SIH43 SSD38:SSD43 TBZ38:TBZ43 TLV38:TLV43 TVR38:TVR43 UFN38:UFN43 UPJ38:UPJ43 UZF38:UZF43 VJB38:VJB43 VSX38:VSX43 WCT38:WCT43 WWL47:WWL52 WMP47:WMP52 JZ47:JZ52 TV47:TV52 ADR47:ADR52 ANN47:ANN52 AXJ47:AXJ52 BHF47:BHF52 BRB47:BRB52 CAX47:CAX52 CKT47:CKT52 CUP47:CUP52 DEL47:DEL52 DOH47:DOH52 DYD47:DYD52 EHZ47:EHZ52 ERV47:ERV52 FBR47:FBR52 FLN47:FLN52 FVJ47:FVJ52 GFF47:GFF52 GPB47:GPB52 GYX47:GYX52 HIT47:HIT52 HSP47:HSP52 ICL47:ICL52 IMH47:IMH52 IWD47:IWD52 JFZ47:JFZ52 JPV47:JPV52 JZR47:JZR52 KJN47:KJN52 KTJ47:KTJ52 LDF47:LDF52 LNB47:LNB52 LWX47:LWX52 MGT47:MGT52 MQP47:MQP52 NAL47:NAL52 NKH47:NKH52 NUD47:NUD52 ODZ47:ODZ52 ONV47:ONV52 OXR47:OXR52 PHN47:PHN52 PRJ47:PRJ52 QBF47:QBF52 QLB47:QLB52 QUX47:QUX52 RET47:RET52 ROP47:ROP52 RYL47:RYL52 SIH47:SIH52 SSD47:SSD52 TBZ47:TBZ52 TLV47:TLV52 TVR47:TVR52 UFN47:UFN52 UPJ47:UPJ52 UZF47:UZF52 VJB47:VJB52 VSX47:VSX52 WCT47:WCT52 WWL56:WWL61 WMP56:WMP61 JZ56:JZ61 TV56:TV61 ADR56:ADR61 ANN56:ANN61 AXJ56:AXJ61 BHF56:BHF61 BRB56:BRB61 CAX56:CAX61 CKT56:CKT61 CUP56:CUP61 DEL56:DEL61 DOH56:DOH61 DYD56:DYD61 EHZ56:EHZ61 ERV56:ERV61 FBR56:FBR61 FLN56:FLN61 FVJ56:FVJ61 GFF56:GFF61 GPB56:GPB61 GYX56:GYX61 HIT56:HIT61 HSP56:HSP61 ICL56:ICL61 IMH56:IMH61 IWD56:IWD61 JFZ56:JFZ61 JPV56:JPV61 JZR56:JZR61 KJN56:KJN61 KTJ56:KTJ61 LDF56:LDF61 LNB56:LNB61 LWX56:LWX61 MGT56:MGT61 MQP56:MQP61 NAL56:NAL61 NKH56:NKH61 NUD56:NUD61 ODZ56:ODZ61 ONV56:ONV61 OXR56:OXR61 PHN56:PHN61 PRJ56:PRJ61 QBF56:QBF61 QLB56:QLB61 QUX56:QUX61 RET56:RET61 ROP56:ROP61 RYL56:RYL61 SIH56:SIH61 SSD56:SSD61 TBZ56:TBZ61 TLV56:TLV61 TVR56:TVR61 UFN56:UFN61 UPJ56:UPJ61 UZF56:UZF61 VJB56:VJB61 VSX56:VSX61 WCT56:WCT61 WWL65:WWL70 WMP65:WMP70 JZ65:JZ70 TV65:TV70 ADR65:ADR70 ANN65:ANN70 AXJ65:AXJ70 BHF65:BHF70 BRB65:BRB70 CAX65:CAX70 CKT65:CKT70 CUP65:CUP70 DEL65:DEL70 DOH65:DOH70 DYD65:DYD70 EHZ65:EHZ70 ERV65:ERV70 FBR65:FBR70 FLN65:FLN70 FVJ65:FVJ70 GFF65:GFF70 GPB65:GPB70 GYX65:GYX70 HIT65:HIT70 HSP65:HSP70 ICL65:ICL70 IMH65:IMH70 IWD65:IWD70 JFZ65:JFZ70 JPV65:JPV70 JZR65:JZR70 KJN65:KJN70 KTJ65:KTJ70 LDF65:LDF70 LNB65:LNB70 LWX65:LWX70 MGT65:MGT70 MQP65:MQP70 NAL65:NAL70 NKH65:NKH70 NUD65:NUD70 ODZ65:ODZ70 ONV65:ONV70 OXR65:OXR70 PHN65:PHN70 PRJ65:PRJ70 QBF65:QBF70 QLB65:QLB70 QUX65:QUX70 RET65:RET70 ROP65:ROP70 RYL65:RYL70 SIH65:SIH70 SSD65:SSD70 TBZ65:TBZ70 TLV65:TLV70 TVR65:TVR70 UFN65:UFN70 UPJ65:UPJ70 UZF65:UZF70 VJB65:VJB70 VSX65:VSX70 WCT65:WCT70 WWL74:WWL79 WMP74:WMP79 JZ74:JZ79 TV74:TV79 ADR74:ADR79 ANN74:ANN79 AXJ74:AXJ79 BHF74:BHF79 BRB74:BRB79 CAX74:CAX79 CKT74:CKT79 CUP74:CUP79 DEL74:DEL79 DOH74:DOH79 DYD74:DYD79 EHZ74:EHZ79 ERV74:ERV79 FBR74:FBR79 FLN74:FLN79 FVJ74:FVJ79 GFF74:GFF79 GPB74:GPB79 GYX74:GYX79 HIT74:HIT79 HSP74:HSP79 ICL74:ICL79 IMH74:IMH79 IWD74:IWD79 JFZ74:JFZ79 JPV74:JPV79 JZR74:JZR79 KJN74:KJN79 KTJ74:KTJ79 LDF74:LDF79 LNB74:LNB79 LWX74:LWX79 MGT74:MGT79 MQP74:MQP79 NAL74:NAL79 NKH74:NKH79 NUD74:NUD79 ODZ74:ODZ79 ONV74:ONV79 OXR74:OXR79 PHN74:PHN79 PRJ74:PRJ79 QBF74:QBF79 QLB74:QLB79 QUX74:QUX79 RET74:RET79 ROP74:ROP79 RYL74:RYL79 SIH74:SIH79 SSD74:SSD79 TBZ74:TBZ79 TLV74:TLV79 TVR74:TVR79 UFN74:UFN79 UPJ74:UPJ79 UZF74:UZF79 VJB74:VJB79 VSX74:VSX79 WCT74:WCT79 WWL83:WWL88 WMP83:WMP88 JZ83:JZ88 TV83:TV88 ADR83:ADR88 ANN83:ANN88 AXJ83:AXJ88 BHF83:BHF88 BRB83:BRB88 CAX83:CAX88 CKT83:CKT88 CUP83:CUP88 DEL83:DEL88 DOH83:DOH88 DYD83:DYD88 EHZ83:EHZ88 ERV83:ERV88 FBR83:FBR88 FLN83:FLN88 FVJ83:FVJ88 GFF83:GFF88 GPB83:GPB88 GYX83:GYX88 HIT83:HIT88 HSP83:HSP88 ICL83:ICL88 IMH83:IMH88 IWD83:IWD88 JFZ83:JFZ88 JPV83:JPV88 JZR83:JZR88 KJN83:KJN88 KTJ83:KTJ88 LDF83:LDF88 LNB83:LNB88 LWX83:LWX88 MGT83:MGT88 MQP83:MQP88 NAL83:NAL88 NKH83:NKH88 NUD83:NUD88 ODZ83:ODZ88 ONV83:ONV88 OXR83:OXR88 PHN83:PHN88 PRJ83:PRJ88 QBF83:QBF88 QLB83:QLB88 QUX83:QUX88 RET83:RET88 ROP83:ROP88 RYL83:RYL88 SIH83:SIH88 SSD83:SSD88 TBZ83:TBZ88 TLV83:TLV88 TVR83:TVR88 UFN83:UFN88 UPJ83:UPJ88 UZF83:UZF88 VJB83:VJB88 VSX83:VSX88 WCT83:WCT88 WWL92:WWL97 WMP92:WMP97 JZ92:JZ97 TV92:TV97 ADR92:ADR97 ANN92:ANN97 AXJ92:AXJ97 BHF92:BHF97 BRB92:BRB97 CAX92:CAX97 CKT92:CKT97 CUP92:CUP97 DEL92:DEL97 DOH92:DOH97 DYD92:DYD97 EHZ92:EHZ97 ERV92:ERV97 FBR92:FBR97 FLN92:FLN97 FVJ92:FVJ97 GFF92:GFF97 GPB92:GPB97 GYX92:GYX97 HIT92:HIT97 HSP92:HSP97 ICL92:ICL97 IMH92:IMH97 IWD92:IWD97 JFZ92:JFZ97 JPV92:JPV97 JZR92:JZR97 KJN92:KJN97 KTJ92:KTJ97 LDF92:LDF97 LNB92:LNB97 LWX92:LWX97 MGT92:MGT97 MQP92:MQP97 NAL92:NAL97 NKH92:NKH97 NUD92:NUD97 ODZ92:ODZ97 ONV92:ONV97 OXR92:OXR97 PHN92:PHN97 PRJ92:PRJ97 QBF92:QBF97 QLB92:QLB97 QUX92:QUX97 RET92:RET97 ROP92:ROP97 RYL92:RYL97 SIH92:SIH97 SSD92:SSD97 TBZ92:TBZ97 TLV92:TLV97 TVR92:TVR97 UFN92:UFN97 UPJ92:UPJ97 UZF92:UZF97 VJB92:VJB97 VSX92:VSX97 WCT92:WCT97 WWL101:WWL106 WMP101:WMP106 JZ101:JZ106 TV101:TV106 ADR101:ADR106 ANN101:ANN106 AXJ101:AXJ106 BHF101:BHF106 BRB101:BRB106 CAX101:CAX106 CKT101:CKT106 CUP101:CUP106 DEL101:DEL106 DOH101:DOH106 DYD101:DYD106 EHZ101:EHZ106 ERV101:ERV106 FBR101:FBR106 FLN101:FLN106 FVJ101:FVJ106 GFF101:GFF106 GPB101:GPB106 GYX101:GYX106 HIT101:HIT106 HSP101:HSP106 ICL101:ICL106 IMH101:IMH106 IWD101:IWD106 JFZ101:JFZ106 JPV101:JPV106 JZR101:JZR106 KJN101:KJN106 KTJ101:KTJ106 LDF101:LDF106 LNB101:LNB106 LWX101:LWX106 MGT101:MGT106 MQP101:MQP106 NAL101:NAL106 NKH101:NKH106 NUD101:NUD106 ODZ101:ODZ106 ONV101:ONV106 OXR101:OXR106 PHN101:PHN106 PRJ101:PRJ106 QBF101:QBF106 QLB101:QLB106 QUX101:QUX106 RET101:RET106 ROP101:ROP106 RYL101:RYL106 SIH101:SIH106 SSD101:SSD106 TBZ101:TBZ106 TLV101:TLV106 TVR101:TVR106 UFN101:UFN106 UPJ101:UPJ106 UZF101:UZF106 VJB101:VJB106 VSX101:VSX106 WCT101:WCT106 WWL110:WWL115 WMP110:WMP115 JZ110:JZ115 TV110:TV115 ADR110:ADR115 ANN110:ANN115 AXJ110:AXJ115 BHF110:BHF115 BRB110:BRB115 CAX110:CAX115 CKT110:CKT115 CUP110:CUP115 DEL110:DEL115 DOH110:DOH115 DYD110:DYD115 EHZ110:EHZ115 ERV110:ERV115 FBR110:FBR115 FLN110:FLN115 FVJ110:FVJ115 GFF110:GFF115 GPB110:GPB115 GYX110:GYX115 HIT110:HIT115 HSP110:HSP115 ICL110:ICL115 IMH110:IMH115 IWD110:IWD115 JFZ110:JFZ115 JPV110:JPV115 JZR110:JZR115 KJN110:KJN115 KTJ110:KTJ115 LDF110:LDF115 LNB110:LNB115 LWX110:LWX115 MGT110:MGT115 MQP110:MQP115 NAL110:NAL115 NKH110:NKH115 NUD110:NUD115 ODZ110:ODZ115 ONV110:ONV115 OXR110:OXR115 PHN110:PHN115 PRJ110:PRJ115 QBF110:QBF115 QLB110:QLB115 QUX110:QUX115 RET110:RET115 ROP110:ROP115 RYL110:RYL115 SIH110:SIH115 SSD110:SSD115 TBZ110:TBZ115 TLV110:TLV115 TVR110:TVR115 UFN110:UFN115 UPJ110:UPJ115 UZF110:UZF115 VJB110:VJB115 VSX110:VSX115 WCT110:WCT115 WWL119:WWL124 WMP119:WMP124 JZ119:JZ124 TV119:TV124 ADR119:ADR124 ANN119:ANN124 AXJ119:AXJ124 BHF119:BHF124 BRB119:BRB124 CAX119:CAX124 CKT119:CKT124 CUP119:CUP124 DEL119:DEL124 DOH119:DOH124 DYD119:DYD124 EHZ119:EHZ124 ERV119:ERV124 FBR119:FBR124 FLN119:FLN124 FVJ119:FVJ124 GFF119:GFF124 GPB119:GPB124 GYX119:GYX124 HIT119:HIT124 HSP119:HSP124 ICL119:ICL124 IMH119:IMH124 IWD119:IWD124 JFZ119:JFZ124 JPV119:JPV124 JZR119:JZR124 KJN119:KJN124 KTJ119:KTJ124 LDF119:LDF124 LNB119:LNB124 LWX119:LWX124 MGT119:MGT124 MQP119:MQP124 NAL119:NAL124 NKH119:NKH124 NUD119:NUD124 ODZ119:ODZ124 ONV119:ONV124 OXR119:OXR124 PHN119:PHN124 PRJ119:PRJ124 QBF119:QBF124 QLB119:QLB124 QUX119:QUX124 RET119:RET124 ROP119:ROP124 RYL119:RYL124 SIH119:SIH124 SSD119:SSD124 TBZ119:TBZ124 TLV119:TLV124 TVR119:TVR124 UFN119:UFN124 UPJ119:UPJ124 UZF119:UZF124 VJB119:VJB124 VSX119:VSX124 WCT119:WCT124 WWL128:WWL133 WMP128:WMP133 JZ128:JZ133 TV128:TV133 ADR128:ADR133 ANN128:ANN133 AXJ128:AXJ133 BHF128:BHF133 BRB128:BRB133 CAX128:CAX133 CKT128:CKT133 CUP128:CUP133 DEL128:DEL133 DOH128:DOH133 DYD128:DYD133 EHZ128:EHZ133 ERV128:ERV133 FBR128:FBR133 FLN128:FLN133 FVJ128:FVJ133 GFF128:GFF133 GPB128:GPB133 GYX128:GYX133 HIT128:HIT133 HSP128:HSP133 ICL128:ICL133 IMH128:IMH133 IWD128:IWD133 JFZ128:JFZ133 JPV128:JPV133 JZR128:JZR133 KJN128:KJN133 KTJ128:KTJ133 LDF128:LDF133 LNB128:LNB133 LWX128:LWX133 MGT128:MGT133 MQP128:MQP133 NAL128:NAL133 NKH128:NKH133 NUD128:NUD133 ODZ128:ODZ133 ONV128:ONV133 OXR128:OXR133 PHN128:PHN133 PRJ128:PRJ133 QBF128:QBF133 QLB128:QLB133 QUX128:QUX133 RET128:RET133 ROP128:ROP133 RYL128:RYL133 SIH128:SIH133 SSD128:SSD133 TBZ128:TBZ133 TLV128:TLV133 TVR128:TVR133 UFN128:UFN133 UPJ128:UPJ133 UZF128:UZF133 VJB128:VJB133 VSX128:VSX133 WCT128:WCT133 WWL137:WWL142 WMP137:WMP142 JZ137:JZ142 TV137:TV142 ADR137:ADR142 ANN137:ANN142 AXJ137:AXJ142 BHF137:BHF142 BRB137:BRB142 CAX137:CAX142 CKT137:CKT142 CUP137:CUP142 DEL137:DEL142 DOH137:DOH142 DYD137:DYD142 EHZ137:EHZ142 ERV137:ERV142 FBR137:FBR142 FLN137:FLN142 FVJ137:FVJ142 GFF137:GFF142 GPB137:GPB142 GYX137:GYX142 HIT137:HIT142 HSP137:HSP142 ICL137:ICL142 IMH137:IMH142 IWD137:IWD142 JFZ137:JFZ142 JPV137:JPV142 JZR137:JZR142 KJN137:KJN142 KTJ137:KTJ142 LDF137:LDF142 LNB137:LNB142 LWX137:LWX142 MGT137:MGT142 MQP137:MQP142 NAL137:NAL142 NKH137:NKH142 NUD137:NUD142 ODZ137:ODZ142 ONV137:ONV142 OXR137:OXR142 PHN137:PHN142 PRJ137:PRJ142 QBF137:QBF142 QLB137:QLB142 QUX137:QUX142 RET137:RET142 ROP137:ROP142 RYL137:RYL142 SIH137:SIH142 SSD137:SSD142 TBZ137:TBZ142 TLV137:TLV142 TVR137:TVR142 UFN137:UFN142 UPJ137:UPJ142 UZF137:UZF142 VJB137:VJB142 VSX137:VSX142 WCT137:WCT142 WWL146:WWL151 WMP146:WMP151 JZ146:JZ151 TV146:TV151 ADR146:ADR151 ANN146:ANN151 AXJ146:AXJ151 BHF146:BHF151 BRB146:BRB151 CAX146:CAX151 CKT146:CKT151 CUP146:CUP151 DEL146:DEL151 DOH146:DOH151 DYD146:DYD151 EHZ146:EHZ151 ERV146:ERV151 FBR146:FBR151 FLN146:FLN151 FVJ146:FVJ151 GFF146:GFF151 GPB146:GPB151 GYX146:GYX151 HIT146:HIT151 HSP146:HSP151 ICL146:ICL151 IMH146:IMH151 IWD146:IWD151 JFZ146:JFZ151 JPV146:JPV151 JZR146:JZR151 KJN146:KJN151 KTJ146:KTJ151 LDF146:LDF151 LNB146:LNB151 LWX146:LWX151 MGT146:MGT151 MQP146:MQP151 NAL146:NAL151 NKH146:NKH151 NUD146:NUD151 ODZ146:ODZ151 ONV146:ONV151 OXR146:OXR151 PHN146:PHN151 PRJ146:PRJ151 QBF146:QBF151 QLB146:QLB151 QUX146:QUX151 RET146:RET151 ROP146:ROP151 RYL146:RYL151 SIH146:SIH151 SSD146:SSD151 TBZ146:TBZ151 TLV146:TLV151 TVR146:TVR151 UFN146:UFN151 UPJ146:UPJ151 UZF146:UZF151 VJB146:VJB151 VSX146:VSX151 WCT146:WCT151 WWL155:WWL160 WMP155:WMP160 JZ155:JZ160 TV155:TV160 ADR155:ADR160 ANN155:ANN160 AXJ155:AXJ160 BHF155:BHF160 BRB155:BRB160 CAX155:CAX160 CKT155:CKT160 CUP155:CUP160 DEL155:DEL160 DOH155:DOH160 DYD155:DYD160 EHZ155:EHZ160 ERV155:ERV160 FBR155:FBR160 FLN155:FLN160 FVJ155:FVJ160 GFF155:GFF160 GPB155:GPB160 GYX155:GYX160 HIT155:HIT160 HSP155:HSP160 ICL155:ICL160 IMH155:IMH160 IWD155:IWD160 JFZ155:JFZ160 JPV155:JPV160 JZR155:JZR160 KJN155:KJN160 KTJ155:KTJ160 LDF155:LDF160 LNB155:LNB160 LWX155:LWX160 MGT155:MGT160 MQP155:MQP160 NAL155:NAL160 NKH155:NKH160 NUD155:NUD160 ODZ155:ODZ160 ONV155:ONV160 OXR155:OXR160 PHN155:PHN160 PRJ155:PRJ160 QBF155:QBF160 QLB155:QLB160 QUX155:QUX160 RET155:RET160 ROP155:ROP160 RYL155:RYL160 SIH155:SIH160 SSD155:SSD160 TBZ155:TBZ160 TLV155:TLV160 TVR155:TVR160 UFN155:UFN160 UPJ155:UPJ160 UZF155:UZF160 VJB155:VJB160 VSX155:VSX160 WCT155:WCT160 WWL164:WWL169 WMP164:WMP169 JZ164:JZ169 TV164:TV169 ADR164:ADR169 ANN164:ANN169 AXJ164:AXJ169 BHF164:BHF169 BRB164:BRB169 CAX164:CAX169 CKT164:CKT169 CUP164:CUP169 DEL164:DEL169 DOH164:DOH169 DYD164:DYD169 EHZ164:EHZ169 ERV164:ERV169 FBR164:FBR169 FLN164:FLN169 FVJ164:FVJ169 GFF164:GFF169 GPB164:GPB169 GYX164:GYX169 HIT164:HIT169 HSP164:HSP169 ICL164:ICL169 IMH164:IMH169 IWD164:IWD169 JFZ164:JFZ169 JPV164:JPV169 JZR164:JZR169 KJN164:KJN169 KTJ164:KTJ169 LDF164:LDF169 LNB164:LNB169 LWX164:LWX169 MGT164:MGT169 MQP164:MQP169 NAL164:NAL169 NKH164:NKH169 NUD164:NUD169 ODZ164:ODZ169 ONV164:ONV169 OXR164:OXR169 PHN164:PHN169 PRJ164:PRJ169 QBF164:QBF169 QLB164:QLB169 QUX164:QUX169 RET164:RET169 ROP164:ROP169 RYL164:RYL169 SIH164:SIH169 SSD164:SSD169 TBZ164:TBZ169 TLV164:TLV169 TVR164:TVR169 UFN164:UFN169 UPJ164:UPJ169 UZF164:UZF169 VJB164:VJB169 VSX164:VSX169 WCT164:WCT169 WWL173:WWL178 WMP173:WMP178 JZ173:JZ178 TV173:TV178 ADR173:ADR178 ANN173:ANN178 AXJ173:AXJ178 BHF173:BHF178 BRB173:BRB178 CAX173:CAX178 CKT173:CKT178 CUP173:CUP178 DEL173:DEL178 DOH173:DOH178 DYD173:DYD178 EHZ173:EHZ178 ERV173:ERV178 FBR173:FBR178 FLN173:FLN178 FVJ173:FVJ178 GFF173:GFF178 GPB173:GPB178 GYX173:GYX178 HIT173:HIT178 HSP173:HSP178 ICL173:ICL178 IMH173:IMH178 IWD173:IWD178 JFZ173:JFZ178 JPV173:JPV178 JZR173:JZR178 KJN173:KJN178 KTJ173:KTJ178 LDF173:LDF178 LNB173:LNB178 LWX173:LWX178 MGT173:MGT178 MQP173:MQP178 NAL173:NAL178 NKH173:NKH178 NUD173:NUD178 ODZ173:ODZ178 ONV173:ONV178 OXR173:OXR178 PHN173:PHN178 PRJ173:PRJ178 QBF173:QBF178 QLB173:QLB178 QUX173:QUX178 RET173:RET178 ROP173:ROP178 RYL173:RYL178 SIH173:SIH178 SSD173:SSD178 TBZ173:TBZ178 TLV173:TLV178 TVR173:TVR178 UFN173:UFN178 UPJ173:UPJ178 UZF173:UZF178 VJB173:VJB178 VSX173:VSX178 WCT173:WCT178 WWL182:WWL187 WMP182:WMP187 JZ182:JZ187 TV182:TV187 ADR182:ADR187 ANN182:ANN187 AXJ182:AXJ187 BHF182:BHF187 BRB182:BRB187 CAX182:CAX187 CKT182:CKT187 CUP182:CUP187 DEL182:DEL187 DOH182:DOH187 DYD182:DYD187 EHZ182:EHZ187 ERV182:ERV187 FBR182:FBR187 FLN182:FLN187 FVJ182:FVJ187 GFF182:GFF187 GPB182:GPB187 GYX182:GYX187 HIT182:HIT187 HSP182:HSP187 ICL182:ICL187 IMH182:IMH187 IWD182:IWD187 JFZ182:JFZ187 JPV182:JPV187 JZR182:JZR187 KJN182:KJN187 KTJ182:KTJ187 LDF182:LDF187 LNB182:LNB187 LWX182:LWX187 MGT182:MGT187 MQP182:MQP187 NAL182:NAL187 NKH182:NKH187 NUD182:NUD187 ODZ182:ODZ187 ONV182:ONV187 OXR182:OXR187 PHN182:PHN187 PRJ182:PRJ187 QBF182:QBF187 QLB182:QLB187 QUX182:QUX187 RET182:RET187 ROP182:ROP187 RYL182:RYL187 SIH182:SIH187 SSD182:SSD187 TBZ182:TBZ187 TLV182:TLV187 TVR182:TVR187 UFN182:UFN187 UPJ182:UPJ187 UZF182:UZF187 VJB182:VJB187 VSX182:VSX187 WCT182:WCT187 WWL191:WWL196 WMP191:WMP196 JZ191:JZ196 TV191:TV196 ADR191:ADR196 ANN191:ANN196 AXJ191:AXJ196 BHF191:BHF196 BRB191:BRB196 CAX191:CAX196 CKT191:CKT196 CUP191:CUP196 DEL191:DEL196 DOH191:DOH196 DYD191:DYD196 EHZ191:EHZ196 ERV191:ERV196 FBR191:FBR196 FLN191:FLN196 FVJ191:FVJ196 GFF191:GFF196 GPB191:GPB196 GYX191:GYX196 HIT191:HIT196 HSP191:HSP196 ICL191:ICL196 IMH191:IMH196 IWD191:IWD196 JFZ191:JFZ196 JPV191:JPV196 JZR191:JZR196 KJN191:KJN196 KTJ191:KTJ196 LDF191:LDF196 LNB191:LNB196 LWX191:LWX196 MGT191:MGT196 MQP191:MQP196 NAL191:NAL196 NKH191:NKH196 NUD191:NUD196 ODZ191:ODZ196 ONV191:ONV196 OXR191:OXR196 PHN191:PHN196 PRJ191:PRJ196 QBF191:QBF196 QLB191:QLB196 QUX191:QUX196 RET191:RET196 ROP191:ROP196 RYL191:RYL196 SIH191:SIH196 SSD191:SSD196 TBZ191:TBZ196 TLV191:TLV196 TVR191:TVR196 UFN191:UFN196 UPJ191:UPJ196 UZF191:UZF196 VJB191:VJB196 VSX191:VSX196 WCT191:WCT196 WWL200:WWL205 WMP200:WMP205 JZ200:JZ205 TV200:TV205 ADR200:ADR205 ANN200:ANN205 AXJ200:AXJ205 BHF200:BHF205 BRB200:BRB205 CAX200:CAX205 CKT200:CKT205 CUP200:CUP205 DEL200:DEL205 DOH200:DOH205 DYD200:DYD205 EHZ200:EHZ205 ERV200:ERV205 FBR200:FBR205 FLN200:FLN205 FVJ200:FVJ205 GFF200:GFF205 GPB200:GPB205 GYX200:GYX205 HIT200:HIT205 HSP200:HSP205 ICL200:ICL205 IMH200:IMH205 IWD200:IWD205 JFZ200:JFZ205 JPV200:JPV205 JZR200:JZR205 KJN200:KJN205 KTJ200:KTJ205 LDF200:LDF205 LNB200:LNB205 LWX200:LWX205 MGT200:MGT205 MQP200:MQP205 NAL200:NAL205 NKH200:NKH205 NUD200:NUD205 ODZ200:ODZ205 ONV200:ONV205 OXR200:OXR205 PHN200:PHN205 PRJ200:PRJ205 QBF200:QBF205 QLB200:QLB205 QUX200:QUX205 RET200:RET205 ROP200:ROP205 RYL200:RYL205 SIH200:SIH205 SSD200:SSD205 TBZ200:TBZ205 TLV200:TLV205 TVR200:TVR205 UFN200:UFN205 UPJ200:UPJ205 UZF200:UZF205 VJB200:VJB205 VSX200:VSX205 WCT200:WCT205 WWL209:WWL214 WMP209:WMP214 JZ209:JZ214 TV209:TV214 ADR209:ADR214 ANN209:ANN214 AXJ209:AXJ214 BHF209:BHF214 BRB209:BRB214 CAX209:CAX214 CKT209:CKT214 CUP209:CUP214 DEL209:DEL214 DOH209:DOH214 DYD209:DYD214 EHZ209:EHZ214 ERV209:ERV214 FBR209:FBR214 FLN209:FLN214 FVJ209:FVJ214 GFF209:GFF214 GPB209:GPB214 GYX209:GYX214 HIT209:HIT214 HSP209:HSP214 ICL209:ICL214 IMH209:IMH214 IWD209:IWD214 JFZ209:JFZ214 JPV209:JPV214 JZR209:JZR214 KJN209:KJN214 KTJ209:KTJ214 LDF209:LDF214 LNB209:LNB214 LWX209:LWX214 MGT209:MGT214 MQP209:MQP214 NAL209:NAL214 NKH209:NKH214 NUD209:NUD214 ODZ209:ODZ214 ONV209:ONV214 OXR209:OXR214 PHN209:PHN214 PRJ209:PRJ214 QBF209:QBF214 QLB209:QLB214 QUX209:QUX214 RET209:RET214 ROP209:ROP214 RYL209:RYL214 SIH209:SIH214 SSD209:SSD214 TBZ209:TBZ214 TLV209:TLV214 TVR209:TVR214 UFN209:UFN214 UPJ209:UPJ214 UZF209:UZF214 VJB209:VJB214 VSX209:VSX214 WCT209:WCT214 WWL218:WWL223 WMP218:WMP223 JZ218:JZ223 TV218:TV223 ADR218:ADR223 ANN218:ANN223 AXJ218:AXJ223 BHF218:BHF223 BRB218:BRB223 CAX218:CAX223 CKT218:CKT223 CUP218:CUP223 DEL218:DEL223 DOH218:DOH223 DYD218:DYD223 EHZ218:EHZ223 ERV218:ERV223 FBR218:FBR223 FLN218:FLN223 FVJ218:FVJ223 GFF218:GFF223 GPB218:GPB223 GYX218:GYX223 HIT218:HIT223 HSP218:HSP223 ICL218:ICL223 IMH218:IMH223 IWD218:IWD223 JFZ218:JFZ223 JPV218:JPV223 JZR218:JZR223 KJN218:KJN223 KTJ218:KTJ223 LDF218:LDF223 LNB218:LNB223 LWX218:LWX223 MGT218:MGT223 MQP218:MQP223 NAL218:NAL223 NKH218:NKH223 NUD218:NUD223 ODZ218:ODZ223 ONV218:ONV223 OXR218:OXR223 PHN218:PHN223 PRJ218:PRJ223 QBF218:QBF223 QLB218:QLB223 QUX218:QUX223 RET218:RET223 ROP218:ROP223 RYL218:RYL223 SIH218:SIH223 SSD218:SSD223 TBZ218:TBZ223 TLV218:TLV223 TVR218:TVR223 UFN218:UFN223 UPJ218:UPJ223 UZF218:UZF223 VJB218:VJB223 VSX218:VSX223 WCT218:WCT223 WWL227:WWL232 WMP227:WMP232 JZ227:JZ232 TV227:TV232 ADR227:ADR232 ANN227:ANN232 AXJ227:AXJ232 BHF227:BHF232 BRB227:BRB232 CAX227:CAX232 CKT227:CKT232 CUP227:CUP232 DEL227:DEL232 DOH227:DOH232 DYD227:DYD232 EHZ227:EHZ232 ERV227:ERV232 FBR227:FBR232 FLN227:FLN232 FVJ227:FVJ232 GFF227:GFF232 GPB227:GPB232 GYX227:GYX232 HIT227:HIT232 HSP227:HSP232 ICL227:ICL232 IMH227:IMH232 IWD227:IWD232 JFZ227:JFZ232 JPV227:JPV232 JZR227:JZR232 KJN227:KJN232 KTJ227:KTJ232 LDF227:LDF232 LNB227:LNB232 LWX227:LWX232 MGT227:MGT232 MQP227:MQP232 NAL227:NAL232 NKH227:NKH232 NUD227:NUD232 ODZ227:ODZ232 ONV227:ONV232 OXR227:OXR232 PHN227:PHN232 PRJ227:PRJ232 QBF227:QBF232 QLB227:QLB232 QUX227:QUX232 RET227:RET232 ROP227:ROP232 RYL227:RYL232 SIH227:SIH232 SSD227:SSD232 TBZ227:TBZ232 TLV227:TLV232 TVR227:TVR232 UFN227:UFN232 UPJ227:UPJ232 UZF227:UZF232 VJB227:VJB232 VSX227:VSX232 WCT227:WCT232 WWL236:WWL241 WMP236:WMP241 JZ236:JZ241 TV236:TV241 ADR236:ADR241 ANN236:ANN241 AXJ236:AXJ241 BHF236:BHF241 BRB236:BRB241 CAX236:CAX241 CKT236:CKT241 CUP236:CUP241 DEL236:DEL241 DOH236:DOH241 DYD236:DYD241 EHZ236:EHZ241 ERV236:ERV241 FBR236:FBR241 FLN236:FLN241 FVJ236:FVJ241 GFF236:GFF241 GPB236:GPB241 GYX236:GYX241 HIT236:HIT241 HSP236:HSP241 ICL236:ICL241 IMH236:IMH241 IWD236:IWD241 JFZ236:JFZ241 JPV236:JPV241 JZR236:JZR241 KJN236:KJN241 KTJ236:KTJ241 LDF236:LDF241 LNB236:LNB241 LWX236:LWX241 MGT236:MGT241 MQP236:MQP241 NAL236:NAL241 NKH236:NKH241 NUD236:NUD241 ODZ236:ODZ241 ONV236:ONV241 OXR236:OXR241 PHN236:PHN241 PRJ236:PRJ241 QBF236:QBF241 QLB236:QLB241 QUX236:QUX241 RET236:RET241 ROP236:ROP241 RYL236:RYL241 SIH236:SIH241 SSD236:SSD241 TBZ236:TBZ241 TLV236:TLV241 TVR236:TVR241 UFN236:UFN241 UPJ236:UPJ241 UZF236:UZF241 VJB236:VJB241 VSX236:VSX241 WCT236:WCT241" xr:uid="{00000000-0002-0000-0C00-000006000000}">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770 JR65770 TN65770 ADJ65770 ANF65770 AXB65770 BGX65770 BQT65770 CAP65770 CKL65770 CUH65770 DED65770 DNZ65770 DXV65770 EHR65770 ERN65770 FBJ65770 FLF65770 FVB65770 GEX65770 GOT65770 GYP65770 HIL65770 HSH65770 ICD65770 ILZ65770 IVV65770 JFR65770 JPN65770 JZJ65770 KJF65770 KTB65770 LCX65770 LMT65770 LWP65770 MGL65770 MQH65770 NAD65770 NJZ65770 NTV65770 ODR65770 ONN65770 OXJ65770 PHF65770 PRB65770 QAX65770 QKT65770 QUP65770 REL65770 ROH65770 RYD65770 SHZ65770 SRV65770 TBR65770 TLN65770 TVJ65770 UFF65770 UPB65770 UYX65770 VIT65770 VSP65770 WCL65770 WMH65770 WWD65770 O131306 JR131306 TN131306 ADJ131306 ANF131306 AXB131306 BGX131306 BQT131306 CAP131306 CKL131306 CUH131306 DED131306 DNZ131306 DXV131306 EHR131306 ERN131306 FBJ131306 FLF131306 FVB131306 GEX131306 GOT131306 GYP131306 HIL131306 HSH131306 ICD131306 ILZ131306 IVV131306 JFR131306 JPN131306 JZJ131306 KJF131306 KTB131306 LCX131306 LMT131306 LWP131306 MGL131306 MQH131306 NAD131306 NJZ131306 NTV131306 ODR131306 ONN131306 OXJ131306 PHF131306 PRB131306 QAX131306 QKT131306 QUP131306 REL131306 ROH131306 RYD131306 SHZ131306 SRV131306 TBR131306 TLN131306 TVJ131306 UFF131306 UPB131306 UYX131306 VIT131306 VSP131306 WCL131306 WMH131306 WWD131306 O196842 JR196842 TN196842 ADJ196842 ANF196842 AXB196842 BGX196842 BQT196842 CAP196842 CKL196842 CUH196842 DED196842 DNZ196842 DXV196842 EHR196842 ERN196842 FBJ196842 FLF196842 FVB196842 GEX196842 GOT196842 GYP196842 HIL196842 HSH196842 ICD196842 ILZ196842 IVV196842 JFR196842 JPN196842 JZJ196842 KJF196842 KTB196842 LCX196842 LMT196842 LWP196842 MGL196842 MQH196842 NAD196842 NJZ196842 NTV196842 ODR196842 ONN196842 OXJ196842 PHF196842 PRB196842 QAX196842 QKT196842 QUP196842 REL196842 ROH196842 RYD196842 SHZ196842 SRV196842 TBR196842 TLN196842 TVJ196842 UFF196842 UPB196842 UYX196842 VIT196842 VSP196842 WCL196842 WMH196842 WWD196842 O262378 JR262378 TN262378 ADJ262378 ANF262378 AXB262378 BGX262378 BQT262378 CAP262378 CKL262378 CUH262378 DED262378 DNZ262378 DXV262378 EHR262378 ERN262378 FBJ262378 FLF262378 FVB262378 GEX262378 GOT262378 GYP262378 HIL262378 HSH262378 ICD262378 ILZ262378 IVV262378 JFR262378 JPN262378 JZJ262378 KJF262378 KTB262378 LCX262378 LMT262378 LWP262378 MGL262378 MQH262378 NAD262378 NJZ262378 NTV262378 ODR262378 ONN262378 OXJ262378 PHF262378 PRB262378 QAX262378 QKT262378 QUP262378 REL262378 ROH262378 RYD262378 SHZ262378 SRV262378 TBR262378 TLN262378 TVJ262378 UFF262378 UPB262378 UYX262378 VIT262378 VSP262378 WCL262378 WMH262378 WWD262378 O327914 JR327914 TN327914 ADJ327914 ANF327914 AXB327914 BGX327914 BQT327914 CAP327914 CKL327914 CUH327914 DED327914 DNZ327914 DXV327914 EHR327914 ERN327914 FBJ327914 FLF327914 FVB327914 GEX327914 GOT327914 GYP327914 HIL327914 HSH327914 ICD327914 ILZ327914 IVV327914 JFR327914 JPN327914 JZJ327914 KJF327914 KTB327914 LCX327914 LMT327914 LWP327914 MGL327914 MQH327914 NAD327914 NJZ327914 NTV327914 ODR327914 ONN327914 OXJ327914 PHF327914 PRB327914 QAX327914 QKT327914 QUP327914 REL327914 ROH327914 RYD327914 SHZ327914 SRV327914 TBR327914 TLN327914 TVJ327914 UFF327914 UPB327914 UYX327914 VIT327914 VSP327914 WCL327914 WMH327914 WWD327914 O393450 JR393450 TN393450 ADJ393450 ANF393450 AXB393450 BGX393450 BQT393450 CAP393450 CKL393450 CUH393450 DED393450 DNZ393450 DXV393450 EHR393450 ERN393450 FBJ393450 FLF393450 FVB393450 GEX393450 GOT393450 GYP393450 HIL393450 HSH393450 ICD393450 ILZ393450 IVV393450 JFR393450 JPN393450 JZJ393450 KJF393450 KTB393450 LCX393450 LMT393450 LWP393450 MGL393450 MQH393450 NAD393450 NJZ393450 NTV393450 ODR393450 ONN393450 OXJ393450 PHF393450 PRB393450 QAX393450 QKT393450 QUP393450 REL393450 ROH393450 RYD393450 SHZ393450 SRV393450 TBR393450 TLN393450 TVJ393450 UFF393450 UPB393450 UYX393450 VIT393450 VSP393450 WCL393450 WMH393450 WWD393450 O458986 JR458986 TN458986 ADJ458986 ANF458986 AXB458986 BGX458986 BQT458986 CAP458986 CKL458986 CUH458986 DED458986 DNZ458986 DXV458986 EHR458986 ERN458986 FBJ458986 FLF458986 FVB458986 GEX458986 GOT458986 GYP458986 HIL458986 HSH458986 ICD458986 ILZ458986 IVV458986 JFR458986 JPN458986 JZJ458986 KJF458986 KTB458986 LCX458986 LMT458986 LWP458986 MGL458986 MQH458986 NAD458986 NJZ458986 NTV458986 ODR458986 ONN458986 OXJ458986 PHF458986 PRB458986 QAX458986 QKT458986 QUP458986 REL458986 ROH458986 RYD458986 SHZ458986 SRV458986 TBR458986 TLN458986 TVJ458986 UFF458986 UPB458986 UYX458986 VIT458986 VSP458986 WCL458986 WMH458986 WWD458986 O524522 JR524522 TN524522 ADJ524522 ANF524522 AXB524522 BGX524522 BQT524522 CAP524522 CKL524522 CUH524522 DED524522 DNZ524522 DXV524522 EHR524522 ERN524522 FBJ524522 FLF524522 FVB524522 GEX524522 GOT524522 GYP524522 HIL524522 HSH524522 ICD524522 ILZ524522 IVV524522 JFR524522 JPN524522 JZJ524522 KJF524522 KTB524522 LCX524522 LMT524522 LWP524522 MGL524522 MQH524522 NAD524522 NJZ524522 NTV524522 ODR524522 ONN524522 OXJ524522 PHF524522 PRB524522 QAX524522 QKT524522 QUP524522 REL524522 ROH524522 RYD524522 SHZ524522 SRV524522 TBR524522 TLN524522 TVJ524522 UFF524522 UPB524522 UYX524522 VIT524522 VSP524522 WCL524522 WMH524522 WWD524522 O590058 JR590058 TN590058 ADJ590058 ANF590058 AXB590058 BGX590058 BQT590058 CAP590058 CKL590058 CUH590058 DED590058 DNZ590058 DXV590058 EHR590058 ERN590058 FBJ590058 FLF590058 FVB590058 GEX590058 GOT590058 GYP590058 HIL590058 HSH590058 ICD590058 ILZ590058 IVV590058 JFR590058 JPN590058 JZJ590058 KJF590058 KTB590058 LCX590058 LMT590058 LWP590058 MGL590058 MQH590058 NAD590058 NJZ590058 NTV590058 ODR590058 ONN590058 OXJ590058 PHF590058 PRB590058 QAX590058 QKT590058 QUP590058 REL590058 ROH590058 RYD590058 SHZ590058 SRV590058 TBR590058 TLN590058 TVJ590058 UFF590058 UPB590058 UYX590058 VIT590058 VSP590058 WCL590058 WMH590058 WWD590058 O655594 JR655594 TN655594 ADJ655594 ANF655594 AXB655594 BGX655594 BQT655594 CAP655594 CKL655594 CUH655594 DED655594 DNZ655594 DXV655594 EHR655594 ERN655594 FBJ655594 FLF655594 FVB655594 GEX655594 GOT655594 GYP655594 HIL655594 HSH655594 ICD655594 ILZ655594 IVV655594 JFR655594 JPN655594 JZJ655594 KJF655594 KTB655594 LCX655594 LMT655594 LWP655594 MGL655594 MQH655594 NAD655594 NJZ655594 NTV655594 ODR655594 ONN655594 OXJ655594 PHF655594 PRB655594 QAX655594 QKT655594 QUP655594 REL655594 ROH655594 RYD655594 SHZ655594 SRV655594 TBR655594 TLN655594 TVJ655594 UFF655594 UPB655594 UYX655594 VIT655594 VSP655594 WCL655594 WMH655594 WWD655594 O721130 JR721130 TN721130 ADJ721130 ANF721130 AXB721130 BGX721130 BQT721130 CAP721130 CKL721130 CUH721130 DED721130 DNZ721130 DXV721130 EHR721130 ERN721130 FBJ721130 FLF721130 FVB721130 GEX721130 GOT721130 GYP721130 HIL721130 HSH721130 ICD721130 ILZ721130 IVV721130 JFR721130 JPN721130 JZJ721130 KJF721130 KTB721130 LCX721130 LMT721130 LWP721130 MGL721130 MQH721130 NAD721130 NJZ721130 NTV721130 ODR721130 ONN721130 OXJ721130 PHF721130 PRB721130 QAX721130 QKT721130 QUP721130 REL721130 ROH721130 RYD721130 SHZ721130 SRV721130 TBR721130 TLN721130 TVJ721130 UFF721130 UPB721130 UYX721130 VIT721130 VSP721130 WCL721130 WMH721130 WWD721130 O786666 JR786666 TN786666 ADJ786666 ANF786666 AXB786666 BGX786666 BQT786666 CAP786666 CKL786666 CUH786666 DED786666 DNZ786666 DXV786666 EHR786666 ERN786666 FBJ786666 FLF786666 FVB786666 GEX786666 GOT786666 GYP786666 HIL786666 HSH786666 ICD786666 ILZ786666 IVV786666 JFR786666 JPN786666 JZJ786666 KJF786666 KTB786666 LCX786666 LMT786666 LWP786666 MGL786666 MQH786666 NAD786666 NJZ786666 NTV786666 ODR786666 ONN786666 OXJ786666 PHF786666 PRB786666 QAX786666 QKT786666 QUP786666 REL786666 ROH786666 RYD786666 SHZ786666 SRV786666 TBR786666 TLN786666 TVJ786666 UFF786666 UPB786666 UYX786666 VIT786666 VSP786666 WCL786666 WMH786666 WWD786666 O852202 JR852202 TN852202 ADJ852202 ANF852202 AXB852202 BGX852202 BQT852202 CAP852202 CKL852202 CUH852202 DED852202 DNZ852202 DXV852202 EHR852202 ERN852202 FBJ852202 FLF852202 FVB852202 GEX852202 GOT852202 GYP852202 HIL852202 HSH852202 ICD852202 ILZ852202 IVV852202 JFR852202 JPN852202 JZJ852202 KJF852202 KTB852202 LCX852202 LMT852202 LWP852202 MGL852202 MQH852202 NAD852202 NJZ852202 NTV852202 ODR852202 ONN852202 OXJ852202 PHF852202 PRB852202 QAX852202 QKT852202 QUP852202 REL852202 ROH852202 RYD852202 SHZ852202 SRV852202 TBR852202 TLN852202 TVJ852202 UFF852202 UPB852202 UYX852202 VIT852202 VSP852202 WCL852202 WMH852202 WWD852202 O917738 JR917738 TN917738 ADJ917738 ANF917738 AXB917738 BGX917738 BQT917738 CAP917738 CKL917738 CUH917738 DED917738 DNZ917738 DXV917738 EHR917738 ERN917738 FBJ917738 FLF917738 FVB917738 GEX917738 GOT917738 GYP917738 HIL917738 HSH917738 ICD917738 ILZ917738 IVV917738 JFR917738 JPN917738 JZJ917738 KJF917738 KTB917738 LCX917738 LMT917738 LWP917738 MGL917738 MQH917738 NAD917738 NJZ917738 NTV917738 ODR917738 ONN917738 OXJ917738 PHF917738 PRB917738 QAX917738 QKT917738 QUP917738 REL917738 ROH917738 RYD917738 SHZ917738 SRV917738 TBR917738 TLN917738 TVJ917738 UFF917738 UPB917738 UYX917738 VIT917738 VSP917738 WCL917738 WMH917738 WWD917738 O983274 JR983274 TN983274 ADJ983274 ANF983274 AXB983274 BGX983274 BQT983274 CAP983274 CKL983274 CUH983274 DED983274 DNZ983274 DXV983274 EHR983274 ERN983274 FBJ983274 FLF983274 FVB983274 GEX983274 GOT983274 GYP983274 HIL983274 HSH983274 ICD983274 ILZ983274 IVV983274 JFR983274 JPN983274 JZJ983274 KJF983274 KTB983274 LCX983274 LMT983274 LWP983274 MGL983274 MQH983274 NAD983274 NJZ983274 NTV983274 ODR983274 ONN983274 OXJ983274 PHF983274 PRB983274 QAX983274 QKT983274 QUP983274 REL983274 ROH983274 RYD983274 SHZ983274 SRV983274 TBR983274 TLN983274 TVJ983274 UFF983274 UPB983274 UYX983274 VIT983274 VSP983274 WCL983274 WMH983274 WWD983274 O31 JR31 TN31 ADJ31 ANF31 AXB31 BGX31 BQT31 CAP31 CKL31 CUH31 DED31 DNZ31 DXV31 EHR31 ERN31 FBJ31 FLF31 FVB31 GEX31 GOT31 GYP31 HIL31 HSH31 ICD31 ILZ31 IVV31 JFR31 JPN31 JZJ31 KJF31 KTB31 LCX31 LMT31 LWP31 MGL31 MQH31 NAD31 NJZ31 NTV31 ODR31 ONN31 OXJ31 PHF31 PRB31 QAX31 QKT31 QUP31 REL31 ROH31 RYD31 SHZ31 SRV31 TBR31 TLN31 TVJ31 UFF31 UPB31 UYX31 VIT31 VSP31 WCL31 WMH31 WWD31 O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O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O58 JR58 TN58 ADJ58 ANF58 AXB58 BGX58 BQT58 CAP58 CKL58 CUH58 DED58 DNZ58 DXV58 EHR58 ERN58 FBJ58 FLF58 FVB58 GEX58 GOT58 GYP58 HIL58 HSH58 ICD58 ILZ58 IVV58 JFR58 JPN58 JZJ58 KJF58 KTB58 LCX58 LMT58 LWP58 MGL58 MQH58 NAD58 NJZ58 NTV58 ODR58 ONN58 OXJ58 PHF58 PRB58 QAX58 QKT58 QUP58 REL58 ROH58 RYD58 SHZ58 SRV58 TBR58 TLN58 TVJ58 UFF58 UPB58 UYX58 VIT58 VSP58 WCL58 WMH58 WWD58 O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O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O85 JR85 TN85 ADJ85 ANF85 AXB85 BGX85 BQT85 CAP85 CKL85 CUH85 DED85 DNZ85 DXV85 EHR85 ERN85 FBJ85 FLF85 FVB85 GEX85 GOT85 GYP85 HIL85 HSH85 ICD85 ILZ85 IVV85 JFR85 JPN85 JZJ85 KJF85 KTB85 LCX85 LMT85 LWP85 MGL85 MQH85 NAD85 NJZ85 NTV85 ODR85 ONN85 OXJ85 PHF85 PRB85 QAX85 QKT85 QUP85 REL85 ROH85 RYD85 SHZ85 SRV85 TBR85 TLN85 TVJ85 UFF85 UPB85 UYX85 VIT85 VSP85 WCL85 WMH85 WWD85 O94 JR94 TN94 ADJ94 ANF94 AXB94 BGX94 BQT94 CAP94 CKL94 CUH94 DED94 DNZ94 DXV94 EHR94 ERN94 FBJ94 FLF94 FVB94 GEX94 GOT94 GYP94 HIL94 HSH94 ICD94 ILZ94 IVV94 JFR94 JPN94 JZJ94 KJF94 KTB94 LCX94 LMT94 LWP94 MGL94 MQH94 NAD94 NJZ94 NTV94 ODR94 ONN94 OXJ94 PHF94 PRB94 QAX94 QKT94 QUP94 REL94 ROH94 RYD94 SHZ94 SRV94 TBR94 TLN94 TVJ94 UFF94 UPB94 UYX94 VIT94 VSP94 WCL94 WMH94 WWD94 O103 JR103 TN103 ADJ103 ANF103 AXB103 BGX103 BQT103 CAP103 CKL103 CUH103 DED103 DNZ103 DXV103 EHR103 ERN103 FBJ103 FLF103 FVB103 GEX103 GOT103 GYP103 HIL103 HSH103 ICD103 ILZ103 IVV103 JFR103 JPN103 JZJ103 KJF103 KTB103 LCX103 LMT103 LWP103 MGL103 MQH103 NAD103 NJZ103 NTV103 ODR103 ONN103 OXJ103 PHF103 PRB103 QAX103 QKT103 QUP103 REL103 ROH103 RYD103 SHZ103 SRV103 TBR103 TLN103 TVJ103 UFF103 UPB103 UYX103 VIT103 VSP103 WCL103 WMH103 WWD103 O112 JR112 TN112 ADJ112 ANF112 AXB112 BGX112 BQT112 CAP112 CKL112 CUH112 DED112 DNZ112 DXV112 EHR112 ERN112 FBJ112 FLF112 FVB112 GEX112 GOT112 GYP112 HIL112 HSH112 ICD112 ILZ112 IVV112 JFR112 JPN112 JZJ112 KJF112 KTB112 LCX112 LMT112 LWP112 MGL112 MQH112 NAD112 NJZ112 NTV112 ODR112 ONN112 OXJ112 PHF112 PRB112 QAX112 QKT112 QUP112 REL112 ROH112 RYD112 SHZ112 SRV112 TBR112 TLN112 TVJ112 UFF112 UPB112 UYX112 VIT112 VSP112 WCL112 WMH112 WWD112 O121 JR121 TN121 ADJ121 ANF121 AXB121 BGX121 BQT121 CAP121 CKL121 CUH121 DED121 DNZ121 DXV121 EHR121 ERN121 FBJ121 FLF121 FVB121 GEX121 GOT121 GYP121 HIL121 HSH121 ICD121 ILZ121 IVV121 JFR121 JPN121 JZJ121 KJF121 KTB121 LCX121 LMT121 LWP121 MGL121 MQH121 NAD121 NJZ121 NTV121 ODR121 ONN121 OXJ121 PHF121 PRB121 QAX121 QKT121 QUP121 REL121 ROH121 RYD121 SHZ121 SRV121 TBR121 TLN121 TVJ121 UFF121 UPB121 UYX121 VIT121 VSP121 WCL121 WMH121 WWD121 O130 JR130 TN130 ADJ130 ANF130 AXB130 BGX130 BQT130 CAP130 CKL130 CUH130 DED130 DNZ130 DXV130 EHR130 ERN130 FBJ130 FLF130 FVB130 GEX130 GOT130 GYP130 HIL130 HSH130 ICD130 ILZ130 IVV130 JFR130 JPN130 JZJ130 KJF130 KTB130 LCX130 LMT130 LWP130 MGL130 MQH130 NAD130 NJZ130 NTV130 ODR130 ONN130 OXJ130 PHF130 PRB130 QAX130 QKT130 QUP130 REL130 ROH130 RYD130 SHZ130 SRV130 TBR130 TLN130 TVJ130 UFF130 UPB130 UYX130 VIT130 VSP130 WCL130 WMH130 WWD130 O139 JR139 TN139 ADJ139 ANF139 AXB139 BGX139 BQT139 CAP139 CKL139 CUH139 DED139 DNZ139 DXV139 EHR139 ERN139 FBJ139 FLF139 FVB139 GEX139 GOT139 GYP139 HIL139 HSH139 ICD139 ILZ139 IVV139 JFR139 JPN139 JZJ139 KJF139 KTB139 LCX139 LMT139 LWP139 MGL139 MQH139 NAD139 NJZ139 NTV139 ODR139 ONN139 OXJ139 PHF139 PRB139 QAX139 QKT139 QUP139 REL139 ROH139 RYD139 SHZ139 SRV139 TBR139 TLN139 TVJ139 UFF139 UPB139 UYX139 VIT139 VSP139 WCL139 WMH139 WWD139 O148 JR148 TN148 ADJ148 ANF148 AXB148 BGX148 BQT148 CAP148 CKL148 CUH148 DED148 DNZ148 DXV148 EHR148 ERN148 FBJ148 FLF148 FVB148 GEX148 GOT148 GYP148 HIL148 HSH148 ICD148 ILZ148 IVV148 JFR148 JPN148 JZJ148 KJF148 KTB148 LCX148 LMT148 LWP148 MGL148 MQH148 NAD148 NJZ148 NTV148 ODR148 ONN148 OXJ148 PHF148 PRB148 QAX148 QKT148 QUP148 REL148 ROH148 RYD148 SHZ148 SRV148 TBR148 TLN148 TVJ148 UFF148 UPB148 UYX148 VIT148 VSP148 WCL148 WMH148 WWD148 O157 JR157 TN157 ADJ157 ANF157 AXB157 BGX157 BQT157 CAP157 CKL157 CUH157 DED157 DNZ157 DXV157 EHR157 ERN157 FBJ157 FLF157 FVB157 GEX157 GOT157 GYP157 HIL157 HSH157 ICD157 ILZ157 IVV157 JFR157 JPN157 JZJ157 KJF157 KTB157 LCX157 LMT157 LWP157 MGL157 MQH157 NAD157 NJZ157 NTV157 ODR157 ONN157 OXJ157 PHF157 PRB157 QAX157 QKT157 QUP157 REL157 ROH157 RYD157 SHZ157 SRV157 TBR157 TLN157 TVJ157 UFF157 UPB157 UYX157 VIT157 VSP157 WCL157 WMH157 WWD157 O166 JR166 TN166 ADJ166 ANF166 AXB166 BGX166 BQT166 CAP166 CKL166 CUH166 DED166 DNZ166 DXV166 EHR166 ERN166 FBJ166 FLF166 FVB166 GEX166 GOT166 GYP166 HIL166 HSH166 ICD166 ILZ166 IVV166 JFR166 JPN166 JZJ166 KJF166 KTB166 LCX166 LMT166 LWP166 MGL166 MQH166 NAD166 NJZ166 NTV166 ODR166 ONN166 OXJ166 PHF166 PRB166 QAX166 QKT166 QUP166 REL166 ROH166 RYD166 SHZ166 SRV166 TBR166 TLN166 TVJ166 UFF166 UPB166 UYX166 VIT166 VSP166 WCL166 WMH166 WWD166 O175 JR175 TN175 ADJ175 ANF175 AXB175 BGX175 BQT175 CAP175 CKL175 CUH175 DED175 DNZ175 DXV175 EHR175 ERN175 FBJ175 FLF175 FVB175 GEX175 GOT175 GYP175 HIL175 HSH175 ICD175 ILZ175 IVV175 JFR175 JPN175 JZJ175 KJF175 KTB175 LCX175 LMT175 LWP175 MGL175 MQH175 NAD175 NJZ175 NTV175 ODR175 ONN175 OXJ175 PHF175 PRB175 QAX175 QKT175 QUP175 REL175 ROH175 RYD175 SHZ175 SRV175 TBR175 TLN175 TVJ175 UFF175 UPB175 UYX175 VIT175 VSP175 WCL175 WMH175 WWD175 O184 JR184 TN184 ADJ184 ANF184 AXB184 BGX184 BQT184 CAP184 CKL184 CUH184 DED184 DNZ184 DXV184 EHR184 ERN184 FBJ184 FLF184 FVB184 GEX184 GOT184 GYP184 HIL184 HSH184 ICD184 ILZ184 IVV184 JFR184 JPN184 JZJ184 KJF184 KTB184 LCX184 LMT184 LWP184 MGL184 MQH184 NAD184 NJZ184 NTV184 ODR184 ONN184 OXJ184 PHF184 PRB184 QAX184 QKT184 QUP184 REL184 ROH184 RYD184 SHZ184 SRV184 TBR184 TLN184 TVJ184 UFF184 UPB184 UYX184 VIT184 VSP184 WCL184 WMH184 WWD184 O193 JR193 TN193 ADJ193 ANF193 AXB193 BGX193 BQT193 CAP193 CKL193 CUH193 DED193 DNZ193 DXV193 EHR193 ERN193 FBJ193 FLF193 FVB193 GEX193 GOT193 GYP193 HIL193 HSH193 ICD193 ILZ193 IVV193 JFR193 JPN193 JZJ193 KJF193 KTB193 LCX193 LMT193 LWP193 MGL193 MQH193 NAD193 NJZ193 NTV193 ODR193 ONN193 OXJ193 PHF193 PRB193 QAX193 QKT193 QUP193 REL193 ROH193 RYD193 SHZ193 SRV193 TBR193 TLN193 TVJ193 UFF193 UPB193 UYX193 VIT193 VSP193 WCL193 WMH193 WWD193 O202 JR202 TN202 ADJ202 ANF202 AXB202 BGX202 BQT202 CAP202 CKL202 CUH202 DED202 DNZ202 DXV202 EHR202 ERN202 FBJ202 FLF202 FVB202 GEX202 GOT202 GYP202 HIL202 HSH202 ICD202 ILZ202 IVV202 JFR202 JPN202 JZJ202 KJF202 KTB202 LCX202 LMT202 LWP202 MGL202 MQH202 NAD202 NJZ202 NTV202 ODR202 ONN202 OXJ202 PHF202 PRB202 QAX202 QKT202 QUP202 REL202 ROH202 RYD202 SHZ202 SRV202 TBR202 TLN202 TVJ202 UFF202 UPB202 UYX202 VIT202 VSP202 WCL202 WMH202 WWD202 O211 JR211 TN211 ADJ211 ANF211 AXB211 BGX211 BQT211 CAP211 CKL211 CUH211 DED211 DNZ211 DXV211 EHR211 ERN211 FBJ211 FLF211 FVB211 GEX211 GOT211 GYP211 HIL211 HSH211 ICD211 ILZ211 IVV211 JFR211 JPN211 JZJ211 KJF211 KTB211 LCX211 LMT211 LWP211 MGL211 MQH211 NAD211 NJZ211 NTV211 ODR211 ONN211 OXJ211 PHF211 PRB211 QAX211 QKT211 QUP211 REL211 ROH211 RYD211 SHZ211 SRV211 TBR211 TLN211 TVJ211 UFF211 UPB211 UYX211 VIT211 VSP211 WCL211 WMH211 WWD211 O220 JR220 TN220 ADJ220 ANF220 AXB220 BGX220 BQT220 CAP220 CKL220 CUH220 DED220 DNZ220 DXV220 EHR220 ERN220 FBJ220 FLF220 FVB220 GEX220 GOT220 GYP220 HIL220 HSH220 ICD220 ILZ220 IVV220 JFR220 JPN220 JZJ220 KJF220 KTB220 LCX220 LMT220 LWP220 MGL220 MQH220 NAD220 NJZ220 NTV220 ODR220 ONN220 OXJ220 PHF220 PRB220 QAX220 QKT220 QUP220 REL220 ROH220 RYD220 SHZ220 SRV220 TBR220 TLN220 TVJ220 UFF220 UPB220 UYX220 VIT220 VSP220 WCL220 WMH220 WWD220 O229 JR229 TN229 ADJ229 ANF229 AXB229 BGX229 BQT229 CAP229 CKL229 CUH229 DED229 DNZ229 DXV229 EHR229 ERN229 FBJ229 FLF229 FVB229 GEX229 GOT229 GYP229 HIL229 HSH229 ICD229 ILZ229 IVV229 JFR229 JPN229 JZJ229 KJF229 KTB229 LCX229 LMT229 LWP229 MGL229 MQH229 NAD229 NJZ229 NTV229 ODR229 ONN229 OXJ229 PHF229 PRB229 QAX229 QKT229 QUP229 REL229 ROH229 RYD229 SHZ229 SRV229 TBR229 TLN229 TVJ229 UFF229 UPB229 UYX229 VIT229 VSP229 WCL229 WMH229 WWD229 O238 JR238 TN238 ADJ238 ANF238 AXB238 BGX238 BQT238 CAP238 CKL238 CUH238 DED238 DNZ238 DXV238 EHR238 ERN238 FBJ238 FLF238 FVB238 GEX238 GOT238 GYP238 HIL238 HSH238 ICD238 ILZ238 IVV238 JFR238 JPN238 JZJ238 KJF238 KTB238 LCX238 LMT238 LWP238 MGL238 MQH238 NAD238 NJZ238 NTV238 ODR238 ONN238 OXJ238 PHF238 PRB238 QAX238 QKT238 QUP238 REL238 ROH238 RYD238 SHZ238 SRV238 TBR238 TLN238 TVJ238 UFF238 UPB238 UYX238 VIT238 VSP238 WCL238 WMH238 WWD238 V22 V65770 V131306 V196842 V262378 V327914 V393450 V458986 V524522 V590058 V655594 V721130 V786666 V852202 V917738 V983274"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O230 O221 O212 O203 O194 O185 O176 O167 O158 O149 O140 O131 O122 O113 O104 O95 O86 O77 O68 O59 O50 O41 O32 V23 O239" xr:uid="{00000000-0002-0000-0C00-000009000000}">
      <formula1>kind_of_cons</formula1>
    </dataValidation>
    <dataValidation type="decimal" allowBlank="1" showErrorMessage="1" errorTitle="Ошибка" error="Допускается ввод только действительных чисел!" sqref="O24 O33 O42 O51 O60 O69 O78 O87 O96 O105 O114 O123 O132 O141 O150 O159 O168 O177 O186 O195 O204 O213 O222 O231 O240 V231 V24 V33 V42 V51 V60 V69 V78 V87 V96 V105 V114 V123 V132 V141 V150 V159 V168 V177 V186 V195 V204 V213 V222 V240" xr:uid="{00000000-0002-0000-0C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4" t="s">
        <v>491</v>
      </c>
      <c r="G2" s="1205"/>
      <c r="H2" s="1206"/>
      <c r="I2" s="642"/>
    </row>
    <row r="3" spans="1:20" ht="3" customHeight="1"/>
    <row r="4" spans="1:20" s="572" customFormat="1" ht="11.25">
      <c r="A4" s="592"/>
      <c r="B4" s="592"/>
      <c r="C4" s="592"/>
      <c r="D4" s="592"/>
      <c r="F4" s="1154" t="s">
        <v>454</v>
      </c>
      <c r="G4" s="1154"/>
      <c r="H4" s="1154"/>
      <c r="I4" s="120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01.12.2021</v>
      </c>
      <c r="I7" s="583" t="s">
        <v>493</v>
      </c>
      <c r="J7" s="617"/>
      <c r="K7" s="592"/>
      <c r="L7" s="592"/>
      <c r="M7" s="592"/>
      <c r="N7" s="592"/>
      <c r="O7" s="592"/>
      <c r="P7" s="592"/>
      <c r="Q7" s="592"/>
      <c r="R7" s="592"/>
      <c r="S7" s="592"/>
      <c r="T7" s="592"/>
    </row>
    <row r="8" spans="1:20" s="572" customFormat="1" ht="45">
      <c r="A8" s="1208">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8"/>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8"/>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8"/>
      <c r="B11" s="1208">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8"/>
      <c r="B13" s="1208"/>
      <c r="C13" s="1208"/>
      <c r="D13" s="625">
        <v>1</v>
      </c>
      <c r="F13" s="618" t="str">
        <f>"4."&amp;mergeValue(A13) &amp;"."&amp;mergeValue(B13)&amp;"."&amp;mergeValue(C13)&amp;"."&amp;mergeValue(D13)</f>
        <v>4.1.1.1.1</v>
      </c>
      <c r="G13" s="635" t="s">
        <v>498</v>
      </c>
      <c r="H13" s="606"/>
      <c r="I13" s="1209" t="s">
        <v>591</v>
      </c>
      <c r="J13" s="617"/>
      <c r="K13" s="592"/>
      <c r="L13" s="592"/>
      <c r="M13" s="592"/>
      <c r="N13" s="592"/>
      <c r="O13" s="592"/>
      <c r="P13" s="592"/>
      <c r="Q13" s="592"/>
      <c r="R13" s="592"/>
      <c r="S13" s="592"/>
      <c r="T13" s="592"/>
    </row>
    <row r="14" spans="1:20" s="572" customFormat="1" ht="18.75">
      <c r="A14" s="1208"/>
      <c r="B14" s="1208"/>
      <c r="C14" s="1208"/>
      <c r="D14" s="625"/>
      <c r="F14" s="621"/>
      <c r="G14" s="552" t="s">
        <v>4</v>
      </c>
      <c r="H14" s="626"/>
      <c r="I14" s="1209"/>
      <c r="J14" s="617"/>
      <c r="K14" s="592"/>
      <c r="L14" s="592"/>
      <c r="M14" s="592"/>
      <c r="N14" s="592"/>
      <c r="O14" s="592"/>
      <c r="P14" s="592"/>
      <c r="Q14" s="592"/>
      <c r="R14" s="592"/>
      <c r="S14" s="592"/>
      <c r="T14" s="592"/>
    </row>
    <row r="15" spans="1:20" s="572" customFormat="1" ht="18.75">
      <c r="A15" s="1208"/>
      <c r="B15" s="1208"/>
      <c r="C15" s="625"/>
      <c r="D15" s="625"/>
      <c r="F15" s="636"/>
      <c r="G15" s="579" t="s">
        <v>403</v>
      </c>
      <c r="H15" s="637"/>
      <c r="I15" s="638"/>
      <c r="J15" s="617"/>
      <c r="K15" s="592"/>
      <c r="L15" s="592"/>
      <c r="M15" s="592"/>
      <c r="N15" s="592"/>
      <c r="O15" s="592"/>
      <c r="P15" s="592"/>
      <c r="Q15" s="592"/>
      <c r="R15" s="592"/>
      <c r="S15" s="592"/>
      <c r="T15" s="592"/>
    </row>
    <row r="16" spans="1:20" s="572" customFormat="1" ht="18.75">
      <c r="A16" s="120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3" t="s">
        <v>593</v>
      </c>
      <c r="H19" s="120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6" t="s">
        <v>631</v>
      </c>
      <c r="M5" s="1236"/>
      <c r="N5" s="1236"/>
      <c r="O5" s="1236"/>
      <c r="P5" s="1236"/>
      <c r="Q5" s="1236"/>
      <c r="R5" s="1236"/>
      <c r="S5" s="1236"/>
      <c r="T5" s="1236"/>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8" t="s">
        <v>85</v>
      </c>
      <c r="P7" s="1248"/>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13" t="str">
        <f>IF(NameOrPr_ch="",IF(NameOrPr="","",NameOrPr),NameOrPr_ch)</f>
        <v>Департамент ценового и тарифного регулирования</v>
      </c>
      <c r="P9" s="1213"/>
      <c r="Q9" s="1213"/>
      <c r="R9" s="1213"/>
      <c r="S9" s="1213"/>
      <c r="T9" s="1213"/>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13" t="str">
        <f>IF(datePr_ch="",IF(datePr="","",datePr),datePr_ch)</f>
        <v>10.11.2021</v>
      </c>
      <c r="P10" s="1213"/>
      <c r="Q10" s="1213"/>
      <c r="R10" s="1213"/>
      <c r="S10" s="1213"/>
      <c r="T10" s="1213"/>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13" t="str">
        <f>IF(numberPr_ch="",IF(numberPr="","",numberPr),numberPr_ch)</f>
        <v>287</v>
      </c>
      <c r="P11" s="1213"/>
      <c r="Q11" s="1213"/>
      <c r="R11" s="1213"/>
      <c r="S11" s="1213"/>
      <c r="T11" s="1213"/>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13" t="str">
        <f>IF(IstPub_ch="",IF(IstPub="","",IstPub),IstPub_ch)</f>
        <v>Сайт Правительства Самарской области</v>
      </c>
      <c r="P12" s="1213"/>
      <c r="Q12" s="1213"/>
      <c r="R12" s="1213"/>
      <c r="S12" s="1213"/>
      <c r="T12" s="1213"/>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7"/>
      <c r="M13" s="1237"/>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4"/>
      <c r="P14" s="1214"/>
      <c r="Q14" s="1214"/>
      <c r="R14" s="1214"/>
      <c r="S14" s="1214"/>
      <c r="T14" s="1214"/>
      <c r="U14" s="1214"/>
    </row>
    <row r="15" spans="1:34">
      <c r="J15" s="531"/>
      <c r="K15" s="531"/>
      <c r="L15" s="1154" t="s">
        <v>454</v>
      </c>
      <c r="M15" s="1154"/>
      <c r="N15" s="1154"/>
      <c r="O15" s="1154"/>
      <c r="P15" s="1154"/>
      <c r="Q15" s="1154"/>
      <c r="R15" s="1154"/>
      <c r="S15" s="1154"/>
      <c r="T15" s="1154"/>
      <c r="U15" s="1154"/>
      <c r="V15" s="1154"/>
      <c r="W15" s="1154" t="s">
        <v>455</v>
      </c>
    </row>
    <row r="16" spans="1:34" ht="14.25" customHeight="1">
      <c r="J16" s="531"/>
      <c r="K16" s="531"/>
      <c r="L16" s="1220" t="s">
        <v>92</v>
      </c>
      <c r="M16" s="1220" t="s">
        <v>639</v>
      </c>
      <c r="N16" s="663"/>
      <c r="O16" s="1221" t="s">
        <v>641</v>
      </c>
      <c r="P16" s="1222"/>
      <c r="Q16" s="1222"/>
      <c r="R16" s="1222"/>
      <c r="S16" s="1222"/>
      <c r="T16" s="1223"/>
      <c r="U16" s="1231" t="s">
        <v>341</v>
      </c>
      <c r="V16" s="1217" t="s">
        <v>275</v>
      </c>
      <c r="W16" s="1154"/>
    </row>
    <row r="17" spans="1:36" ht="14.25" customHeight="1">
      <c r="J17" s="531"/>
      <c r="K17" s="531"/>
      <c r="L17" s="1220"/>
      <c r="M17" s="1220"/>
      <c r="N17" s="664"/>
      <c r="O17" s="1226" t="s">
        <v>605</v>
      </c>
      <c r="P17" s="1224" t="s">
        <v>271</v>
      </c>
      <c r="Q17" s="1225"/>
      <c r="R17" s="1228" t="s">
        <v>654</v>
      </c>
      <c r="S17" s="1229"/>
      <c r="T17" s="1230"/>
      <c r="U17" s="1232"/>
      <c r="V17" s="1218"/>
      <c r="W17" s="1154"/>
    </row>
    <row r="18" spans="1:36" ht="33.75" customHeight="1">
      <c r="J18" s="531"/>
      <c r="K18" s="531"/>
      <c r="L18" s="1220"/>
      <c r="M18" s="1220"/>
      <c r="N18" s="665"/>
      <c r="O18" s="1227"/>
      <c r="P18" s="537" t="s">
        <v>606</v>
      </c>
      <c r="Q18" s="537" t="s">
        <v>6</v>
      </c>
      <c r="R18" s="538" t="s">
        <v>274</v>
      </c>
      <c r="S18" s="1215" t="s">
        <v>273</v>
      </c>
      <c r="T18" s="1216"/>
      <c r="U18" s="1233"/>
      <c r="V18" s="1219"/>
      <c r="W18" s="1154"/>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8">
        <f ca="1">OFFSET(S19,0,-1)+1</f>
        <v>7</v>
      </c>
      <c r="T19" s="1238"/>
      <c r="U19" s="650">
        <f ca="1">OFFSET(U19,0,-2)+1</f>
        <v>8</v>
      </c>
      <c r="V19" s="651">
        <f ca="1">OFFSET(V19,0,-1)</f>
        <v>8</v>
      </c>
      <c r="W19" s="650">
        <f ca="1">OFFSET(W19,0,-1)+1</f>
        <v>9</v>
      </c>
    </row>
    <row r="20" spans="1:36" ht="22.5">
      <c r="A20" s="1239">
        <v>1</v>
      </c>
      <c r="B20" s="885"/>
      <c r="C20" s="885"/>
      <c r="D20" s="885"/>
      <c r="E20" s="886"/>
      <c r="F20" s="887"/>
      <c r="G20" s="887"/>
      <c r="H20" s="887"/>
      <c r="I20" s="888"/>
      <c r="J20" s="883"/>
      <c r="K20" s="890"/>
      <c r="L20" s="595">
        <f>mergeValue(A20)</f>
        <v>1</v>
      </c>
      <c r="M20" s="643" t="s">
        <v>20</v>
      </c>
      <c r="N20" s="648"/>
      <c r="O20" s="1240"/>
      <c r="P20" s="1240"/>
      <c r="Q20" s="1240"/>
      <c r="R20" s="1240"/>
      <c r="S20" s="1240"/>
      <c r="T20" s="1240"/>
      <c r="U20" s="1240"/>
      <c r="V20" s="1240"/>
      <c r="W20" s="632" t="s">
        <v>476</v>
      </c>
      <c r="Y20" s="591"/>
      <c r="Z20" s="591" t="str">
        <f t="shared" ref="Z20:Z33" si="0">IF(M20="","",M20 )</f>
        <v>Наименование тарифа</v>
      </c>
      <c r="AA20" s="591"/>
      <c r="AB20" s="591"/>
      <c r="AC20" s="591"/>
      <c r="AI20" s="587"/>
      <c r="AJ20" s="587"/>
    </row>
    <row r="21" spans="1:36" ht="22.5">
      <c r="A21" s="1239"/>
      <c r="B21" s="1239">
        <v>1</v>
      </c>
      <c r="C21" s="885"/>
      <c r="D21" s="885"/>
      <c r="E21" s="887"/>
      <c r="F21" s="887"/>
      <c r="G21" s="887"/>
      <c r="H21" s="887"/>
      <c r="I21" s="882"/>
      <c r="J21" s="881"/>
      <c r="K21" s="884"/>
      <c r="L21" s="595" t="str">
        <f>mergeValue(A21) &amp;"."&amp; mergeValue(B21)</f>
        <v>1.1</v>
      </c>
      <c r="M21" s="548" t="s">
        <v>16</v>
      </c>
      <c r="N21" s="648"/>
      <c r="O21" s="1240"/>
      <c r="P21" s="1240"/>
      <c r="Q21" s="1240"/>
      <c r="R21" s="1240"/>
      <c r="S21" s="1240"/>
      <c r="T21" s="1240"/>
      <c r="U21" s="1240"/>
      <c r="V21" s="1240"/>
      <c r="W21" s="632" t="s">
        <v>477</v>
      </c>
      <c r="Y21" s="591"/>
      <c r="Z21" s="591" t="str">
        <f t="shared" si="0"/>
        <v>Территория действия тарифа</v>
      </c>
      <c r="AA21" s="591"/>
      <c r="AB21" s="591"/>
      <c r="AC21" s="591"/>
      <c r="AI21" s="587"/>
      <c r="AJ21" s="587"/>
    </row>
    <row r="22" spans="1:36" ht="22.5">
      <c r="A22" s="1239"/>
      <c r="B22" s="1239"/>
      <c r="C22" s="1239">
        <v>1</v>
      </c>
      <c r="D22" s="885"/>
      <c r="E22" s="887"/>
      <c r="F22" s="887"/>
      <c r="G22" s="887"/>
      <c r="H22" s="887"/>
      <c r="I22" s="889"/>
      <c r="J22" s="881"/>
      <c r="K22" s="884"/>
      <c r="L22" s="595" t="str">
        <f>mergeValue(A22) &amp;"."&amp; mergeValue(B22)&amp;"."&amp; mergeValue(C22)</f>
        <v>1.1.1</v>
      </c>
      <c r="M22" s="549" t="s">
        <v>7</v>
      </c>
      <c r="N22" s="648"/>
      <c r="O22" s="1240"/>
      <c r="P22" s="1240"/>
      <c r="Q22" s="1240"/>
      <c r="R22" s="1240"/>
      <c r="S22" s="1240"/>
      <c r="T22" s="1240"/>
      <c r="U22" s="1240"/>
      <c r="V22" s="1240"/>
      <c r="W22" s="632" t="s">
        <v>633</v>
      </c>
      <c r="Y22" s="591"/>
      <c r="Z22" s="591" t="str">
        <f t="shared" si="0"/>
        <v xml:space="preserve">Наименование системы теплоснабжения </v>
      </c>
      <c r="AA22" s="591"/>
      <c r="AB22" s="591"/>
      <c r="AC22" s="591"/>
      <c r="AI22" s="587"/>
      <c r="AJ22" s="587"/>
    </row>
    <row r="23" spans="1:36" ht="22.5">
      <c r="A23" s="1239"/>
      <c r="B23" s="1239"/>
      <c r="C23" s="1239"/>
      <c r="D23" s="1239">
        <v>1</v>
      </c>
      <c r="E23" s="887"/>
      <c r="F23" s="887"/>
      <c r="G23" s="887"/>
      <c r="H23" s="887"/>
      <c r="I23" s="889"/>
      <c r="J23" s="881"/>
      <c r="K23" s="884"/>
      <c r="L23" s="595" t="str">
        <f>mergeValue(A23) &amp;"."&amp; mergeValue(B23)&amp;"."&amp; mergeValue(C23)&amp;"."&amp; mergeValue(D23)</f>
        <v>1.1.1.1</v>
      </c>
      <c r="M23" s="550" t="s">
        <v>22</v>
      </c>
      <c r="N23" s="648"/>
      <c r="O23" s="1240"/>
      <c r="P23" s="1240"/>
      <c r="Q23" s="1240"/>
      <c r="R23" s="1240"/>
      <c r="S23" s="1240"/>
      <c r="T23" s="1240"/>
      <c r="U23" s="1240"/>
      <c r="V23" s="1240"/>
      <c r="W23" s="632" t="s">
        <v>634</v>
      </c>
      <c r="Y23" s="591"/>
      <c r="Z23" s="591" t="str">
        <f t="shared" si="0"/>
        <v xml:space="preserve">Источник тепловой энергии  </v>
      </c>
      <c r="AA23" s="591"/>
      <c r="AB23" s="591"/>
      <c r="AC23" s="591"/>
      <c r="AI23" s="587"/>
      <c r="AJ23" s="587"/>
    </row>
    <row r="24" spans="1:36" ht="101.25">
      <c r="A24" s="1239"/>
      <c r="B24" s="1239"/>
      <c r="C24" s="1239"/>
      <c r="D24" s="1239"/>
      <c r="E24" s="1239">
        <v>1</v>
      </c>
      <c r="F24" s="887"/>
      <c r="G24" s="887"/>
      <c r="H24" s="885">
        <v>1</v>
      </c>
      <c r="I24" s="1239">
        <v>1</v>
      </c>
      <c r="J24" s="887"/>
      <c r="K24" s="892"/>
      <c r="L24" s="595" t="str">
        <f>mergeValue(A24) &amp;"."&amp; mergeValue(B24)&amp;"."&amp; mergeValue(C24)&amp;"."&amp; mergeValue(D24)&amp;"."&amp; mergeValue(E24)</f>
        <v>1.1.1.1.1</v>
      </c>
      <c r="M24" s="556" t="s">
        <v>9</v>
      </c>
      <c r="N24" s="648"/>
      <c r="O24" s="1241"/>
      <c r="P24" s="1241"/>
      <c r="Q24" s="1241"/>
      <c r="R24" s="1241"/>
      <c r="S24" s="1241"/>
      <c r="T24" s="1241"/>
      <c r="U24" s="1241"/>
      <c r="V24" s="1241"/>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9"/>
      <c r="B25" s="1239"/>
      <c r="C25" s="1239"/>
      <c r="D25" s="1239"/>
      <c r="E25" s="1239"/>
      <c r="F25" s="1239">
        <v>1</v>
      </c>
      <c r="G25" s="885"/>
      <c r="H25" s="885"/>
      <c r="I25" s="1239"/>
      <c r="J25" s="1239">
        <v>1</v>
      </c>
      <c r="K25" s="893"/>
      <c r="L25" s="595" t="str">
        <f>mergeValue(A25) &amp;"."&amp; mergeValue(B25)&amp;"."&amp; mergeValue(C25)&amp;"."&amp; mergeValue(D25)&amp;"."&amp; mergeValue(E25)&amp;"."&amp; mergeValue(F25)</f>
        <v>1.1.1.1.1.1</v>
      </c>
      <c r="M25" s="557" t="s">
        <v>10</v>
      </c>
      <c r="N25" s="648"/>
      <c r="O25" s="1242"/>
      <c r="P25" s="1243"/>
      <c r="Q25" s="1243"/>
      <c r="R25" s="1243"/>
      <c r="S25" s="1243"/>
      <c r="T25" s="1243"/>
      <c r="U25" s="1243"/>
      <c r="V25" s="1244"/>
      <c r="W25" s="632" t="s">
        <v>636</v>
      </c>
      <c r="Y25" s="591"/>
      <c r="Z25" s="591" t="str">
        <f t="shared" si="0"/>
        <v>Группа потребителей</v>
      </c>
      <c r="AA25" s="591"/>
      <c r="AB25" s="591"/>
      <c r="AC25" s="591"/>
      <c r="AI25" s="587"/>
      <c r="AJ25" s="587"/>
    </row>
    <row r="26" spans="1:36" ht="189" customHeight="1">
      <c r="A26" s="1239"/>
      <c r="B26" s="1239"/>
      <c r="C26" s="1239"/>
      <c r="D26" s="1239"/>
      <c r="E26" s="1239"/>
      <c r="F26" s="1239"/>
      <c r="G26" s="885">
        <v>1</v>
      </c>
      <c r="H26" s="885"/>
      <c r="I26" s="1239"/>
      <c r="J26" s="1239"/>
      <c r="K26" s="893">
        <v>1</v>
      </c>
      <c r="L26" s="595" t="str">
        <f>mergeValue(A26) &amp;"."&amp; mergeValue(B26)&amp;"."&amp; mergeValue(C26)&amp;"."&amp; mergeValue(D26)&amp;"."&amp; mergeValue(E26)&amp;"."&amp; mergeValue(F26)&amp;"."&amp; mergeValue(G26)</f>
        <v>1.1.1.1.1.1.1</v>
      </c>
      <c r="M26" s="1071"/>
      <c r="N26" s="648"/>
      <c r="O26" s="564"/>
      <c r="P26" s="564"/>
      <c r="Q26" s="1096"/>
      <c r="R26" s="1234"/>
      <c r="S26" s="1235" t="s">
        <v>84</v>
      </c>
      <c r="T26" s="1234"/>
      <c r="U26" s="1235" t="s">
        <v>85</v>
      </c>
      <c r="V26" s="564"/>
      <c r="W26" s="1210" t="s">
        <v>655</v>
      </c>
      <c r="X26" s="587" t="str">
        <f>strCheckDate(O27:V27)</f>
        <v/>
      </c>
      <c r="Y26" s="591"/>
      <c r="Z26" s="591" t="str">
        <f t="shared" si="0"/>
        <v/>
      </c>
      <c r="AA26" s="591"/>
      <c r="AB26" s="591"/>
      <c r="AC26" s="591"/>
      <c r="AI26" s="587"/>
      <c r="AJ26" s="587"/>
    </row>
    <row r="27" spans="1:36" ht="11.25" hidden="1">
      <c r="A27" s="1239"/>
      <c r="B27" s="1239"/>
      <c r="C27" s="1239"/>
      <c r="D27" s="1239"/>
      <c r="E27" s="1239"/>
      <c r="F27" s="1239"/>
      <c r="G27" s="885"/>
      <c r="H27" s="885"/>
      <c r="I27" s="1239"/>
      <c r="J27" s="1239"/>
      <c r="K27" s="893"/>
      <c r="L27" s="602"/>
      <c r="M27" s="648"/>
      <c r="N27" s="648"/>
      <c r="O27" s="564"/>
      <c r="P27" s="564"/>
      <c r="Q27" s="586" t="str">
        <f>R26 &amp; "-" &amp; T26</f>
        <v>-</v>
      </c>
      <c r="R27" s="1234"/>
      <c r="S27" s="1235"/>
      <c r="T27" s="1234"/>
      <c r="U27" s="1235"/>
      <c r="V27" s="564"/>
      <c r="W27" s="1211"/>
      <c r="Y27" s="591"/>
      <c r="Z27" s="591" t="str">
        <f t="shared" si="0"/>
        <v/>
      </c>
      <c r="AA27" s="591"/>
      <c r="AB27" s="591"/>
      <c r="AC27" s="591"/>
      <c r="AI27" s="587"/>
      <c r="AJ27" s="587"/>
    </row>
    <row r="28" spans="1:36" ht="15" customHeight="1">
      <c r="A28" s="1239"/>
      <c r="B28" s="1239"/>
      <c r="C28" s="1239"/>
      <c r="D28" s="1239"/>
      <c r="E28" s="1239"/>
      <c r="F28" s="1239"/>
      <c r="G28" s="887"/>
      <c r="H28" s="885"/>
      <c r="I28" s="1239"/>
      <c r="J28" s="1239"/>
      <c r="K28" s="892"/>
      <c r="L28" s="540"/>
      <c r="M28" s="559" t="s">
        <v>25</v>
      </c>
      <c r="N28" s="566"/>
      <c r="O28" s="566"/>
      <c r="P28" s="566"/>
      <c r="Q28" s="566"/>
      <c r="R28" s="566"/>
      <c r="S28" s="566"/>
      <c r="T28" s="566"/>
      <c r="U28" s="566"/>
      <c r="V28" s="562"/>
      <c r="W28" s="1212"/>
      <c r="Y28" s="591"/>
      <c r="Z28" s="591" t="str">
        <f t="shared" si="0"/>
        <v>Добавить вид теплоносителя (параметры теплоносителя)</v>
      </c>
      <c r="AA28" s="591"/>
      <c r="AB28" s="591"/>
      <c r="AC28" s="591"/>
      <c r="AI28" s="587"/>
      <c r="AJ28" s="587"/>
    </row>
    <row r="29" spans="1:36" ht="15" customHeight="1">
      <c r="A29" s="1239"/>
      <c r="B29" s="1239"/>
      <c r="C29" s="1239"/>
      <c r="D29" s="1239"/>
      <c r="E29" s="1239"/>
      <c r="F29" s="887"/>
      <c r="G29" s="887"/>
      <c r="H29" s="885"/>
      <c r="I29" s="1239"/>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9"/>
      <c r="B30" s="1239"/>
      <c r="C30" s="1239"/>
      <c r="D30" s="1239"/>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9"/>
      <c r="B31" s="1239"/>
      <c r="C31" s="1239"/>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9"/>
      <c r="B32" s="1239"/>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9"/>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3" t="s">
        <v>632</v>
      </c>
      <c r="N36" s="1203"/>
      <c r="O36" s="1203"/>
      <c r="P36" s="1203"/>
      <c r="Q36" s="1203"/>
      <c r="R36" s="1203"/>
      <c r="S36" s="1203"/>
      <c r="T36" s="1203"/>
      <c r="U36" s="1203"/>
      <c r="V36" s="1203"/>
      <c r="W36" s="1203"/>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4" t="s">
        <v>491</v>
      </c>
      <c r="G2" s="1205"/>
      <c r="H2" s="1206"/>
      <c r="I2" s="808"/>
    </row>
    <row r="3" spans="1:20" ht="3" customHeight="1"/>
    <row r="4" spans="1:20" s="572" customFormat="1" ht="11.25">
      <c r="A4" s="773"/>
      <c r="B4" s="773"/>
      <c r="C4" s="773"/>
      <c r="D4" s="773"/>
      <c r="F4" s="1154" t="s">
        <v>454</v>
      </c>
      <c r="G4" s="1154"/>
      <c r="H4" s="1154"/>
      <c r="I4" s="1207"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7"/>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01.12.2021</v>
      </c>
      <c r="I7" s="818" t="s">
        <v>493</v>
      </c>
      <c r="J7" s="617"/>
      <c r="K7" s="773"/>
      <c r="L7" s="773"/>
      <c r="M7" s="773"/>
      <c r="N7" s="773"/>
      <c r="O7" s="773"/>
      <c r="P7" s="773"/>
      <c r="Q7" s="773"/>
      <c r="R7" s="773"/>
      <c r="S7" s="773"/>
      <c r="T7" s="773"/>
    </row>
    <row r="8" spans="1:20" s="572" customFormat="1" ht="45">
      <c r="A8" s="1208">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8"/>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8"/>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8"/>
      <c r="B11" s="1208">
        <v>1</v>
      </c>
      <c r="C11" s="779"/>
      <c r="D11" s="779"/>
      <c r="F11" s="816" t="str">
        <f>"4."&amp;mergeValue(A11) &amp;"."&amp;mergeValue(B11)</f>
        <v>4.1.1</v>
      </c>
      <c r="G11" s="832" t="s">
        <v>592</v>
      </c>
      <c r="H11" s="807" t="str">
        <f>IF(region_name="","",region_name)</f>
        <v>Самарская область</v>
      </c>
      <c r="I11" s="818" t="s">
        <v>499</v>
      </c>
      <c r="J11" s="617"/>
      <c r="K11" s="773"/>
      <c r="L11" s="773"/>
      <c r="M11" s="773"/>
      <c r="N11" s="773"/>
      <c r="O11" s="773"/>
      <c r="P11" s="773"/>
      <c r="Q11" s="773"/>
      <c r="R11" s="773"/>
      <c r="S11" s="773"/>
      <c r="T11" s="773"/>
    </row>
    <row r="12" spans="1:20" s="572" customFormat="1" ht="22.5">
      <c r="A12" s="1208"/>
      <c r="B12" s="1208"/>
      <c r="C12" s="1208">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8"/>
      <c r="B13" s="1208"/>
      <c r="C13" s="1208"/>
      <c r="D13" s="779">
        <v>1</v>
      </c>
      <c r="F13" s="816" t="str">
        <f>"4."&amp;mergeValue(A13) &amp;"."&amp;mergeValue(B13)&amp;"."&amp;mergeValue(C13)&amp;"."&amp;mergeValue(D13)</f>
        <v>4.1.1.1.1</v>
      </c>
      <c r="G13" s="820" t="s">
        <v>498</v>
      </c>
      <c r="H13" s="807"/>
      <c r="I13" s="1209" t="s">
        <v>591</v>
      </c>
      <c r="J13" s="617"/>
      <c r="K13" s="773"/>
      <c r="L13" s="773"/>
      <c r="M13" s="773"/>
      <c r="N13" s="773"/>
      <c r="O13" s="773"/>
      <c r="P13" s="773"/>
      <c r="Q13" s="773"/>
      <c r="R13" s="773"/>
      <c r="S13" s="773"/>
      <c r="T13" s="773"/>
    </row>
    <row r="14" spans="1:20" s="572" customFormat="1" ht="18.75">
      <c r="A14" s="1208"/>
      <c r="B14" s="1208"/>
      <c r="C14" s="1208"/>
      <c r="D14" s="779"/>
      <c r="F14" s="821"/>
      <c r="G14" s="761" t="s">
        <v>4</v>
      </c>
      <c r="H14" s="626"/>
      <c r="I14" s="1209"/>
      <c r="J14" s="617"/>
      <c r="K14" s="773"/>
      <c r="L14" s="773"/>
      <c r="M14" s="773"/>
      <c r="N14" s="773"/>
      <c r="O14" s="773"/>
      <c r="P14" s="773"/>
      <c r="Q14" s="773"/>
      <c r="R14" s="773"/>
      <c r="S14" s="773"/>
      <c r="T14" s="773"/>
    </row>
    <row r="15" spans="1:20" s="572" customFormat="1" ht="18.75">
      <c r="A15" s="1208"/>
      <c r="B15" s="1208"/>
      <c r="C15" s="779"/>
      <c r="D15" s="779"/>
      <c r="F15" s="636"/>
      <c r="G15" s="579" t="s">
        <v>403</v>
      </c>
      <c r="H15" s="637"/>
      <c r="I15" s="638"/>
      <c r="J15" s="617"/>
      <c r="K15" s="773"/>
      <c r="L15" s="773"/>
      <c r="M15" s="773"/>
      <c r="N15" s="773"/>
      <c r="O15" s="773"/>
      <c r="P15" s="773"/>
      <c r="Q15" s="773"/>
      <c r="R15" s="773"/>
      <c r="S15" s="773"/>
      <c r="T15" s="773"/>
    </row>
    <row r="16" spans="1:20" s="572" customFormat="1" ht="18.75">
      <c r="A16" s="1208"/>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3" t="s">
        <v>593</v>
      </c>
      <c r="H19" s="1203"/>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6" t="s">
        <v>631</v>
      </c>
      <c r="M5" s="1236"/>
      <c r="N5" s="1236"/>
      <c r="O5" s="1236"/>
      <c r="P5" s="1236"/>
      <c r="Q5" s="1236"/>
      <c r="R5" s="1236"/>
      <c r="S5" s="1236"/>
      <c r="T5" s="1236"/>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9"/>
      <c r="P7" s="1250"/>
      <c r="Q7" s="1250"/>
      <c r="R7" s="1250"/>
      <c r="S7" s="1250"/>
      <c r="T7" s="1251"/>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13" t="str">
        <f>IF(NameOrPr_ch="",IF(NameOrPr="","",NameOrPr),NameOrPr_ch)</f>
        <v>Департамент ценового и тарифного регулирования</v>
      </c>
      <c r="P9" s="1213"/>
      <c r="Q9" s="1213"/>
      <c r="R9" s="1213"/>
      <c r="S9" s="1213"/>
      <c r="T9" s="1213"/>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13" t="str">
        <f>IF(datePr_ch="",IF(datePr="","",datePr),datePr_ch)</f>
        <v>10.11.2021</v>
      </c>
      <c r="P10" s="1213"/>
      <c r="Q10" s="1213"/>
      <c r="R10" s="1213"/>
      <c r="S10" s="1213"/>
      <c r="T10" s="1213"/>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13" t="str">
        <f>IF(numberPr_ch="",IF(numberPr="","",numberPr),numberPr_ch)</f>
        <v>287</v>
      </c>
      <c r="P11" s="1213"/>
      <c r="Q11" s="1213"/>
      <c r="R11" s="1213"/>
      <c r="S11" s="1213"/>
      <c r="T11" s="1213"/>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13" t="str">
        <f>IF(IstPub_ch="",IF(IstPub="","",IstPub),IstPub_ch)</f>
        <v>Сайт Правительства Самарской области</v>
      </c>
      <c r="P12" s="1213"/>
      <c r="Q12" s="1213"/>
      <c r="R12" s="1213"/>
      <c r="S12" s="1213"/>
      <c r="T12" s="1213"/>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7"/>
      <c r="M13" s="1237"/>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4"/>
      <c r="P14" s="1214"/>
      <c r="Q14" s="1214"/>
      <c r="R14" s="1214"/>
      <c r="S14" s="1214"/>
      <c r="T14" s="1214"/>
      <c r="U14" s="1214"/>
    </row>
    <row r="15" spans="1:34">
      <c r="J15" s="688"/>
      <c r="K15" s="688"/>
      <c r="L15" s="1154" t="s">
        <v>454</v>
      </c>
      <c r="M15" s="1154"/>
      <c r="N15" s="1154"/>
      <c r="O15" s="1154"/>
      <c r="P15" s="1154"/>
      <c r="Q15" s="1154"/>
      <c r="R15" s="1154"/>
      <c r="S15" s="1154"/>
      <c r="T15" s="1154"/>
      <c r="U15" s="1154"/>
      <c r="V15" s="1154"/>
      <c r="W15" s="1154" t="s">
        <v>455</v>
      </c>
    </row>
    <row r="16" spans="1:34" ht="14.25" customHeight="1">
      <c r="J16" s="688"/>
      <c r="K16" s="688"/>
      <c r="L16" s="1220" t="s">
        <v>92</v>
      </c>
      <c r="M16" s="1220" t="s">
        <v>639</v>
      </c>
      <c r="N16" s="663"/>
      <c r="O16" s="1221" t="s">
        <v>641</v>
      </c>
      <c r="P16" s="1222"/>
      <c r="Q16" s="1222"/>
      <c r="R16" s="1222"/>
      <c r="S16" s="1222"/>
      <c r="T16" s="1223"/>
      <c r="U16" s="1231" t="s">
        <v>341</v>
      </c>
      <c r="V16" s="1217" t="s">
        <v>275</v>
      </c>
      <c r="W16" s="1154"/>
    </row>
    <row r="17" spans="1:36" ht="14.25" customHeight="1">
      <c r="J17" s="688"/>
      <c r="K17" s="688"/>
      <c r="L17" s="1220"/>
      <c r="M17" s="1220"/>
      <c r="N17" s="664"/>
      <c r="O17" s="1226" t="s">
        <v>605</v>
      </c>
      <c r="P17" s="1224" t="s">
        <v>271</v>
      </c>
      <c r="Q17" s="1225"/>
      <c r="R17" s="1228" t="s">
        <v>654</v>
      </c>
      <c r="S17" s="1229"/>
      <c r="T17" s="1230"/>
      <c r="U17" s="1232"/>
      <c r="V17" s="1218"/>
      <c r="W17" s="1154"/>
    </row>
    <row r="18" spans="1:36" ht="33.75" customHeight="1">
      <c r="J18" s="688"/>
      <c r="K18" s="688"/>
      <c r="L18" s="1220"/>
      <c r="M18" s="1220"/>
      <c r="N18" s="665"/>
      <c r="O18" s="1227"/>
      <c r="P18" s="758" t="s">
        <v>606</v>
      </c>
      <c r="Q18" s="758" t="s">
        <v>6</v>
      </c>
      <c r="R18" s="782" t="s">
        <v>274</v>
      </c>
      <c r="S18" s="1215" t="s">
        <v>273</v>
      </c>
      <c r="T18" s="1216"/>
      <c r="U18" s="1233"/>
      <c r="V18" s="1219"/>
      <c r="W18" s="1154"/>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8">
        <f ca="1">OFFSET(S19,0,-1)+1</f>
        <v>7</v>
      </c>
      <c r="T19" s="1238"/>
      <c r="U19" s="780">
        <f ca="1">OFFSET(U19,0,-2)+1</f>
        <v>8</v>
      </c>
      <c r="V19" s="651">
        <f ca="1">OFFSET(V19,0,-1)</f>
        <v>8</v>
      </c>
      <c r="W19" s="780">
        <f ca="1">OFFSET(W19,0,-1)+1</f>
        <v>9</v>
      </c>
    </row>
    <row r="20" spans="1:36" ht="22.5">
      <c r="A20" s="1239">
        <v>1</v>
      </c>
      <c r="B20" s="885"/>
      <c r="C20" s="885"/>
      <c r="D20" s="885"/>
      <c r="E20" s="886"/>
      <c r="F20" s="887"/>
      <c r="G20" s="887"/>
      <c r="H20" s="887"/>
      <c r="I20" s="888"/>
      <c r="J20" s="883"/>
      <c r="K20" s="890"/>
      <c r="L20" s="783">
        <f>mergeValue(A20)</f>
        <v>1</v>
      </c>
      <c r="M20" s="643" t="s">
        <v>20</v>
      </c>
      <c r="N20" s="648"/>
      <c r="O20" s="1240"/>
      <c r="P20" s="1240"/>
      <c r="Q20" s="1240"/>
      <c r="R20" s="1240"/>
      <c r="S20" s="1240"/>
      <c r="T20" s="1240"/>
      <c r="U20" s="1240"/>
      <c r="V20" s="1240"/>
      <c r="W20" s="632" t="s">
        <v>476</v>
      </c>
      <c r="Y20" s="831"/>
      <c r="Z20" s="831" t="str">
        <f t="shared" ref="Z20:Z33" si="0">IF(M20="","",M20 )</f>
        <v>Наименование тарифа</v>
      </c>
      <c r="AA20" s="831"/>
      <c r="AB20" s="831"/>
      <c r="AC20" s="831"/>
      <c r="AI20" s="810"/>
      <c r="AJ20" s="810"/>
    </row>
    <row r="21" spans="1:36" ht="22.5">
      <c r="A21" s="1239"/>
      <c r="B21" s="1239">
        <v>1</v>
      </c>
      <c r="C21" s="885"/>
      <c r="D21" s="885"/>
      <c r="E21" s="887"/>
      <c r="F21" s="887"/>
      <c r="G21" s="887"/>
      <c r="H21" s="887"/>
      <c r="I21" s="882"/>
      <c r="J21" s="881"/>
      <c r="K21" s="884"/>
      <c r="L21" s="783" t="str">
        <f>mergeValue(A21) &amp;"."&amp; mergeValue(B21)</f>
        <v>1.1</v>
      </c>
      <c r="M21" s="694" t="s">
        <v>16</v>
      </c>
      <c r="N21" s="648"/>
      <c r="O21" s="1240"/>
      <c r="P21" s="1240"/>
      <c r="Q21" s="1240"/>
      <c r="R21" s="1240"/>
      <c r="S21" s="1240"/>
      <c r="T21" s="1240"/>
      <c r="U21" s="1240"/>
      <c r="V21" s="1240"/>
      <c r="W21" s="632" t="s">
        <v>477</v>
      </c>
      <c r="Y21" s="831"/>
      <c r="Z21" s="831" t="str">
        <f t="shared" si="0"/>
        <v>Территория действия тарифа</v>
      </c>
      <c r="AA21" s="831"/>
      <c r="AB21" s="831"/>
      <c r="AC21" s="831"/>
      <c r="AI21" s="810"/>
      <c r="AJ21" s="810"/>
    </row>
    <row r="22" spans="1:36" ht="22.5">
      <c r="A22" s="1239"/>
      <c r="B22" s="1239"/>
      <c r="C22" s="1239">
        <v>1</v>
      </c>
      <c r="D22" s="885"/>
      <c r="E22" s="887"/>
      <c r="F22" s="887"/>
      <c r="G22" s="887"/>
      <c r="H22" s="887"/>
      <c r="I22" s="889"/>
      <c r="J22" s="881"/>
      <c r="K22" s="884"/>
      <c r="L22" s="783" t="str">
        <f>mergeValue(A22) &amp;"."&amp; mergeValue(B22)&amp;"."&amp; mergeValue(C22)</f>
        <v>1.1.1</v>
      </c>
      <c r="M22" s="695" t="s">
        <v>7</v>
      </c>
      <c r="N22" s="648"/>
      <c r="O22" s="1240"/>
      <c r="P22" s="1240"/>
      <c r="Q22" s="1240"/>
      <c r="R22" s="1240"/>
      <c r="S22" s="1240"/>
      <c r="T22" s="1240"/>
      <c r="U22" s="1240"/>
      <c r="V22" s="1240"/>
      <c r="W22" s="632" t="s">
        <v>633</v>
      </c>
      <c r="Y22" s="831"/>
      <c r="Z22" s="831" t="str">
        <f t="shared" si="0"/>
        <v xml:space="preserve">Наименование системы теплоснабжения </v>
      </c>
      <c r="AA22" s="831"/>
      <c r="AB22" s="831"/>
      <c r="AC22" s="831"/>
      <c r="AI22" s="810"/>
      <c r="AJ22" s="810"/>
    </row>
    <row r="23" spans="1:36" ht="22.5">
      <c r="A23" s="1239"/>
      <c r="B23" s="1239"/>
      <c r="C23" s="1239"/>
      <c r="D23" s="1239">
        <v>1</v>
      </c>
      <c r="E23" s="887"/>
      <c r="F23" s="887"/>
      <c r="G23" s="887"/>
      <c r="H23" s="887"/>
      <c r="I23" s="889"/>
      <c r="J23" s="881"/>
      <c r="K23" s="884"/>
      <c r="L23" s="783" t="str">
        <f>mergeValue(A23) &amp;"."&amp; mergeValue(B23)&amp;"."&amp; mergeValue(C23)&amp;"."&amp; mergeValue(D23)</f>
        <v>1.1.1.1</v>
      </c>
      <c r="M23" s="696" t="s">
        <v>22</v>
      </c>
      <c r="N23" s="648"/>
      <c r="O23" s="1240"/>
      <c r="P23" s="1240"/>
      <c r="Q23" s="1240"/>
      <c r="R23" s="1240"/>
      <c r="S23" s="1240"/>
      <c r="T23" s="1240"/>
      <c r="U23" s="1240"/>
      <c r="V23" s="1240"/>
      <c r="W23" s="632" t="s">
        <v>634</v>
      </c>
      <c r="Y23" s="831"/>
      <c r="Z23" s="831" t="str">
        <f t="shared" si="0"/>
        <v xml:space="preserve">Источник тепловой энергии  </v>
      </c>
      <c r="AA23" s="831"/>
      <c r="AB23" s="831"/>
      <c r="AC23" s="831"/>
      <c r="AI23" s="810"/>
      <c r="AJ23" s="810"/>
    </row>
    <row r="24" spans="1:36" ht="101.25">
      <c r="A24" s="1239"/>
      <c r="B24" s="1239"/>
      <c r="C24" s="1239"/>
      <c r="D24" s="1239"/>
      <c r="E24" s="1239">
        <v>1</v>
      </c>
      <c r="F24" s="887"/>
      <c r="G24" s="887"/>
      <c r="H24" s="885">
        <v>1</v>
      </c>
      <c r="I24" s="1239">
        <v>1</v>
      </c>
      <c r="J24" s="887"/>
      <c r="K24" s="892"/>
      <c r="L24" s="783" t="str">
        <f>mergeValue(A24) &amp;"."&amp; mergeValue(B24)&amp;"."&amp; mergeValue(C24)&amp;"."&amp; mergeValue(D24)&amp;"."&amp; mergeValue(E24)</f>
        <v>1.1.1.1.1</v>
      </c>
      <c r="M24" s="556" t="s">
        <v>9</v>
      </c>
      <c r="N24" s="648"/>
      <c r="O24" s="1241"/>
      <c r="P24" s="1241"/>
      <c r="Q24" s="1241"/>
      <c r="R24" s="1241"/>
      <c r="S24" s="1241"/>
      <c r="T24" s="1241"/>
      <c r="U24" s="1241"/>
      <c r="V24" s="1241"/>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9"/>
      <c r="B25" s="1239"/>
      <c r="C25" s="1239"/>
      <c r="D25" s="1239"/>
      <c r="E25" s="1239"/>
      <c r="F25" s="1239">
        <v>1</v>
      </c>
      <c r="G25" s="885"/>
      <c r="H25" s="885"/>
      <c r="I25" s="1239"/>
      <c r="J25" s="1239">
        <v>1</v>
      </c>
      <c r="K25" s="893"/>
      <c r="L25" s="783" t="str">
        <f>mergeValue(A25) &amp;"."&amp; mergeValue(B25)&amp;"."&amp; mergeValue(C25)&amp;"."&amp; mergeValue(D25)&amp;"."&amp; mergeValue(E25)&amp;"."&amp; mergeValue(F25)</f>
        <v>1.1.1.1.1.1</v>
      </c>
      <c r="M25" s="557" t="s">
        <v>10</v>
      </c>
      <c r="N25" s="648"/>
      <c r="O25" s="1241"/>
      <c r="P25" s="1241"/>
      <c r="Q25" s="1241"/>
      <c r="R25" s="1241"/>
      <c r="S25" s="1241"/>
      <c r="T25" s="1241"/>
      <c r="U25" s="1241"/>
      <c r="V25" s="1241"/>
      <c r="W25" s="632" t="s">
        <v>636</v>
      </c>
      <c r="Y25" s="831"/>
      <c r="Z25" s="831" t="str">
        <f t="shared" si="0"/>
        <v>Группа потребителей</v>
      </c>
      <c r="AA25" s="831"/>
      <c r="AB25" s="831"/>
      <c r="AC25" s="831"/>
      <c r="AI25" s="810"/>
      <c r="AJ25" s="810"/>
    </row>
    <row r="26" spans="1:36" ht="189" customHeight="1">
      <c r="A26" s="1239"/>
      <c r="B26" s="1239"/>
      <c r="C26" s="1239"/>
      <c r="D26" s="1239"/>
      <c r="E26" s="1239"/>
      <c r="F26" s="1239"/>
      <c r="G26" s="885">
        <v>1</v>
      </c>
      <c r="H26" s="885"/>
      <c r="I26" s="1239"/>
      <c r="J26" s="1239"/>
      <c r="K26" s="893">
        <v>1</v>
      </c>
      <c r="L26" s="783" t="str">
        <f>mergeValue(A26) &amp;"."&amp; mergeValue(B26)&amp;"."&amp; mergeValue(C26)&amp;"."&amp; mergeValue(D26)&amp;"."&amp; mergeValue(E26)&amp;"."&amp; mergeValue(F26)&amp;"."&amp; mergeValue(G26)</f>
        <v>1.1.1.1.1.1.1</v>
      </c>
      <c r="M26" s="1071"/>
      <c r="N26" s="648"/>
      <c r="O26" s="765"/>
      <c r="P26" s="765"/>
      <c r="Q26" s="1096"/>
      <c r="R26" s="1234"/>
      <c r="S26" s="1235" t="s">
        <v>84</v>
      </c>
      <c r="T26" s="1234"/>
      <c r="U26" s="1235" t="s">
        <v>85</v>
      </c>
      <c r="V26" s="765"/>
      <c r="W26" s="1210" t="s">
        <v>655</v>
      </c>
      <c r="X26" s="810" t="str">
        <f>strCheckDate(O27:V27)</f>
        <v/>
      </c>
      <c r="Y26" s="831"/>
      <c r="Z26" s="831" t="str">
        <f t="shared" si="0"/>
        <v/>
      </c>
      <c r="AA26" s="831"/>
      <c r="AB26" s="831"/>
      <c r="AC26" s="831"/>
      <c r="AI26" s="810"/>
      <c r="AJ26" s="810"/>
    </row>
    <row r="27" spans="1:36" ht="11.25" hidden="1">
      <c r="A27" s="1239"/>
      <c r="B27" s="1239"/>
      <c r="C27" s="1239"/>
      <c r="D27" s="1239"/>
      <c r="E27" s="1239"/>
      <c r="F27" s="1239"/>
      <c r="G27" s="885"/>
      <c r="H27" s="885"/>
      <c r="I27" s="1239"/>
      <c r="J27" s="1239"/>
      <c r="K27" s="893"/>
      <c r="L27" s="802"/>
      <c r="M27" s="648"/>
      <c r="N27" s="648"/>
      <c r="O27" s="765"/>
      <c r="P27" s="765"/>
      <c r="Q27" s="771" t="str">
        <f>R26 &amp; "-" &amp; T26</f>
        <v>-</v>
      </c>
      <c r="R27" s="1234"/>
      <c r="S27" s="1235"/>
      <c r="T27" s="1234"/>
      <c r="U27" s="1235"/>
      <c r="V27" s="765"/>
      <c r="W27" s="1211"/>
      <c r="Y27" s="831"/>
      <c r="Z27" s="831" t="str">
        <f t="shared" si="0"/>
        <v/>
      </c>
      <c r="AA27" s="831"/>
      <c r="AB27" s="831"/>
      <c r="AC27" s="831"/>
      <c r="AI27" s="810"/>
      <c r="AJ27" s="810"/>
    </row>
    <row r="28" spans="1:36" ht="15" customHeight="1">
      <c r="A28" s="1239"/>
      <c r="B28" s="1239"/>
      <c r="C28" s="1239"/>
      <c r="D28" s="1239"/>
      <c r="E28" s="1239"/>
      <c r="F28" s="1239"/>
      <c r="G28" s="887"/>
      <c r="H28" s="885"/>
      <c r="I28" s="1239"/>
      <c r="J28" s="1239"/>
      <c r="K28" s="892"/>
      <c r="L28" s="690"/>
      <c r="M28" s="559" t="s">
        <v>25</v>
      </c>
      <c r="N28" s="767"/>
      <c r="O28" s="767"/>
      <c r="P28" s="767"/>
      <c r="Q28" s="767"/>
      <c r="R28" s="767"/>
      <c r="S28" s="767"/>
      <c r="T28" s="767"/>
      <c r="U28" s="767"/>
      <c r="V28" s="764"/>
      <c r="W28" s="1212"/>
      <c r="Y28" s="831"/>
      <c r="Z28" s="831" t="str">
        <f t="shared" si="0"/>
        <v>Добавить вид теплоносителя (параметры теплоносителя)</v>
      </c>
      <c r="AA28" s="831"/>
      <c r="AB28" s="831"/>
      <c r="AC28" s="831"/>
      <c r="AI28" s="810"/>
      <c r="AJ28" s="810"/>
    </row>
    <row r="29" spans="1:36" ht="15" customHeight="1">
      <c r="A29" s="1239"/>
      <c r="B29" s="1239"/>
      <c r="C29" s="1239"/>
      <c r="D29" s="1239"/>
      <c r="E29" s="1239"/>
      <c r="F29" s="887"/>
      <c r="G29" s="887"/>
      <c r="H29" s="885"/>
      <c r="I29" s="1239"/>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9"/>
      <c r="B30" s="1239"/>
      <c r="C30" s="1239"/>
      <c r="D30" s="1239"/>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9"/>
      <c r="B31" s="1239"/>
      <c r="C31" s="1239"/>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9"/>
      <c r="B32" s="1239"/>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9"/>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3" t="s">
        <v>632</v>
      </c>
      <c r="N36" s="1203"/>
      <c r="O36" s="1203"/>
      <c r="P36" s="1203"/>
      <c r="Q36" s="1203"/>
      <c r="R36" s="1203"/>
      <c r="S36" s="1203"/>
      <c r="T36" s="1203"/>
      <c r="U36" s="1203"/>
      <c r="V36" s="1203"/>
      <c r="W36" s="1203"/>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4" t="s">
        <v>491</v>
      </c>
      <c r="G2" s="1205"/>
      <c r="H2" s="1206"/>
      <c r="I2" s="642"/>
    </row>
    <row r="3" spans="1:20" ht="3" customHeight="1"/>
    <row r="4" spans="1:20" s="572" customFormat="1" ht="11.25">
      <c r="A4" s="592"/>
      <c r="B4" s="592"/>
      <c r="C4" s="592"/>
      <c r="D4" s="592"/>
      <c r="F4" s="1154" t="s">
        <v>454</v>
      </c>
      <c r="G4" s="1154"/>
      <c r="H4" s="1154"/>
      <c r="I4" s="120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01.12.2021</v>
      </c>
      <c r="I7" s="583" t="s">
        <v>493</v>
      </c>
      <c r="J7" s="617"/>
      <c r="K7" s="592"/>
      <c r="L7" s="592"/>
      <c r="M7" s="592"/>
      <c r="N7" s="592"/>
      <c r="O7" s="592"/>
      <c r="P7" s="592"/>
      <c r="Q7" s="592"/>
      <c r="R7" s="592"/>
      <c r="S7" s="592"/>
      <c r="T7" s="592"/>
    </row>
    <row r="8" spans="1:20" s="572" customFormat="1" ht="45">
      <c r="A8" s="1208">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8"/>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8"/>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8"/>
      <c r="B11" s="1208">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8"/>
      <c r="B13" s="1208"/>
      <c r="C13" s="1208"/>
      <c r="D13" s="625">
        <v>1</v>
      </c>
      <c r="F13" s="618" t="str">
        <f>"4."&amp;mergeValue(A13) &amp;"."&amp;mergeValue(B13)&amp;"."&amp;mergeValue(C13)&amp;"."&amp;mergeValue(D13)</f>
        <v>4.1.1.1.1</v>
      </c>
      <c r="G13" s="635" t="s">
        <v>498</v>
      </c>
      <c r="H13" s="606"/>
      <c r="I13" s="1209" t="s">
        <v>591</v>
      </c>
      <c r="J13" s="617"/>
      <c r="K13" s="592"/>
      <c r="L13" s="592"/>
      <c r="M13" s="592"/>
      <c r="N13" s="592"/>
      <c r="O13" s="592"/>
      <c r="P13" s="592"/>
      <c r="Q13" s="592"/>
      <c r="R13" s="592"/>
      <c r="S13" s="592"/>
      <c r="T13" s="592"/>
    </row>
    <row r="14" spans="1:20" s="572" customFormat="1" ht="18.75">
      <c r="A14" s="1208"/>
      <c r="B14" s="1208"/>
      <c r="C14" s="1208"/>
      <c r="D14" s="625"/>
      <c r="F14" s="621"/>
      <c r="G14" s="552" t="s">
        <v>4</v>
      </c>
      <c r="H14" s="626"/>
      <c r="I14" s="1209"/>
      <c r="J14" s="617"/>
      <c r="K14" s="592"/>
      <c r="L14" s="592"/>
      <c r="M14" s="592"/>
      <c r="N14" s="592"/>
      <c r="O14" s="592"/>
      <c r="P14" s="592"/>
      <c r="Q14" s="592"/>
      <c r="R14" s="592"/>
      <c r="S14" s="592"/>
      <c r="T14" s="592"/>
    </row>
    <row r="15" spans="1:20" s="572" customFormat="1" ht="18.75">
      <c r="A15" s="1208"/>
      <c r="B15" s="1208"/>
      <c r="C15" s="625"/>
      <c r="D15" s="625"/>
      <c r="F15" s="636"/>
      <c r="G15" s="579" t="s">
        <v>403</v>
      </c>
      <c r="H15" s="637"/>
      <c r="I15" s="638"/>
      <c r="J15" s="617"/>
      <c r="K15" s="592"/>
      <c r="L15" s="592"/>
      <c r="M15" s="592"/>
      <c r="N15" s="592"/>
      <c r="O15" s="592"/>
      <c r="P15" s="592"/>
      <c r="Q15" s="592"/>
      <c r="R15" s="592"/>
      <c r="S15" s="592"/>
      <c r="T15" s="592"/>
    </row>
    <row r="16" spans="1:20" s="572" customFormat="1" ht="18.75">
      <c r="A16" s="120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3" t="s">
        <v>593</v>
      </c>
      <c r="H19" s="120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6" t="s">
        <v>631</v>
      </c>
      <c r="M5" s="1236"/>
      <c r="N5" s="1236"/>
      <c r="O5" s="1236"/>
      <c r="P5" s="1236"/>
      <c r="Q5" s="1236"/>
      <c r="R5" s="1236"/>
      <c r="S5" s="1236"/>
      <c r="T5" s="1236"/>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13" t="str">
        <f>IF(NameOrPr_ch="",IF(NameOrPr="","",NameOrPr),NameOrPr_ch)</f>
        <v>Департамент ценового и тарифного регулирования</v>
      </c>
      <c r="P7" s="1213"/>
      <c r="Q7" s="1213"/>
      <c r="R7" s="1213"/>
      <c r="S7" s="1213"/>
      <c r="T7" s="1213"/>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13" t="str">
        <f>IF(datePr_ch="",IF(datePr="","",datePr),datePr_ch)</f>
        <v>10.11.2021</v>
      </c>
      <c r="P8" s="1213"/>
      <c r="Q8" s="1213"/>
      <c r="R8" s="1213"/>
      <c r="S8" s="1213"/>
      <c r="T8" s="1213"/>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13" t="str">
        <f>IF(numberPr_ch="",IF(numberPr="","",numberPr),numberPr_ch)</f>
        <v>287</v>
      </c>
      <c r="P9" s="1213"/>
      <c r="Q9" s="1213"/>
      <c r="R9" s="1213"/>
      <c r="S9" s="1213"/>
      <c r="T9" s="1213"/>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13" t="str">
        <f>IF(IstPub_ch="",IF(IstPub="","",IstPub),IstPub_ch)</f>
        <v>Сайт Правительства Самарской области</v>
      </c>
      <c r="P10" s="1213"/>
      <c r="Q10" s="1213"/>
      <c r="R10" s="1213"/>
      <c r="S10" s="1213"/>
      <c r="T10" s="1213"/>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6"/>
      <c r="P12" s="1256"/>
      <c r="Q12" s="1256"/>
      <c r="R12" s="1256"/>
      <c r="S12" s="1256"/>
      <c r="T12" s="1256"/>
      <c r="U12" s="1256"/>
    </row>
    <row r="13" spans="1:33">
      <c r="J13" s="483"/>
      <c r="K13" s="483"/>
      <c r="L13" s="1154" t="s">
        <v>454</v>
      </c>
      <c r="M13" s="1154"/>
      <c r="N13" s="1154"/>
      <c r="O13" s="1154"/>
      <c r="P13" s="1154"/>
      <c r="Q13" s="1154"/>
      <c r="R13" s="1154"/>
      <c r="S13" s="1154"/>
      <c r="T13" s="1154"/>
      <c r="U13" s="1154"/>
      <c r="V13" s="1154"/>
      <c r="W13" s="1154" t="s">
        <v>455</v>
      </c>
    </row>
    <row r="14" spans="1:33" ht="14.25" customHeight="1">
      <c r="J14" s="483"/>
      <c r="K14" s="483"/>
      <c r="L14" s="1220" t="s">
        <v>92</v>
      </c>
      <c r="M14" s="1220" t="s">
        <v>639</v>
      </c>
      <c r="N14" s="476"/>
      <c r="O14" s="1221" t="s">
        <v>641</v>
      </c>
      <c r="P14" s="1222"/>
      <c r="Q14" s="1222"/>
      <c r="R14" s="1222"/>
      <c r="S14" s="1222"/>
      <c r="T14" s="1223"/>
      <c r="U14" s="1231" t="s">
        <v>341</v>
      </c>
      <c r="V14" s="1255" t="s">
        <v>275</v>
      </c>
      <c r="W14" s="1154"/>
    </row>
    <row r="15" spans="1:33" ht="14.25" customHeight="1">
      <c r="J15" s="483"/>
      <c r="K15" s="483"/>
      <c r="L15" s="1220"/>
      <c r="M15" s="1220"/>
      <c r="N15" s="475"/>
      <c r="O15" s="1226" t="s">
        <v>640</v>
      </c>
      <c r="P15" s="657"/>
      <c r="Q15" s="657"/>
      <c r="R15" s="1229" t="s">
        <v>654</v>
      </c>
      <c r="S15" s="1229"/>
      <c r="T15" s="1230"/>
      <c r="U15" s="1232"/>
      <c r="V15" s="1255"/>
      <c r="W15" s="1154"/>
    </row>
    <row r="16" spans="1:33" ht="30.75" customHeight="1">
      <c r="J16" s="483"/>
      <c r="K16" s="483"/>
      <c r="L16" s="1220"/>
      <c r="M16" s="1220"/>
      <c r="N16" s="474"/>
      <c r="O16" s="1227"/>
      <c r="P16" s="655"/>
      <c r="Q16" s="656"/>
      <c r="R16" s="538" t="s">
        <v>274</v>
      </c>
      <c r="S16" s="1215" t="s">
        <v>273</v>
      </c>
      <c r="T16" s="1216"/>
      <c r="U16" s="1233"/>
      <c r="V16" s="1255"/>
      <c r="W16" s="1154"/>
    </row>
    <row r="17" spans="1:33">
      <c r="J17" s="483"/>
      <c r="K17" s="491">
        <v>1</v>
      </c>
      <c r="L17" s="639" t="s">
        <v>93</v>
      </c>
      <c r="M17" s="639" t="s">
        <v>49</v>
      </c>
      <c r="N17" s="511" t="s">
        <v>49</v>
      </c>
      <c r="O17" s="640">
        <f ca="1">OFFSET(O17,0,-1)+1</f>
        <v>3</v>
      </c>
      <c r="P17" s="641">
        <f ca="1">OFFSET(P17,0,-1)</f>
        <v>3</v>
      </c>
      <c r="Q17" s="641">
        <f ca="1">OFFSET(Q17,0,-1)</f>
        <v>3</v>
      </c>
      <c r="R17" s="640">
        <f ca="1">OFFSET(R17,0,-1)+1</f>
        <v>4</v>
      </c>
      <c r="S17" s="1253">
        <f ca="1">OFFSET(S17,0,-1)+1</f>
        <v>5</v>
      </c>
      <c r="T17" s="1253"/>
      <c r="U17" s="640">
        <f ca="1">OFFSET(U17,0,-2)+1</f>
        <v>6</v>
      </c>
      <c r="V17" s="641">
        <f ca="1">OFFSET(V17,0,-1)</f>
        <v>6</v>
      </c>
      <c r="W17" s="640">
        <f ca="1">OFFSET(W17,0,-1)+1</f>
        <v>7</v>
      </c>
    </row>
    <row r="18" spans="1:33" ht="22.5">
      <c r="A18" s="1239">
        <v>1</v>
      </c>
      <c r="B18" s="903"/>
      <c r="C18" s="903"/>
      <c r="D18" s="903"/>
      <c r="E18" s="904"/>
      <c r="F18" s="905"/>
      <c r="G18" s="905"/>
      <c r="H18" s="905"/>
      <c r="I18" s="906"/>
      <c r="J18" s="901"/>
      <c r="K18" s="908"/>
      <c r="L18" s="595">
        <f>mergeValue(A18)</f>
        <v>1</v>
      </c>
      <c r="M18" s="643" t="s">
        <v>20</v>
      </c>
      <c r="N18" s="582"/>
      <c r="O18" s="1254"/>
      <c r="P18" s="1254"/>
      <c r="Q18" s="1254"/>
      <c r="R18" s="1254"/>
      <c r="S18" s="1254"/>
      <c r="T18" s="1254"/>
      <c r="U18" s="1254"/>
      <c r="V18" s="1254"/>
      <c r="W18" s="632" t="s">
        <v>476</v>
      </c>
    </row>
    <row r="19" spans="1:33" ht="22.5">
      <c r="A19" s="1239"/>
      <c r="B19" s="1239">
        <v>1</v>
      </c>
      <c r="C19" s="903"/>
      <c r="D19" s="903"/>
      <c r="E19" s="905"/>
      <c r="F19" s="905"/>
      <c r="G19" s="905"/>
      <c r="H19" s="905"/>
      <c r="I19" s="900"/>
      <c r="J19" s="899"/>
      <c r="K19" s="902"/>
      <c r="L19" s="595" t="str">
        <f>mergeValue(A19) &amp;"."&amp; mergeValue(B19)</f>
        <v>1.1</v>
      </c>
      <c r="M19" s="548" t="s">
        <v>16</v>
      </c>
      <c r="N19" s="582"/>
      <c r="O19" s="1254"/>
      <c r="P19" s="1254"/>
      <c r="Q19" s="1254"/>
      <c r="R19" s="1254"/>
      <c r="S19" s="1254"/>
      <c r="T19" s="1254"/>
      <c r="U19" s="1254"/>
      <c r="V19" s="1254"/>
      <c r="W19" s="632" t="s">
        <v>477</v>
      </c>
    </row>
    <row r="20" spans="1:33" ht="22.5">
      <c r="A20" s="1239"/>
      <c r="B20" s="1239"/>
      <c r="C20" s="1239">
        <v>1</v>
      </c>
      <c r="D20" s="903"/>
      <c r="E20" s="905"/>
      <c r="F20" s="905"/>
      <c r="G20" s="905"/>
      <c r="H20" s="905"/>
      <c r="I20" s="907"/>
      <c r="J20" s="899"/>
      <c r="K20" s="902"/>
      <c r="L20" s="595" t="str">
        <f>mergeValue(A20) &amp;"."&amp; mergeValue(B20)&amp;"."&amp; mergeValue(C20)</f>
        <v>1.1.1</v>
      </c>
      <c r="M20" s="549" t="s">
        <v>7</v>
      </c>
      <c r="N20" s="582"/>
      <c r="O20" s="1254"/>
      <c r="P20" s="1254"/>
      <c r="Q20" s="1254"/>
      <c r="R20" s="1254"/>
      <c r="S20" s="1254"/>
      <c r="T20" s="1254"/>
      <c r="U20" s="1254"/>
      <c r="V20" s="1254"/>
      <c r="W20" s="632" t="s">
        <v>633</v>
      </c>
    </row>
    <row r="21" spans="1:33" ht="22.5">
      <c r="A21" s="1239"/>
      <c r="B21" s="1239"/>
      <c r="C21" s="1239"/>
      <c r="D21" s="1239">
        <v>1</v>
      </c>
      <c r="E21" s="905"/>
      <c r="F21" s="905"/>
      <c r="G21" s="905"/>
      <c r="H21" s="905"/>
      <c r="I21" s="907"/>
      <c r="J21" s="899"/>
      <c r="K21" s="902"/>
      <c r="L21" s="595" t="str">
        <f>mergeValue(A21) &amp;"."&amp; mergeValue(B21)&amp;"."&amp; mergeValue(C21)&amp;"."&amp; mergeValue(D21)</f>
        <v>1.1.1.1</v>
      </c>
      <c r="M21" s="550" t="s">
        <v>22</v>
      </c>
      <c r="N21" s="582"/>
      <c r="O21" s="1254"/>
      <c r="P21" s="1254"/>
      <c r="Q21" s="1254"/>
      <c r="R21" s="1254"/>
      <c r="S21" s="1254"/>
      <c r="T21" s="1254"/>
      <c r="U21" s="1254"/>
      <c r="V21" s="1254"/>
      <c r="W21" s="632" t="s">
        <v>634</v>
      </c>
    </row>
    <row r="22" spans="1:33" ht="101.25">
      <c r="A22" s="1239"/>
      <c r="B22" s="1239"/>
      <c r="C22" s="1239"/>
      <c r="D22" s="1239"/>
      <c r="E22" s="1239">
        <v>1</v>
      </c>
      <c r="F22" s="905"/>
      <c r="G22" s="905"/>
      <c r="H22" s="903">
        <v>1</v>
      </c>
      <c r="I22" s="1239">
        <v>1</v>
      </c>
      <c r="J22" s="905"/>
      <c r="K22" s="910"/>
      <c r="L22" s="595" t="str">
        <f>mergeValue(A22) &amp;"."&amp; mergeValue(B22)&amp;"."&amp; mergeValue(C22)&amp;"."&amp; mergeValue(D22)&amp;"."&amp; mergeValue(E22)</f>
        <v>1.1.1.1.1</v>
      </c>
      <c r="M22" s="556" t="s">
        <v>9</v>
      </c>
      <c r="N22" s="583"/>
      <c r="O22" s="1241"/>
      <c r="P22" s="1241"/>
      <c r="Q22" s="1241"/>
      <c r="R22" s="1241"/>
      <c r="S22" s="1241"/>
      <c r="T22" s="1241"/>
      <c r="U22" s="1241"/>
      <c r="V22" s="1241"/>
      <c r="W22" s="632" t="s">
        <v>638</v>
      </c>
    </row>
    <row r="23" spans="1:33" ht="90">
      <c r="A23" s="1239"/>
      <c r="B23" s="1239"/>
      <c r="C23" s="1239"/>
      <c r="D23" s="1239"/>
      <c r="E23" s="1239"/>
      <c r="F23" s="1239">
        <v>1</v>
      </c>
      <c r="G23" s="903"/>
      <c r="H23" s="903"/>
      <c r="I23" s="1239"/>
      <c r="J23" s="1239">
        <v>1</v>
      </c>
      <c r="K23" s="911"/>
      <c r="L23" s="595" t="str">
        <f>mergeValue(A23) &amp;"."&amp; mergeValue(B23)&amp;"."&amp; mergeValue(C23)&amp;"."&amp; mergeValue(D23)&amp;"."&amp; mergeValue(E23)&amp;"."&amp; mergeValue(F23)</f>
        <v>1.1.1.1.1.1</v>
      </c>
      <c r="M23" s="557" t="s">
        <v>10</v>
      </c>
      <c r="N23" s="583"/>
      <c r="O23" s="1242"/>
      <c r="P23" s="1243"/>
      <c r="Q23" s="1243"/>
      <c r="R23" s="1243"/>
      <c r="S23" s="1243"/>
      <c r="T23" s="1243"/>
      <c r="U23" s="1243"/>
      <c r="V23" s="1244"/>
      <c r="W23" s="632" t="s">
        <v>636</v>
      </c>
      <c r="Y23" s="506" t="str">
        <f>strCheckUnique(Z23:Z26)</f>
        <v/>
      </c>
      <c r="AA23" s="506" t="str">
        <f>IF(O23="","",O23 &amp; ":_")</f>
        <v/>
      </c>
    </row>
    <row r="24" spans="1:33" ht="189" customHeight="1">
      <c r="A24" s="1239"/>
      <c r="B24" s="1239"/>
      <c r="C24" s="1239"/>
      <c r="D24" s="1239"/>
      <c r="E24" s="1239"/>
      <c r="F24" s="1239"/>
      <c r="G24" s="903">
        <v>1</v>
      </c>
      <c r="H24" s="903"/>
      <c r="I24" s="1239"/>
      <c r="J24" s="1239"/>
      <c r="K24" s="911">
        <v>1</v>
      </c>
      <c r="L24" s="595" t="str">
        <f>mergeValue(A24) &amp;"."&amp; mergeValue(B24)&amp;"."&amp; mergeValue(C24)&amp;"."&amp; mergeValue(D24)&amp;"."&amp; mergeValue(E24)&amp;"."&amp; mergeValue(F24)&amp;"."&amp; mergeValue(G24)</f>
        <v>1.1.1.1.1.1.1</v>
      </c>
      <c r="M24" s="1071"/>
      <c r="N24" s="588"/>
      <c r="O24" s="1080"/>
      <c r="P24" s="564"/>
      <c r="Q24" s="564"/>
      <c r="R24" s="1252"/>
      <c r="S24" s="1235" t="s">
        <v>84</v>
      </c>
      <c r="T24" s="1252"/>
      <c r="U24" s="1235" t="s">
        <v>85</v>
      </c>
      <c r="V24" s="580"/>
      <c r="W24" s="1210" t="s">
        <v>656</v>
      </c>
      <c r="X24" s="502" t="str">
        <f>strCheckDate(O25:V25)</f>
        <v/>
      </c>
      <c r="Y24" s="506"/>
      <c r="Z24" s="506" t="str">
        <f>IF(M24="","",M24 )</f>
        <v/>
      </c>
      <c r="AA24" s="506"/>
      <c r="AB24" s="506"/>
      <c r="AC24" s="506"/>
    </row>
    <row r="25" spans="1:33" ht="11.25" hidden="1">
      <c r="A25" s="1239"/>
      <c r="B25" s="1239"/>
      <c r="C25" s="1239"/>
      <c r="D25" s="1239"/>
      <c r="E25" s="1239"/>
      <c r="F25" s="1239"/>
      <c r="G25" s="903"/>
      <c r="H25" s="903"/>
      <c r="I25" s="1239"/>
      <c r="J25" s="1239"/>
      <c r="K25" s="911"/>
      <c r="L25" s="602"/>
      <c r="M25" s="648"/>
      <c r="N25" s="588"/>
      <c r="O25" s="586"/>
      <c r="P25" s="564"/>
      <c r="Q25" s="586" t="str">
        <f>R24 &amp; "-" &amp; T24</f>
        <v>-</v>
      </c>
      <c r="R25" s="1234"/>
      <c r="S25" s="1235"/>
      <c r="T25" s="1234"/>
      <c r="U25" s="1235"/>
      <c r="V25" s="580"/>
      <c r="W25" s="1211"/>
    </row>
    <row r="26" spans="1:33" s="477" customFormat="1" ht="15" customHeight="1">
      <c r="A26" s="1239"/>
      <c r="B26" s="1239"/>
      <c r="C26" s="1239"/>
      <c r="D26" s="1239"/>
      <c r="E26" s="1239"/>
      <c r="F26" s="1239"/>
      <c r="G26" s="905"/>
      <c r="H26" s="903"/>
      <c r="I26" s="1239"/>
      <c r="J26" s="1239"/>
      <c r="K26" s="910"/>
      <c r="L26" s="540"/>
      <c r="M26" s="559" t="s">
        <v>25</v>
      </c>
      <c r="N26" s="553"/>
      <c r="O26" s="547"/>
      <c r="P26" s="547"/>
      <c r="Q26" s="547"/>
      <c r="R26" s="575"/>
      <c r="S26" s="566"/>
      <c r="T26" s="565"/>
      <c r="U26" s="553"/>
      <c r="V26" s="562"/>
      <c r="W26" s="1212"/>
      <c r="X26" s="503"/>
      <c r="Y26" s="503"/>
      <c r="Z26" s="503"/>
      <c r="AA26" s="503"/>
      <c r="AB26" s="503"/>
      <c r="AC26" s="503"/>
      <c r="AD26" s="503"/>
      <c r="AE26" s="503"/>
      <c r="AF26" s="503"/>
      <c r="AG26" s="503"/>
    </row>
    <row r="27" spans="1:33" s="477" customFormat="1" ht="15" customHeight="1">
      <c r="A27" s="1239"/>
      <c r="B27" s="1239"/>
      <c r="C27" s="1239"/>
      <c r="D27" s="1239"/>
      <c r="E27" s="1239"/>
      <c r="F27" s="905"/>
      <c r="G27" s="905"/>
      <c r="H27" s="903"/>
      <c r="I27" s="1239"/>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9"/>
      <c r="B28" s="1239"/>
      <c r="C28" s="1239"/>
      <c r="D28" s="1239"/>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9"/>
      <c r="B29" s="1239"/>
      <c r="C29" s="1239"/>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9"/>
      <c r="B30" s="1239"/>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9"/>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3" t="s">
        <v>632</v>
      </c>
      <c r="N34" s="1203"/>
      <c r="O34" s="1203"/>
      <c r="P34" s="1203"/>
      <c r="Q34" s="1203"/>
      <c r="R34" s="1203"/>
      <c r="S34" s="1203"/>
      <c r="T34" s="1203"/>
      <c r="U34" s="1203"/>
      <c r="V34" s="1203"/>
      <c r="W34" s="1203"/>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4" t="s">
        <v>491</v>
      </c>
      <c r="G2" s="1205"/>
      <c r="H2" s="1206"/>
      <c r="I2" s="642"/>
    </row>
    <row r="3" spans="1:20" ht="3" customHeight="1"/>
    <row r="4" spans="1:20" s="572" customFormat="1" ht="11.25">
      <c r="A4" s="592"/>
      <c r="B4" s="592"/>
      <c r="C4" s="592"/>
      <c r="D4" s="592"/>
      <c r="F4" s="1154" t="s">
        <v>454</v>
      </c>
      <c r="G4" s="1154"/>
      <c r="H4" s="1154"/>
      <c r="I4" s="120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01.12.2021</v>
      </c>
      <c r="I7" s="583" t="s">
        <v>493</v>
      </c>
      <c r="J7" s="617"/>
      <c r="K7" s="592"/>
      <c r="L7" s="592"/>
      <c r="M7" s="592"/>
      <c r="N7" s="592"/>
      <c r="O7" s="592"/>
      <c r="P7" s="592"/>
      <c r="Q7" s="592"/>
      <c r="R7" s="592"/>
      <c r="S7" s="592"/>
      <c r="T7" s="592"/>
    </row>
    <row r="8" spans="1:20" s="572" customFormat="1" ht="45">
      <c r="A8" s="1208">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8"/>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8"/>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8"/>
      <c r="B11" s="1208">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8"/>
      <c r="B13" s="1208"/>
      <c r="C13" s="1208"/>
      <c r="D13" s="625">
        <v>1</v>
      </c>
      <c r="F13" s="618" t="str">
        <f>"4."&amp;mergeValue(A13) &amp;"."&amp;mergeValue(B13)&amp;"."&amp;mergeValue(C13)&amp;"."&amp;mergeValue(D13)</f>
        <v>4.1.1.1.1</v>
      </c>
      <c r="G13" s="635" t="s">
        <v>498</v>
      </c>
      <c r="H13" s="606"/>
      <c r="I13" s="1209" t="s">
        <v>591</v>
      </c>
      <c r="J13" s="617"/>
      <c r="K13" s="592"/>
      <c r="L13" s="592"/>
      <c r="M13" s="592"/>
      <c r="N13" s="592"/>
      <c r="O13" s="592"/>
      <c r="P13" s="592"/>
      <c r="Q13" s="592"/>
      <c r="R13" s="592"/>
      <c r="S13" s="592"/>
      <c r="T13" s="592"/>
    </row>
    <row r="14" spans="1:20" s="572" customFormat="1" ht="18.75">
      <c r="A14" s="1208"/>
      <c r="B14" s="1208"/>
      <c r="C14" s="1208"/>
      <c r="D14" s="625"/>
      <c r="F14" s="621"/>
      <c r="G14" s="552" t="s">
        <v>4</v>
      </c>
      <c r="H14" s="626"/>
      <c r="I14" s="1209"/>
      <c r="J14" s="617"/>
      <c r="K14" s="592"/>
      <c r="L14" s="592"/>
      <c r="M14" s="592"/>
      <c r="N14" s="592"/>
      <c r="O14" s="592"/>
      <c r="P14" s="592"/>
      <c r="Q14" s="592"/>
      <c r="R14" s="592"/>
      <c r="S14" s="592"/>
      <c r="T14" s="592"/>
    </row>
    <row r="15" spans="1:20" s="572" customFormat="1" ht="18.75">
      <c r="A15" s="1208"/>
      <c r="B15" s="1208"/>
      <c r="C15" s="625"/>
      <c r="D15" s="625"/>
      <c r="F15" s="636"/>
      <c r="G15" s="579" t="s">
        <v>403</v>
      </c>
      <c r="H15" s="637"/>
      <c r="I15" s="638"/>
      <c r="J15" s="617"/>
      <c r="K15" s="592"/>
      <c r="L15" s="592"/>
      <c r="M15" s="592"/>
      <c r="N15" s="592"/>
      <c r="O15" s="592"/>
      <c r="P15" s="592"/>
      <c r="Q15" s="592"/>
      <c r="R15" s="592"/>
      <c r="S15" s="592"/>
      <c r="T15" s="592"/>
    </row>
    <row r="16" spans="1:20" s="572" customFormat="1" ht="18.75">
      <c r="A16" s="120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3" t="s">
        <v>593</v>
      </c>
      <c r="H19" s="120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6" t="s">
        <v>657</v>
      </c>
      <c r="M5" s="1236"/>
      <c r="N5" s="1236"/>
      <c r="O5" s="1236"/>
      <c r="P5" s="1236"/>
      <c r="Q5" s="1236"/>
      <c r="R5" s="1236"/>
      <c r="S5" s="1236"/>
      <c r="T5" s="1236"/>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7" t="str">
        <f>IF(NameOrPr_ch="",IF(NameOrPr="","",NameOrPr),NameOrPr_ch)</f>
        <v>Департамент ценового и тарифного регулирования</v>
      </c>
      <c r="P7" s="1258"/>
      <c r="Q7" s="1258"/>
      <c r="R7" s="1258"/>
      <c r="S7" s="1258"/>
      <c r="T7" s="1259"/>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7" t="str">
        <f>IF(datePr_ch="",IF(datePr="","",datePr),datePr_ch)</f>
        <v>10.11.2021</v>
      </c>
      <c r="P8" s="1258"/>
      <c r="Q8" s="1258"/>
      <c r="R8" s="1258"/>
      <c r="S8" s="1258"/>
      <c r="T8" s="1259"/>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7" t="str">
        <f>IF(numberPr_ch="",IF(numberPr="","",numberPr),numberPr_ch)</f>
        <v>287</v>
      </c>
      <c r="P9" s="1258"/>
      <c r="Q9" s="1258"/>
      <c r="R9" s="1258"/>
      <c r="S9" s="1258"/>
      <c r="T9" s="1259"/>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7" t="str">
        <f>IF(IstPub_ch="",IF(IstPub="","",IstPub),IstPub_ch)</f>
        <v>Сайт Правительства Самарской области</v>
      </c>
      <c r="P10" s="1258"/>
      <c r="Q10" s="1258"/>
      <c r="R10" s="1258"/>
      <c r="S10" s="1258"/>
      <c r="T10" s="1259"/>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7"/>
      <c r="M11" s="1237"/>
      <c r="N11" s="568"/>
      <c r="O11" s="1260"/>
      <c r="P11" s="1260"/>
      <c r="Q11" s="1260"/>
      <c r="R11" s="1260"/>
      <c r="S11" s="1260"/>
      <c r="T11" s="1260"/>
      <c r="U11" s="590" t="s">
        <v>373</v>
      </c>
      <c r="X11" s="592"/>
      <c r="Y11" s="592"/>
      <c r="Z11" s="592"/>
      <c r="AA11" s="592"/>
      <c r="AB11" s="592"/>
      <c r="AC11" s="592"/>
      <c r="AD11" s="592"/>
      <c r="AE11" s="592"/>
      <c r="AF11" s="592"/>
      <c r="AG11" s="592"/>
      <c r="AH11" s="592"/>
      <c r="AI11" s="592"/>
    </row>
    <row r="12" spans="1:35">
      <c r="J12" s="531"/>
      <c r="K12" s="531"/>
      <c r="L12" s="526"/>
      <c r="M12" s="526"/>
      <c r="N12" s="526"/>
      <c r="O12" s="1261"/>
      <c r="P12" s="1261"/>
      <c r="Q12" s="1261"/>
      <c r="R12" s="1261"/>
      <c r="S12" s="1261"/>
      <c r="T12" s="1261"/>
      <c r="U12" s="1261"/>
    </row>
    <row r="13" spans="1:35" ht="14.25" customHeight="1">
      <c r="J13" s="531"/>
      <c r="K13" s="531"/>
      <c r="L13" s="1154" t="s">
        <v>454</v>
      </c>
      <c r="M13" s="1154"/>
      <c r="N13" s="1154"/>
      <c r="O13" s="1154"/>
      <c r="P13" s="1154"/>
      <c r="Q13" s="1154"/>
      <c r="R13" s="1154"/>
      <c r="S13" s="1154"/>
      <c r="T13" s="1154"/>
      <c r="U13" s="1154"/>
      <c r="V13" s="1154"/>
      <c r="W13" s="1154" t="s">
        <v>455</v>
      </c>
    </row>
    <row r="14" spans="1:35" ht="14.25" customHeight="1">
      <c r="J14" s="531"/>
      <c r="K14" s="531"/>
      <c r="L14" s="1220" t="s">
        <v>92</v>
      </c>
      <c r="M14" s="1220" t="s">
        <v>639</v>
      </c>
      <c r="N14" s="523"/>
      <c r="O14" s="1221" t="s">
        <v>641</v>
      </c>
      <c r="P14" s="1222"/>
      <c r="Q14" s="1222"/>
      <c r="R14" s="1222"/>
      <c r="S14" s="1222"/>
      <c r="T14" s="1223"/>
      <c r="U14" s="1231" t="s">
        <v>341</v>
      </c>
      <c r="V14" s="1217" t="s">
        <v>275</v>
      </c>
      <c r="W14" s="1154"/>
    </row>
    <row r="15" spans="1:35" ht="14.25" customHeight="1">
      <c r="J15" s="531"/>
      <c r="K15" s="531"/>
      <c r="L15" s="1220"/>
      <c r="M15" s="1220"/>
      <c r="N15" s="523"/>
      <c r="O15" s="1226" t="s">
        <v>621</v>
      </c>
      <c r="P15" s="1224"/>
      <c r="Q15" s="1225"/>
      <c r="R15" s="1229" t="s">
        <v>654</v>
      </c>
      <c r="S15" s="1229"/>
      <c r="T15" s="1230"/>
      <c r="U15" s="1232"/>
      <c r="V15" s="1218"/>
      <c r="W15" s="1154"/>
    </row>
    <row r="16" spans="1:35" ht="30" customHeight="1">
      <c r="J16" s="531"/>
      <c r="K16" s="531"/>
      <c r="L16" s="1220"/>
      <c r="M16" s="1220"/>
      <c r="N16" s="522"/>
      <c r="O16" s="1227"/>
      <c r="P16" s="537"/>
      <c r="Q16" s="537"/>
      <c r="R16" s="538" t="s">
        <v>274</v>
      </c>
      <c r="S16" s="1215" t="s">
        <v>273</v>
      </c>
      <c r="T16" s="1216"/>
      <c r="U16" s="1233"/>
      <c r="V16" s="1219"/>
      <c r="W16" s="1154"/>
    </row>
    <row r="17" spans="1:36">
      <c r="J17" s="531"/>
      <c r="K17" s="571">
        <v>1</v>
      </c>
      <c r="L17" s="649" t="s">
        <v>93</v>
      </c>
      <c r="M17" s="649" t="s">
        <v>49</v>
      </c>
      <c r="N17" s="670" t="s">
        <v>49</v>
      </c>
      <c r="O17" s="650">
        <f ca="1">OFFSET(O17,0,-1)+1</f>
        <v>3</v>
      </c>
      <c r="P17" s="651">
        <f ca="1">OFFSET(P17,0,-1)</f>
        <v>3</v>
      </c>
      <c r="Q17" s="651">
        <f ca="1">OFFSET(Q17,0,-1)</f>
        <v>3</v>
      </c>
      <c r="R17" s="650">
        <f ca="1">OFFSET(R17,0,-1)+1</f>
        <v>4</v>
      </c>
      <c r="S17" s="1238">
        <f ca="1">OFFSET(S17,0,-1)+1</f>
        <v>5</v>
      </c>
      <c r="T17" s="1238"/>
      <c r="U17" s="650">
        <f ca="1">OFFSET(U17,0,-2)+1</f>
        <v>6</v>
      </c>
      <c r="V17" s="651">
        <f ca="1">OFFSET(V17,0,-1)</f>
        <v>6</v>
      </c>
      <c r="W17" s="650">
        <f ca="1">OFFSET(W17,0,-1)+1</f>
        <v>7</v>
      </c>
    </row>
    <row r="18" spans="1:36" ht="22.5">
      <c r="A18" s="1239">
        <v>1</v>
      </c>
      <c r="B18" s="921"/>
      <c r="C18" s="921"/>
      <c r="D18" s="921"/>
      <c r="E18" s="922"/>
      <c r="F18" s="923"/>
      <c r="G18" s="921"/>
      <c r="H18" s="921"/>
      <c r="I18" s="924"/>
      <c r="J18" s="919"/>
      <c r="K18" s="928">
        <v>1</v>
      </c>
      <c r="L18" s="595">
        <f>mergeValue(A18)</f>
        <v>1</v>
      </c>
      <c r="M18" s="643" t="s">
        <v>20</v>
      </c>
      <c r="N18" s="582"/>
      <c r="O18" s="1254"/>
      <c r="P18" s="1254"/>
      <c r="Q18" s="1254"/>
      <c r="R18" s="1254"/>
      <c r="S18" s="1254"/>
      <c r="T18" s="1254"/>
      <c r="U18" s="1254"/>
      <c r="V18" s="1254"/>
      <c r="W18" s="632" t="s">
        <v>658</v>
      </c>
    </row>
    <row r="19" spans="1:36" ht="22.5">
      <c r="A19" s="1239"/>
      <c r="B19" s="1239">
        <v>1</v>
      </c>
      <c r="C19" s="921"/>
      <c r="D19" s="921"/>
      <c r="E19" s="923"/>
      <c r="F19" s="923"/>
      <c r="G19" s="921"/>
      <c r="H19" s="921"/>
      <c r="I19" s="918"/>
      <c r="J19" s="917"/>
      <c r="K19" s="928">
        <v>1</v>
      </c>
      <c r="L19" s="595" t="str">
        <f>mergeValue(A19) &amp;"."&amp; mergeValue(B19)</f>
        <v>1.1</v>
      </c>
      <c r="M19" s="548" t="s">
        <v>16</v>
      </c>
      <c r="N19" s="582"/>
      <c r="O19" s="1254"/>
      <c r="P19" s="1254"/>
      <c r="Q19" s="1254"/>
      <c r="R19" s="1254"/>
      <c r="S19" s="1254"/>
      <c r="T19" s="1254"/>
      <c r="U19" s="1254"/>
      <c r="V19" s="1254"/>
      <c r="W19" s="632" t="s">
        <v>477</v>
      </c>
    </row>
    <row r="20" spans="1:36" ht="22.5">
      <c r="A20" s="1239"/>
      <c r="B20" s="1239"/>
      <c r="C20" s="1239">
        <v>1</v>
      </c>
      <c r="D20" s="921"/>
      <c r="E20" s="923"/>
      <c r="F20" s="923"/>
      <c r="G20" s="921"/>
      <c r="H20" s="921"/>
      <c r="I20" s="925"/>
      <c r="J20" s="917"/>
      <c r="K20" s="928">
        <v>1</v>
      </c>
      <c r="L20" s="595" t="str">
        <f>mergeValue(A20) &amp;"."&amp; mergeValue(B20)&amp;"."&amp; mergeValue(C20)</f>
        <v>1.1.1</v>
      </c>
      <c r="M20" s="549" t="s">
        <v>7</v>
      </c>
      <c r="N20" s="582"/>
      <c r="O20" s="1254"/>
      <c r="P20" s="1254"/>
      <c r="Q20" s="1254"/>
      <c r="R20" s="1254"/>
      <c r="S20" s="1254"/>
      <c r="T20" s="1254"/>
      <c r="U20" s="1254"/>
      <c r="V20" s="1254"/>
      <c r="W20" s="632" t="s">
        <v>633</v>
      </c>
    </row>
    <row r="21" spans="1:36" ht="22.5">
      <c r="A21" s="1239"/>
      <c r="B21" s="1239"/>
      <c r="C21" s="1239"/>
      <c r="D21" s="1239">
        <v>1</v>
      </c>
      <c r="E21" s="923"/>
      <c r="F21" s="923"/>
      <c r="G21" s="921"/>
      <c r="H21" s="921"/>
      <c r="I21" s="1239">
        <v>1</v>
      </c>
      <c r="J21" s="917"/>
      <c r="K21" s="928">
        <v>1</v>
      </c>
      <c r="L21" s="595" t="str">
        <f>mergeValue(A21) &amp;"."&amp; mergeValue(B21)&amp;"."&amp; mergeValue(C21)&amp;"."&amp; mergeValue(D21)</f>
        <v>1.1.1.1</v>
      </c>
      <c r="M21" s="550" t="s">
        <v>22</v>
      </c>
      <c r="N21" s="582"/>
      <c r="O21" s="1254"/>
      <c r="P21" s="1254"/>
      <c r="Q21" s="1254"/>
      <c r="R21" s="1254"/>
      <c r="S21" s="1254"/>
      <c r="T21" s="1254"/>
      <c r="U21" s="1254"/>
      <c r="V21" s="1254"/>
      <c r="W21" s="632" t="s">
        <v>634</v>
      </c>
    </row>
    <row r="22" spans="1:36" ht="11.25" hidden="1" customHeight="1">
      <c r="A22" s="1239"/>
      <c r="B22" s="1239"/>
      <c r="C22" s="1239"/>
      <c r="D22" s="1239"/>
      <c r="E22" s="1239">
        <v>1</v>
      </c>
      <c r="F22" s="923"/>
      <c r="G22" s="921"/>
      <c r="H22" s="921"/>
      <c r="I22" s="1239"/>
      <c r="J22" s="923"/>
      <c r="K22" s="928">
        <v>1</v>
      </c>
      <c r="L22" s="595"/>
      <c r="M22" s="556"/>
      <c r="N22" s="583"/>
      <c r="O22" s="633"/>
      <c r="P22" s="633"/>
      <c r="Q22" s="633"/>
      <c r="R22" s="633"/>
      <c r="S22" s="633"/>
      <c r="T22" s="633"/>
      <c r="U22" s="595"/>
      <c r="V22" s="509"/>
      <c r="W22" s="561"/>
    </row>
    <row r="23" spans="1:36" ht="90">
      <c r="A23" s="1239"/>
      <c r="B23" s="1239"/>
      <c r="C23" s="1239"/>
      <c r="D23" s="1239"/>
      <c r="E23" s="1239"/>
      <c r="F23" s="1239">
        <v>1</v>
      </c>
      <c r="G23" s="921"/>
      <c r="H23" s="921"/>
      <c r="I23" s="1239"/>
      <c r="J23" s="1262"/>
      <c r="K23" s="928">
        <v>1</v>
      </c>
      <c r="L23" s="595" t="str">
        <f>mergeValue(A23) &amp;"."&amp; mergeValue(B23)&amp;"."&amp; mergeValue(C23)&amp;"."&amp; mergeValue(D23)&amp;"."&amp;  mergeValue(F23)</f>
        <v>1.1.1.1.1</v>
      </c>
      <c r="M23" s="556" t="s">
        <v>10</v>
      </c>
      <c r="N23" s="583"/>
      <c r="O23" s="1241"/>
      <c r="P23" s="1241"/>
      <c r="Q23" s="1241"/>
      <c r="R23" s="1241"/>
      <c r="S23" s="1241"/>
      <c r="T23" s="1241"/>
      <c r="U23" s="1241"/>
      <c r="V23" s="1241"/>
      <c r="W23" s="632" t="s">
        <v>635</v>
      </c>
      <c r="Y23" s="591" t="str">
        <f>strCheckUnique(Z23:Z26)</f>
        <v/>
      </c>
      <c r="AA23" s="591"/>
    </row>
    <row r="24" spans="1:36" ht="189" customHeight="1">
      <c r="A24" s="1239"/>
      <c r="B24" s="1239"/>
      <c r="C24" s="1239"/>
      <c r="D24" s="1239"/>
      <c r="E24" s="1239"/>
      <c r="F24" s="1239"/>
      <c r="G24" s="921">
        <v>1</v>
      </c>
      <c r="H24" s="921"/>
      <c r="I24" s="1239"/>
      <c r="J24" s="1262"/>
      <c r="K24" s="920"/>
      <c r="L24" s="595" t="str">
        <f>mergeValue(A24) &amp;"."&amp; mergeValue(B24)&amp;"."&amp; mergeValue(C24)&amp;"."&amp; mergeValue(D24)&amp;"."&amp;  mergeValue(F24)&amp;"."&amp;  mergeValue(G24)</f>
        <v>1.1.1.1.1.1</v>
      </c>
      <c r="M24" s="1071"/>
      <c r="N24" s="588"/>
      <c r="O24" s="564"/>
      <c r="P24" s="564"/>
      <c r="Q24" s="564"/>
      <c r="R24" s="1252"/>
      <c r="S24" s="1235" t="s">
        <v>84</v>
      </c>
      <c r="T24" s="1252"/>
      <c r="U24" s="1235" t="s">
        <v>85</v>
      </c>
      <c r="V24" s="539"/>
      <c r="W24" s="1210" t="s">
        <v>659</v>
      </c>
      <c r="X24" s="587" t="str">
        <f>strCheckDate(O25:V25)</f>
        <v/>
      </c>
      <c r="Y24" s="591"/>
      <c r="Z24" s="591" t="str">
        <f>IF(M24="","",M24 )</f>
        <v/>
      </c>
      <c r="AA24" s="591"/>
      <c r="AB24" s="591"/>
      <c r="AC24" s="591"/>
    </row>
    <row r="25" spans="1:36" ht="11.25" hidden="1" customHeight="1">
      <c r="A25" s="1239"/>
      <c r="B25" s="1239"/>
      <c r="C25" s="1239"/>
      <c r="D25" s="1239"/>
      <c r="E25" s="1239"/>
      <c r="F25" s="1239"/>
      <c r="G25" s="921"/>
      <c r="H25" s="921"/>
      <c r="I25" s="1239"/>
      <c r="J25" s="1262"/>
      <c r="K25" s="928">
        <v>1</v>
      </c>
      <c r="L25" s="602"/>
      <c r="M25" s="648"/>
      <c r="N25" s="588"/>
      <c r="O25" s="564"/>
      <c r="P25" s="564"/>
      <c r="Q25" s="586" t="str">
        <f>R24 &amp; "-" &amp; T24</f>
        <v>-</v>
      </c>
      <c r="R25" s="1252"/>
      <c r="S25" s="1235"/>
      <c r="T25" s="1252"/>
      <c r="U25" s="1235"/>
      <c r="V25" s="539"/>
      <c r="W25" s="1211"/>
      <c r="Y25" s="591"/>
      <c r="Z25" s="591"/>
      <c r="AA25" s="591"/>
      <c r="AB25" s="591"/>
      <c r="AC25" s="591"/>
    </row>
    <row r="26" spans="1:36" s="524" customFormat="1" ht="15" customHeight="1">
      <c r="A26" s="1239"/>
      <c r="B26" s="1239"/>
      <c r="C26" s="1239"/>
      <c r="D26" s="1239"/>
      <c r="E26" s="1239"/>
      <c r="F26" s="1239"/>
      <c r="G26" s="921"/>
      <c r="H26" s="921"/>
      <c r="I26" s="1239"/>
      <c r="J26" s="1262"/>
      <c r="K26" s="928">
        <v>1</v>
      </c>
      <c r="L26" s="540"/>
      <c r="M26" s="558" t="s">
        <v>25</v>
      </c>
      <c r="N26" s="553"/>
      <c r="O26" s="547"/>
      <c r="P26" s="547"/>
      <c r="Q26" s="547"/>
      <c r="R26" s="575"/>
      <c r="S26" s="566"/>
      <c r="T26" s="565"/>
      <c r="U26" s="553"/>
      <c r="V26" s="562"/>
      <c r="W26" s="1212"/>
      <c r="X26" s="589"/>
      <c r="Y26" s="589"/>
      <c r="Z26" s="589"/>
      <c r="AA26" s="589"/>
      <c r="AB26" s="589"/>
      <c r="AC26" s="589"/>
      <c r="AD26" s="589"/>
      <c r="AE26" s="589"/>
      <c r="AF26" s="589"/>
      <c r="AG26" s="589"/>
      <c r="AH26" s="589"/>
      <c r="AI26" s="589"/>
    </row>
    <row r="27" spans="1:36" s="524" customFormat="1" ht="15" customHeight="1">
      <c r="A27" s="1239"/>
      <c r="B27" s="1239"/>
      <c r="C27" s="1239"/>
      <c r="D27" s="1239"/>
      <c r="E27" s="1239"/>
      <c r="F27" s="923"/>
      <c r="G27" s="923"/>
      <c r="H27" s="921"/>
      <c r="I27" s="1239"/>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9"/>
      <c r="B28" s="1239"/>
      <c r="C28" s="1239"/>
      <c r="D28" s="1239"/>
      <c r="E28" s="923"/>
      <c r="F28" s="923"/>
      <c r="G28" s="923"/>
      <c r="H28" s="921"/>
      <c r="I28" s="1239"/>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9"/>
      <c r="B29" s="1239"/>
      <c r="C29" s="1239"/>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9"/>
      <c r="B30" s="1239"/>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9"/>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3" t="s">
        <v>660</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4" t="s">
        <v>491</v>
      </c>
      <c r="G2" s="1205"/>
      <c r="H2" s="1206"/>
      <c r="I2" s="642"/>
    </row>
    <row r="3" spans="1:20" ht="3" customHeight="1"/>
    <row r="4" spans="1:20" s="572" customFormat="1" ht="11.25">
      <c r="A4" s="592"/>
      <c r="B4" s="592"/>
      <c r="C4" s="592"/>
      <c r="D4" s="592"/>
      <c r="F4" s="1154" t="s">
        <v>454</v>
      </c>
      <c r="G4" s="1154"/>
      <c r="H4" s="1154"/>
      <c r="I4" s="120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01.12.2021</v>
      </c>
      <c r="I7" s="583" t="s">
        <v>493</v>
      </c>
      <c r="J7" s="617"/>
      <c r="K7" s="592"/>
      <c r="L7" s="592"/>
      <c r="M7" s="592"/>
      <c r="N7" s="592"/>
      <c r="O7" s="592"/>
      <c r="P7" s="592"/>
      <c r="Q7" s="592"/>
      <c r="R7" s="592"/>
      <c r="S7" s="592"/>
      <c r="T7" s="592"/>
    </row>
    <row r="8" spans="1:20" s="572" customFormat="1" ht="45">
      <c r="A8" s="1208">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8"/>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8"/>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8"/>
      <c r="B11" s="1208">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8"/>
      <c r="B13" s="1208"/>
      <c r="C13" s="1208"/>
      <c r="D13" s="625">
        <v>1</v>
      </c>
      <c r="F13" s="618" t="str">
        <f>"4."&amp;mergeValue(A13) &amp;"."&amp;mergeValue(B13)&amp;"."&amp;mergeValue(C13)&amp;"."&amp;mergeValue(D13)</f>
        <v>4.1.1.1.1</v>
      </c>
      <c r="G13" s="635" t="s">
        <v>498</v>
      </c>
      <c r="H13" s="606"/>
      <c r="I13" s="1209" t="s">
        <v>591</v>
      </c>
      <c r="J13" s="617"/>
      <c r="K13" s="592"/>
      <c r="L13" s="592"/>
      <c r="M13" s="592"/>
      <c r="N13" s="592"/>
      <c r="O13" s="592"/>
      <c r="P13" s="592"/>
      <c r="Q13" s="592"/>
      <c r="R13" s="592"/>
      <c r="S13" s="592"/>
      <c r="T13" s="592"/>
    </row>
    <row r="14" spans="1:20" s="572" customFormat="1" ht="18.75">
      <c r="A14" s="1208"/>
      <c r="B14" s="1208"/>
      <c r="C14" s="1208"/>
      <c r="D14" s="625"/>
      <c r="F14" s="621"/>
      <c r="G14" s="552" t="s">
        <v>4</v>
      </c>
      <c r="H14" s="626"/>
      <c r="I14" s="1209"/>
      <c r="J14" s="617"/>
      <c r="K14" s="592"/>
      <c r="L14" s="592"/>
      <c r="M14" s="592"/>
      <c r="N14" s="592"/>
      <c r="O14" s="592"/>
      <c r="P14" s="592"/>
      <c r="Q14" s="592"/>
      <c r="R14" s="592"/>
      <c r="S14" s="592"/>
      <c r="T14" s="592"/>
    </row>
    <row r="15" spans="1:20" s="572" customFormat="1" ht="18.75">
      <c r="A15" s="1208"/>
      <c r="B15" s="1208"/>
      <c r="C15" s="625"/>
      <c r="D15" s="625"/>
      <c r="F15" s="636"/>
      <c r="G15" s="579" t="s">
        <v>403</v>
      </c>
      <c r="H15" s="637"/>
      <c r="I15" s="638"/>
      <c r="J15" s="617"/>
      <c r="K15" s="592"/>
      <c r="L15" s="592"/>
      <c r="M15" s="592"/>
      <c r="N15" s="592"/>
      <c r="O15" s="592"/>
      <c r="P15" s="592"/>
      <c r="Q15" s="592"/>
      <c r="R15" s="592"/>
      <c r="S15" s="592"/>
      <c r="T15" s="592"/>
    </row>
    <row r="16" spans="1:20" s="572" customFormat="1" ht="18.75">
      <c r="A16" s="120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3" t="s">
        <v>593</v>
      </c>
      <c r="H19" s="120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6" t="s">
        <v>657</v>
      </c>
      <c r="M5" s="1236"/>
      <c r="N5" s="1236"/>
      <c r="O5" s="1236"/>
      <c r="P5" s="1236"/>
      <c r="Q5" s="1236"/>
      <c r="R5" s="1236"/>
      <c r="S5" s="1236"/>
      <c r="T5" s="1236"/>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7" t="str">
        <f>IF(NameOrPr_ch="",IF(NameOrPr="","",NameOrPr),NameOrPr_ch)</f>
        <v>Департамент ценового и тарифного регулирования</v>
      </c>
      <c r="P7" s="1258"/>
      <c r="Q7" s="1258"/>
      <c r="R7" s="1258"/>
      <c r="S7" s="1258"/>
      <c r="T7" s="1259"/>
      <c r="U7" s="671"/>
      <c r="X7" s="587"/>
      <c r="Y7" s="587"/>
      <c r="Z7" s="587"/>
      <c r="AA7" s="587"/>
      <c r="AB7" s="587"/>
      <c r="AC7" s="587"/>
      <c r="AD7" s="587"/>
      <c r="AE7" s="587"/>
      <c r="AF7" s="587"/>
      <c r="AG7" s="587"/>
      <c r="AH7" s="587"/>
    </row>
    <row r="8" spans="7:34" s="493" customFormat="1" ht="18.75">
      <c r="G8" s="492"/>
      <c r="H8" s="492"/>
      <c r="L8" s="501"/>
      <c r="M8" s="619" t="s">
        <v>596</v>
      </c>
      <c r="N8" s="668"/>
      <c r="O8" s="1257" t="str">
        <f>IF(datePr_ch="",IF(datePr="","",datePr),datePr_ch)</f>
        <v>10.11.2021</v>
      </c>
      <c r="P8" s="1258"/>
      <c r="Q8" s="1258"/>
      <c r="R8" s="1258"/>
      <c r="S8" s="1258"/>
      <c r="T8" s="1259"/>
      <c r="U8" s="669"/>
      <c r="X8" s="507"/>
      <c r="Y8" s="507"/>
      <c r="Z8" s="507"/>
      <c r="AA8" s="507"/>
      <c r="AB8" s="507"/>
      <c r="AC8" s="507"/>
      <c r="AD8" s="507"/>
      <c r="AE8" s="507"/>
      <c r="AF8" s="507"/>
      <c r="AG8" s="507"/>
      <c r="AH8" s="507"/>
    </row>
    <row r="9" spans="7:34" s="493" customFormat="1" ht="18.75">
      <c r="G9" s="492"/>
      <c r="H9" s="492"/>
      <c r="L9" s="554"/>
      <c r="M9" s="619" t="s">
        <v>595</v>
      </c>
      <c r="N9" s="668"/>
      <c r="O9" s="1257" t="str">
        <f>IF(numberPr_ch="",IF(numberPr="","",numberPr),numberPr_ch)</f>
        <v>287</v>
      </c>
      <c r="P9" s="1258"/>
      <c r="Q9" s="1258"/>
      <c r="R9" s="1258"/>
      <c r="S9" s="1258"/>
      <c r="T9" s="1259"/>
      <c r="U9" s="669"/>
      <c r="X9" s="507"/>
      <c r="Y9" s="507"/>
      <c r="Z9" s="507"/>
      <c r="AA9" s="507"/>
      <c r="AB9" s="507"/>
      <c r="AC9" s="507"/>
      <c r="AD9" s="507"/>
      <c r="AE9" s="507"/>
      <c r="AF9" s="507"/>
      <c r="AG9" s="507"/>
      <c r="AH9" s="507"/>
    </row>
    <row r="10" spans="7:34" s="493" customFormat="1" ht="18.75">
      <c r="G10" s="492"/>
      <c r="H10" s="492"/>
      <c r="L10" s="554"/>
      <c r="M10" s="619" t="s">
        <v>501</v>
      </c>
      <c r="N10" s="668"/>
      <c r="O10" s="1257" t="str">
        <f>IF(IstPub_ch="",IF(IstPub="","",IstPub),IstPub_ch)</f>
        <v>Сайт Правительства Самарской области</v>
      </c>
      <c r="P10" s="1258"/>
      <c r="Q10" s="1258"/>
      <c r="R10" s="1258"/>
      <c r="S10" s="1258"/>
      <c r="T10" s="1259"/>
      <c r="U10" s="669"/>
      <c r="X10" s="507"/>
      <c r="Y10" s="507"/>
      <c r="Z10" s="507"/>
      <c r="AA10" s="507"/>
      <c r="AB10" s="507"/>
      <c r="AC10" s="507"/>
      <c r="AD10" s="507"/>
      <c r="AE10" s="507"/>
      <c r="AF10" s="507"/>
      <c r="AG10" s="507"/>
      <c r="AH10" s="507"/>
    </row>
    <row r="11" spans="7:34" s="493" customFormat="1" ht="11.25" hidden="1">
      <c r="G11" s="492"/>
      <c r="H11" s="492"/>
      <c r="L11" s="1237"/>
      <c r="M11" s="1237"/>
      <c r="N11" s="490"/>
      <c r="O11" s="1263"/>
      <c r="P11" s="1263"/>
      <c r="Q11" s="1263"/>
      <c r="R11" s="1263"/>
      <c r="S11" s="1263"/>
      <c r="T11" s="1263"/>
      <c r="U11" s="505" t="s">
        <v>373</v>
      </c>
      <c r="X11" s="507"/>
      <c r="Y11" s="507"/>
      <c r="Z11" s="507"/>
      <c r="AA11" s="507"/>
      <c r="AB11" s="507"/>
      <c r="AC11" s="507"/>
      <c r="AD11" s="507"/>
      <c r="AE11" s="507"/>
      <c r="AF11" s="507"/>
      <c r="AG11" s="507"/>
      <c r="AH11" s="507"/>
    </row>
    <row r="12" spans="7:34">
      <c r="J12" s="483"/>
      <c r="K12" s="483"/>
      <c r="L12" s="479"/>
      <c r="M12" s="479"/>
      <c r="N12" s="479"/>
      <c r="O12" s="1261"/>
      <c r="P12" s="1261"/>
      <c r="Q12" s="1261"/>
      <c r="R12" s="1261"/>
      <c r="S12" s="1261"/>
      <c r="T12" s="1261"/>
      <c r="U12" s="1261"/>
    </row>
    <row r="13" spans="7:34">
      <c r="J13" s="483"/>
      <c r="K13" s="483"/>
      <c r="L13" s="1154" t="s">
        <v>454</v>
      </c>
      <c r="M13" s="1154"/>
      <c r="N13" s="1154"/>
      <c r="O13" s="1154"/>
      <c r="P13" s="1154"/>
      <c r="Q13" s="1154"/>
      <c r="R13" s="1154"/>
      <c r="S13" s="1154"/>
      <c r="T13" s="1154"/>
      <c r="U13" s="1154"/>
      <c r="V13" s="1154"/>
      <c r="W13" s="1154" t="s">
        <v>455</v>
      </c>
    </row>
    <row r="14" spans="7:34" ht="14.25" customHeight="1">
      <c r="J14" s="483"/>
      <c r="K14" s="483"/>
      <c r="L14" s="1220" t="s">
        <v>92</v>
      </c>
      <c r="M14" s="1220" t="s">
        <v>639</v>
      </c>
      <c r="N14" s="523"/>
      <c r="O14" s="1221" t="s">
        <v>641</v>
      </c>
      <c r="P14" s="1222"/>
      <c r="Q14" s="1222"/>
      <c r="R14" s="1222"/>
      <c r="S14" s="1222"/>
      <c r="T14" s="1223"/>
      <c r="U14" s="1231" t="s">
        <v>341</v>
      </c>
      <c r="V14" s="1217" t="s">
        <v>275</v>
      </c>
      <c r="W14" s="1154"/>
    </row>
    <row r="15" spans="7:34" s="525" customFormat="1" ht="14.25" customHeight="1">
      <c r="G15" s="533"/>
      <c r="H15" s="533"/>
      <c r="I15" s="533"/>
      <c r="J15" s="531"/>
      <c r="K15" s="531"/>
      <c r="L15" s="1220"/>
      <c r="M15" s="1220"/>
      <c r="N15" s="523"/>
      <c r="O15" s="1226" t="s">
        <v>605</v>
      </c>
      <c r="P15" s="1224" t="s">
        <v>271</v>
      </c>
      <c r="Q15" s="1225"/>
      <c r="R15" s="1229" t="s">
        <v>654</v>
      </c>
      <c r="S15" s="1229"/>
      <c r="T15" s="1230"/>
      <c r="U15" s="1232"/>
      <c r="V15" s="1218"/>
      <c r="W15" s="1154"/>
      <c r="X15" s="587"/>
      <c r="Y15" s="587"/>
      <c r="Z15" s="587"/>
      <c r="AA15" s="587"/>
      <c r="AB15" s="587"/>
      <c r="AC15" s="587"/>
      <c r="AD15" s="587"/>
      <c r="AE15" s="587"/>
      <c r="AF15" s="587"/>
      <c r="AG15" s="587"/>
      <c r="AH15" s="587"/>
    </row>
    <row r="16" spans="7:34" ht="33.75">
      <c r="J16" s="483"/>
      <c r="K16" s="483"/>
      <c r="L16" s="1220"/>
      <c r="M16" s="1220"/>
      <c r="N16" s="522"/>
      <c r="O16" s="1227"/>
      <c r="P16" s="537" t="s">
        <v>765</v>
      </c>
      <c r="Q16" s="537" t="s">
        <v>766</v>
      </c>
      <c r="R16" s="538" t="s">
        <v>274</v>
      </c>
      <c r="S16" s="1215" t="s">
        <v>273</v>
      </c>
      <c r="T16" s="1216"/>
      <c r="U16" s="1233"/>
      <c r="V16" s="1219"/>
      <c r="W16" s="1154"/>
    </row>
    <row r="17" spans="1:34">
      <c r="J17" s="483"/>
      <c r="K17" s="491">
        <v>1</v>
      </c>
      <c r="L17" s="480" t="s">
        <v>93</v>
      </c>
      <c r="M17" s="480" t="s">
        <v>49</v>
      </c>
      <c r="N17" s="498" t="s">
        <v>49</v>
      </c>
      <c r="O17" s="489">
        <f ca="1">OFFSET(O17,0,-1)+1</f>
        <v>3</v>
      </c>
      <c r="P17" s="489">
        <f ca="1">OFFSET(P17,0,-1)+1</f>
        <v>4</v>
      </c>
      <c r="Q17" s="489">
        <f ca="1">OFFSET(Q17,0,-1)+1</f>
        <v>5</v>
      </c>
      <c r="R17" s="489">
        <f ca="1">OFFSET(R17,0,-1)+1</f>
        <v>6</v>
      </c>
      <c r="S17" s="1238">
        <f ca="1">OFFSET(S17,0,-1)+1</f>
        <v>7</v>
      </c>
      <c r="T17" s="1238"/>
      <c r="U17" s="489">
        <f ca="1">OFFSET(U17,0,-2)+1</f>
        <v>8</v>
      </c>
      <c r="V17" s="497">
        <f ca="1">OFFSET(V17,0,-1)</f>
        <v>8</v>
      </c>
      <c r="W17" s="489">
        <f ca="1">OFFSET(W17,0,-1)+1</f>
        <v>9</v>
      </c>
    </row>
    <row r="18" spans="1:34" ht="22.5">
      <c r="A18" s="1239">
        <v>1</v>
      </c>
      <c r="B18" s="942"/>
      <c r="C18" s="942"/>
      <c r="D18" s="942"/>
      <c r="E18" s="943"/>
      <c r="F18" s="944"/>
      <c r="G18" s="944"/>
      <c r="H18" s="944"/>
      <c r="I18" s="945"/>
      <c r="J18" s="940"/>
      <c r="K18" s="947"/>
      <c r="L18" s="595">
        <f>mergeValue(A18)</f>
        <v>1</v>
      </c>
      <c r="M18" s="643" t="s">
        <v>20</v>
      </c>
      <c r="N18" s="582"/>
      <c r="O18" s="1254"/>
      <c r="P18" s="1254"/>
      <c r="Q18" s="1254"/>
      <c r="R18" s="1254"/>
      <c r="S18" s="1254"/>
      <c r="T18" s="1254"/>
      <c r="U18" s="1254"/>
      <c r="V18" s="1254"/>
      <c r="W18" s="632" t="s">
        <v>658</v>
      </c>
    </row>
    <row r="19" spans="1:34" ht="22.5">
      <c r="A19" s="1239"/>
      <c r="B19" s="1239">
        <v>1</v>
      </c>
      <c r="C19" s="942"/>
      <c r="D19" s="942"/>
      <c r="E19" s="944"/>
      <c r="F19" s="944"/>
      <c r="G19" s="944"/>
      <c r="H19" s="944"/>
      <c r="I19" s="939"/>
      <c r="J19" s="938"/>
      <c r="K19" s="941"/>
      <c r="L19" s="595" t="str">
        <f>mergeValue(A19) &amp;"."&amp; mergeValue(B19)</f>
        <v>1.1</v>
      </c>
      <c r="M19" s="548" t="s">
        <v>16</v>
      </c>
      <c r="N19" s="582"/>
      <c r="O19" s="1254"/>
      <c r="P19" s="1254"/>
      <c r="Q19" s="1254"/>
      <c r="R19" s="1254"/>
      <c r="S19" s="1254"/>
      <c r="T19" s="1254"/>
      <c r="U19" s="1254"/>
      <c r="V19" s="1254"/>
      <c r="W19" s="632" t="s">
        <v>477</v>
      </c>
    </row>
    <row r="20" spans="1:34" ht="22.5">
      <c r="A20" s="1239"/>
      <c r="B20" s="1239"/>
      <c r="C20" s="1239">
        <v>1</v>
      </c>
      <c r="D20" s="942"/>
      <c r="E20" s="944"/>
      <c r="F20" s="944"/>
      <c r="G20" s="944"/>
      <c r="H20" s="944"/>
      <c r="I20" s="946"/>
      <c r="J20" s="938"/>
      <c r="K20" s="941"/>
      <c r="L20" s="595" t="str">
        <f>mergeValue(A20) &amp;"."&amp; mergeValue(B20)&amp;"."&amp; mergeValue(C20)</f>
        <v>1.1.1</v>
      </c>
      <c r="M20" s="549" t="s">
        <v>7</v>
      </c>
      <c r="N20" s="582"/>
      <c r="O20" s="1254"/>
      <c r="P20" s="1254"/>
      <c r="Q20" s="1254"/>
      <c r="R20" s="1254"/>
      <c r="S20" s="1254"/>
      <c r="T20" s="1254"/>
      <c r="U20" s="1254"/>
      <c r="V20" s="1254"/>
      <c r="W20" s="632" t="s">
        <v>633</v>
      </c>
    </row>
    <row r="21" spans="1:34" ht="22.5">
      <c r="A21" s="1239"/>
      <c r="B21" s="1239"/>
      <c r="C21" s="1239"/>
      <c r="D21" s="1239">
        <v>1</v>
      </c>
      <c r="E21" s="944"/>
      <c r="F21" s="944"/>
      <c r="G21" s="944"/>
      <c r="H21" s="944"/>
      <c r="I21" s="946"/>
      <c r="J21" s="938"/>
      <c r="K21" s="941"/>
      <c r="L21" s="595" t="str">
        <f>mergeValue(A21) &amp;"."&amp; mergeValue(B21)&amp;"."&amp; mergeValue(C21)&amp;"."&amp; mergeValue(D21)</f>
        <v>1.1.1.1</v>
      </c>
      <c r="M21" s="550" t="s">
        <v>22</v>
      </c>
      <c r="N21" s="582"/>
      <c r="O21" s="1254"/>
      <c r="P21" s="1254"/>
      <c r="Q21" s="1254"/>
      <c r="R21" s="1254"/>
      <c r="S21" s="1254"/>
      <c r="T21" s="1254"/>
      <c r="U21" s="1254"/>
      <c r="V21" s="1254"/>
      <c r="W21" s="632" t="s">
        <v>634</v>
      </c>
    </row>
    <row r="22" spans="1:34" ht="11.25" hidden="1" customHeight="1">
      <c r="A22" s="1239"/>
      <c r="B22" s="1239"/>
      <c r="C22" s="1239"/>
      <c r="D22" s="1239"/>
      <c r="E22" s="1239">
        <v>1</v>
      </c>
      <c r="F22" s="944"/>
      <c r="G22" s="944"/>
      <c r="H22" s="942">
        <v>1</v>
      </c>
      <c r="I22" s="1239">
        <v>1</v>
      </c>
      <c r="J22" s="944"/>
      <c r="K22" s="949"/>
      <c r="L22" s="595"/>
      <c r="M22" s="556"/>
      <c r="N22" s="583"/>
      <c r="O22" s="633"/>
      <c r="P22" s="633"/>
      <c r="Q22" s="633"/>
      <c r="R22" s="633"/>
      <c r="S22" s="633"/>
      <c r="T22" s="633"/>
      <c r="U22" s="633"/>
      <c r="V22" s="510"/>
      <c r="W22" s="561"/>
    </row>
    <row r="23" spans="1:34" ht="90">
      <c r="A23" s="1239"/>
      <c r="B23" s="1239"/>
      <c r="C23" s="1239"/>
      <c r="D23" s="1239"/>
      <c r="E23" s="1239"/>
      <c r="F23" s="1239">
        <v>1</v>
      </c>
      <c r="G23" s="942"/>
      <c r="H23" s="942"/>
      <c r="I23" s="1239"/>
      <c r="J23" s="1239">
        <v>1</v>
      </c>
      <c r="K23" s="950"/>
      <c r="L23" s="595" t="str">
        <f>mergeValue(A23) &amp;"."&amp; mergeValue(B23)&amp;"."&amp; mergeValue(C23)&amp;"."&amp; mergeValue(D23)&amp;"."&amp;  mergeValue(F23)</f>
        <v>1.1.1.1.1</v>
      </c>
      <c r="M23" s="557" t="s">
        <v>10</v>
      </c>
      <c r="N23" s="583"/>
      <c r="O23" s="1241"/>
      <c r="P23" s="1241"/>
      <c r="Q23" s="1241"/>
      <c r="R23" s="1241"/>
      <c r="S23" s="1241"/>
      <c r="T23" s="1241"/>
      <c r="U23" s="1241"/>
      <c r="V23" s="1241"/>
      <c r="W23" s="632" t="s">
        <v>635</v>
      </c>
      <c r="Y23" s="506" t="str">
        <f>strCheckUnique(Z23:Z26)</f>
        <v/>
      </c>
      <c r="AA23" s="506"/>
    </row>
    <row r="24" spans="1:34" ht="189" customHeight="1">
      <c r="A24" s="1239"/>
      <c r="B24" s="1239"/>
      <c r="C24" s="1239"/>
      <c r="D24" s="1239"/>
      <c r="E24" s="1239"/>
      <c r="F24" s="1239"/>
      <c r="G24" s="942">
        <v>1</v>
      </c>
      <c r="H24" s="942"/>
      <c r="I24" s="1239"/>
      <c r="J24" s="1239"/>
      <c r="K24" s="950">
        <v>1</v>
      </c>
      <c r="L24" s="595" t="str">
        <f>mergeValue(A24) &amp;"."&amp; mergeValue(B24)&amp;"."&amp; mergeValue(C24)&amp;"."&amp; mergeValue(D24)&amp;"."&amp; mergeValue(F24)&amp;"."&amp; mergeValue(G24)</f>
        <v>1.1.1.1.1.1</v>
      </c>
      <c r="M24" s="1071"/>
      <c r="N24" s="588"/>
      <c r="O24" s="564"/>
      <c r="P24" s="564"/>
      <c r="Q24" s="1096"/>
      <c r="R24" s="1252"/>
      <c r="S24" s="1235" t="s">
        <v>84</v>
      </c>
      <c r="T24" s="1252"/>
      <c r="U24" s="1235" t="s">
        <v>85</v>
      </c>
      <c r="V24" s="580"/>
      <c r="W24" s="1210" t="s">
        <v>659</v>
      </c>
      <c r="X24" s="502" t="str">
        <f>strCheckDate(O25:V25)</f>
        <v/>
      </c>
      <c r="Y24" s="506"/>
      <c r="Z24" s="506" t="str">
        <f>IF(M24="","",M24 )</f>
        <v/>
      </c>
      <c r="AA24" s="506"/>
      <c r="AB24" s="506"/>
      <c r="AC24" s="506"/>
    </row>
    <row r="25" spans="1:34" ht="11.25" hidden="1">
      <c r="A25" s="1239"/>
      <c r="B25" s="1239"/>
      <c r="C25" s="1239"/>
      <c r="D25" s="1239"/>
      <c r="E25" s="1239"/>
      <c r="F25" s="1239"/>
      <c r="G25" s="942"/>
      <c r="H25" s="942"/>
      <c r="I25" s="1239"/>
      <c r="J25" s="1239"/>
      <c r="K25" s="950"/>
      <c r="L25" s="602"/>
      <c r="M25" s="648"/>
      <c r="N25" s="588"/>
      <c r="O25" s="564"/>
      <c r="P25" s="564"/>
      <c r="Q25" s="586" t="str">
        <f>R24 &amp; "-" &amp; T24</f>
        <v>-</v>
      </c>
      <c r="R25" s="1234"/>
      <c r="S25" s="1235"/>
      <c r="T25" s="1234"/>
      <c r="U25" s="1235"/>
      <c r="V25" s="580"/>
      <c r="W25" s="1211"/>
    </row>
    <row r="26" spans="1:34" s="477" customFormat="1" ht="15" customHeight="1">
      <c r="A26" s="1239"/>
      <c r="B26" s="1239"/>
      <c r="C26" s="1239"/>
      <c r="D26" s="1239"/>
      <c r="E26" s="1239"/>
      <c r="F26" s="1239"/>
      <c r="G26" s="944"/>
      <c r="H26" s="942"/>
      <c r="I26" s="1239"/>
      <c r="J26" s="1239"/>
      <c r="K26" s="949"/>
      <c r="L26" s="540"/>
      <c r="M26" s="558" t="s">
        <v>25</v>
      </c>
      <c r="N26" s="553"/>
      <c r="O26" s="547"/>
      <c r="P26" s="547"/>
      <c r="Q26" s="547"/>
      <c r="R26" s="575"/>
      <c r="S26" s="566"/>
      <c r="T26" s="565"/>
      <c r="U26" s="553"/>
      <c r="V26" s="562"/>
      <c r="W26" s="1212"/>
      <c r="X26" s="503"/>
      <c r="Y26" s="503"/>
      <c r="Z26" s="503"/>
      <c r="AA26" s="503"/>
      <c r="AB26" s="503"/>
      <c r="AC26" s="503"/>
      <c r="AD26" s="503"/>
      <c r="AE26" s="503"/>
      <c r="AF26" s="503"/>
      <c r="AG26" s="503"/>
      <c r="AH26" s="503"/>
    </row>
    <row r="27" spans="1:34" s="477" customFormat="1" ht="15" customHeight="1">
      <c r="A27" s="1239"/>
      <c r="B27" s="1239"/>
      <c r="C27" s="1239"/>
      <c r="D27" s="1239"/>
      <c r="E27" s="1239"/>
      <c r="F27" s="944"/>
      <c r="G27" s="944"/>
      <c r="H27" s="942"/>
      <c r="I27" s="1239"/>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9"/>
      <c r="B28" s="1239"/>
      <c r="C28" s="1239"/>
      <c r="D28" s="1239"/>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9"/>
      <c r="B29" s="1239"/>
      <c r="C29" s="1239"/>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9"/>
      <c r="B30" s="1239"/>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9"/>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3" t="s">
        <v>660</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4" t="s">
        <v>491</v>
      </c>
      <c r="G2" s="1205"/>
      <c r="H2" s="1206"/>
      <c r="I2" s="642"/>
    </row>
    <row r="3" spans="1:20" ht="3" customHeight="1"/>
    <row r="4" spans="1:20" s="572" customFormat="1" ht="11.25">
      <c r="A4" s="592"/>
      <c r="B4" s="592"/>
      <c r="C4" s="592"/>
      <c r="D4" s="592"/>
      <c r="F4" s="1154" t="s">
        <v>454</v>
      </c>
      <c r="G4" s="1154"/>
      <c r="H4" s="1154"/>
      <c r="I4" s="1207"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7"/>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01.12.2021</v>
      </c>
      <c r="I7" s="583" t="s">
        <v>493</v>
      </c>
      <c r="J7" s="617"/>
      <c r="K7" s="592"/>
      <c r="L7" s="592"/>
      <c r="M7" s="592"/>
      <c r="N7" s="592"/>
      <c r="O7" s="592"/>
      <c r="P7" s="592"/>
      <c r="Q7" s="592"/>
      <c r="R7" s="592"/>
      <c r="S7" s="592"/>
      <c r="T7" s="592"/>
    </row>
    <row r="8" spans="1:20" s="572" customFormat="1" ht="45">
      <c r="A8" s="1208">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8"/>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8"/>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8"/>
      <c r="B11" s="1208">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c r="O11" s="592"/>
      <c r="P11" s="592"/>
      <c r="Q11" s="592"/>
      <c r="R11" s="592"/>
      <c r="S11" s="592"/>
      <c r="T11" s="592"/>
    </row>
    <row r="12" spans="1:20"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8"/>
      <c r="B13" s="1208"/>
      <c r="C13" s="1208"/>
      <c r="D13" s="625">
        <v>1</v>
      </c>
      <c r="F13" s="618" t="str">
        <f>"4."&amp;mergeValue(A13) &amp;"."&amp;mergeValue(B13)&amp;"."&amp;mergeValue(C13)&amp;"."&amp;mergeValue(D13)</f>
        <v>4.1.1.1.1</v>
      </c>
      <c r="G13" s="635" t="s">
        <v>498</v>
      </c>
      <c r="H13" s="606"/>
      <c r="I13" s="1209" t="s">
        <v>591</v>
      </c>
      <c r="J13" s="617"/>
      <c r="K13" s="592"/>
      <c r="L13" s="592"/>
      <c r="M13" s="592"/>
      <c r="N13" s="592"/>
      <c r="O13" s="592"/>
      <c r="P13" s="592"/>
      <c r="Q13" s="592"/>
      <c r="R13" s="592"/>
      <c r="S13" s="592"/>
      <c r="T13" s="592"/>
    </row>
    <row r="14" spans="1:20" s="572" customFormat="1" ht="18.75">
      <c r="A14" s="1208"/>
      <c r="B14" s="1208"/>
      <c r="C14" s="1208"/>
      <c r="D14" s="625"/>
      <c r="F14" s="621"/>
      <c r="G14" s="552" t="s">
        <v>4</v>
      </c>
      <c r="H14" s="626"/>
      <c r="I14" s="1209"/>
      <c r="J14" s="617"/>
      <c r="K14" s="592"/>
      <c r="L14" s="592"/>
      <c r="M14" s="592"/>
      <c r="N14" s="592"/>
      <c r="O14" s="592"/>
      <c r="P14" s="592"/>
      <c r="Q14" s="592"/>
      <c r="R14" s="592"/>
      <c r="S14" s="592"/>
      <c r="T14" s="592"/>
    </row>
    <row r="15" spans="1:20" s="572" customFormat="1" ht="18.75">
      <c r="A15" s="1208"/>
      <c r="B15" s="1208"/>
      <c r="C15" s="625"/>
      <c r="D15" s="625"/>
      <c r="F15" s="636"/>
      <c r="G15" s="579" t="s">
        <v>403</v>
      </c>
      <c r="H15" s="637"/>
      <c r="I15" s="638"/>
      <c r="J15" s="617"/>
      <c r="K15" s="592"/>
      <c r="L15" s="592"/>
      <c r="M15" s="592"/>
      <c r="N15" s="592"/>
      <c r="O15" s="592"/>
      <c r="P15" s="592"/>
      <c r="Q15" s="592"/>
      <c r="R15" s="592"/>
      <c r="S15" s="592"/>
      <c r="T15" s="592"/>
    </row>
    <row r="16" spans="1:20" s="572" customFormat="1" ht="18.75">
      <c r="A16" s="1208"/>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3" t="s">
        <v>593</v>
      </c>
      <c r="H19" s="1203"/>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6" t="s">
        <v>657</v>
      </c>
      <c r="M5" s="1236"/>
      <c r="N5" s="1236"/>
      <c r="O5" s="1236"/>
      <c r="P5" s="1236"/>
      <c r="Q5" s="1236"/>
      <c r="R5" s="1236"/>
      <c r="S5" s="1236"/>
      <c r="T5" s="1236"/>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7" t="str">
        <f>IF(NameOrPr_ch="",IF(NameOrPr="","",NameOrPr),NameOrPr_ch)</f>
        <v>Департамент ценового и тарифного регулирования</v>
      </c>
      <c r="P7" s="1258"/>
      <c r="Q7" s="1258"/>
      <c r="R7" s="1258"/>
      <c r="S7" s="1258"/>
      <c r="T7" s="1259"/>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7" t="str">
        <f>IF(datePr_ch="",IF(datePr="","",datePr),datePr_ch)</f>
        <v>10.11.2021</v>
      </c>
      <c r="P8" s="1258"/>
      <c r="Q8" s="1258"/>
      <c r="R8" s="1258"/>
      <c r="S8" s="1258"/>
      <c r="T8" s="1259"/>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7" t="str">
        <f>IF(numberPr_ch="",IF(numberPr="","",numberPr),numberPr_ch)</f>
        <v>287</v>
      </c>
      <c r="P9" s="1258"/>
      <c r="Q9" s="1258"/>
      <c r="R9" s="1258"/>
      <c r="S9" s="1258"/>
      <c r="T9" s="1259"/>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7" t="str">
        <f>IF(IstPub_ch="",IF(IstPub="","",IstPub),IstPub_ch)</f>
        <v>Сайт Правительства Самарской области</v>
      </c>
      <c r="P10" s="1258"/>
      <c r="Q10" s="1258"/>
      <c r="R10" s="1258"/>
      <c r="S10" s="1258"/>
      <c r="T10" s="1259"/>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61"/>
      <c r="P12" s="1261"/>
      <c r="Q12" s="1261"/>
      <c r="R12" s="1261"/>
      <c r="S12" s="1261"/>
      <c r="T12" s="1261"/>
      <c r="U12" s="1261"/>
    </row>
    <row r="13" spans="1:34">
      <c r="J13" s="483"/>
      <c r="K13" s="483"/>
      <c r="L13" s="1154" t="s">
        <v>454</v>
      </c>
      <c r="M13" s="1154"/>
      <c r="N13" s="1154"/>
      <c r="O13" s="1154"/>
      <c r="P13" s="1154"/>
      <c r="Q13" s="1154"/>
      <c r="R13" s="1154"/>
      <c r="S13" s="1154"/>
      <c r="T13" s="1154"/>
      <c r="U13" s="1154"/>
      <c r="V13" s="1154"/>
      <c r="W13" s="1154" t="s">
        <v>455</v>
      </c>
    </row>
    <row r="14" spans="1:34" ht="14.25" customHeight="1">
      <c r="J14" s="483"/>
      <c r="K14" s="483"/>
      <c r="L14" s="1220" t="s">
        <v>92</v>
      </c>
      <c r="M14" s="1220" t="s">
        <v>639</v>
      </c>
      <c r="N14" s="523"/>
      <c r="O14" s="1221" t="s">
        <v>641</v>
      </c>
      <c r="P14" s="1222"/>
      <c r="Q14" s="1222"/>
      <c r="R14" s="1222"/>
      <c r="S14" s="1222"/>
      <c r="T14" s="1223"/>
      <c r="U14" s="1231" t="s">
        <v>341</v>
      </c>
      <c r="V14" s="1217" t="s">
        <v>275</v>
      </c>
      <c r="W14" s="1154"/>
    </row>
    <row r="15" spans="1:34" s="525" customFormat="1" ht="14.25" customHeight="1">
      <c r="A15" s="587"/>
      <c r="B15" s="587"/>
      <c r="C15" s="587"/>
      <c r="D15" s="587"/>
      <c r="E15" s="587"/>
      <c r="F15" s="587"/>
      <c r="G15" s="593"/>
      <c r="H15" s="593"/>
      <c r="I15" s="533"/>
      <c r="J15" s="531"/>
      <c r="K15" s="531"/>
      <c r="L15" s="1220"/>
      <c r="M15" s="1220"/>
      <c r="N15" s="523"/>
      <c r="O15" s="1226" t="s">
        <v>772</v>
      </c>
      <c r="P15" s="1224" t="s">
        <v>271</v>
      </c>
      <c r="Q15" s="1225"/>
      <c r="R15" s="1229" t="s">
        <v>654</v>
      </c>
      <c r="S15" s="1229"/>
      <c r="T15" s="1230"/>
      <c r="U15" s="1232"/>
      <c r="V15" s="1218"/>
      <c r="W15" s="1154"/>
      <c r="X15" s="587"/>
      <c r="Y15" s="587"/>
      <c r="Z15" s="587"/>
      <c r="AA15" s="587"/>
      <c r="AB15" s="587"/>
      <c r="AC15" s="587"/>
      <c r="AD15" s="587"/>
      <c r="AE15" s="587"/>
      <c r="AF15" s="587"/>
      <c r="AG15" s="587"/>
      <c r="AH15" s="587"/>
    </row>
    <row r="16" spans="1:34" ht="33.75">
      <c r="J16" s="483"/>
      <c r="K16" s="483"/>
      <c r="L16" s="1220"/>
      <c r="M16" s="1220"/>
      <c r="N16" s="522"/>
      <c r="O16" s="1227"/>
      <c r="P16" s="537" t="s">
        <v>765</v>
      </c>
      <c r="Q16" s="537" t="s">
        <v>766</v>
      </c>
      <c r="R16" s="538" t="s">
        <v>274</v>
      </c>
      <c r="S16" s="1215" t="s">
        <v>273</v>
      </c>
      <c r="T16" s="1216"/>
      <c r="U16" s="1233"/>
      <c r="V16" s="1219"/>
      <c r="W16" s="1154"/>
    </row>
    <row r="17" spans="1:35">
      <c r="J17" s="483"/>
      <c r="K17" s="491">
        <v>1</v>
      </c>
      <c r="L17" s="527" t="s">
        <v>93</v>
      </c>
      <c r="M17" s="527" t="s">
        <v>49</v>
      </c>
      <c r="N17" s="498" t="s">
        <v>49</v>
      </c>
      <c r="O17" s="489">
        <f ca="1">OFFSET(O17,0,-1)+1</f>
        <v>3</v>
      </c>
      <c r="P17" s="489">
        <f ca="1">OFFSET(P17,0,-1)+1</f>
        <v>4</v>
      </c>
      <c r="Q17" s="489">
        <f ca="1">OFFSET(Q17,0,-1)+1</f>
        <v>5</v>
      </c>
      <c r="R17" s="489">
        <f ca="1">OFFSET(R17,0,-1)+1</f>
        <v>6</v>
      </c>
      <c r="S17" s="1238">
        <f ca="1">OFFSET(S17,0,-1)+1</f>
        <v>7</v>
      </c>
      <c r="T17" s="1238"/>
      <c r="U17" s="489">
        <f ca="1">OFFSET(U17,0,-2)+1</f>
        <v>8</v>
      </c>
      <c r="V17" s="653">
        <f ca="1">OFFSET(V17,0,-1)</f>
        <v>8</v>
      </c>
      <c r="W17" s="489">
        <f ca="1">OFFSET(W17,0,-1)+1</f>
        <v>9</v>
      </c>
    </row>
    <row r="18" spans="1:35" ht="22.5">
      <c r="A18" s="1239">
        <v>1</v>
      </c>
      <c r="B18" s="960"/>
      <c r="C18" s="960"/>
      <c r="D18" s="960"/>
      <c r="E18" s="961"/>
      <c r="F18" s="962"/>
      <c r="G18" s="962"/>
      <c r="H18" s="962"/>
      <c r="I18" s="963"/>
      <c r="J18" s="958"/>
      <c r="K18" s="965"/>
      <c r="L18" s="595">
        <f>mergeValue(A18)</f>
        <v>1</v>
      </c>
      <c r="M18" s="643" t="s">
        <v>20</v>
      </c>
      <c r="N18" s="582"/>
      <c r="O18" s="1254"/>
      <c r="P18" s="1254"/>
      <c r="Q18" s="1254"/>
      <c r="R18" s="1254"/>
      <c r="S18" s="1254"/>
      <c r="T18" s="1254"/>
      <c r="U18" s="1254"/>
      <c r="V18" s="1254"/>
      <c r="W18" s="632" t="s">
        <v>658</v>
      </c>
    </row>
    <row r="19" spans="1:35" ht="22.5">
      <c r="A19" s="1239"/>
      <c r="B19" s="1239">
        <v>1</v>
      </c>
      <c r="C19" s="960"/>
      <c r="D19" s="960"/>
      <c r="E19" s="962"/>
      <c r="F19" s="962"/>
      <c r="G19" s="962"/>
      <c r="H19" s="962"/>
      <c r="I19" s="957"/>
      <c r="J19" s="956"/>
      <c r="K19" s="959"/>
      <c r="L19" s="595" t="str">
        <f>mergeValue(A19) &amp;"."&amp; mergeValue(B19)</f>
        <v>1.1</v>
      </c>
      <c r="M19" s="548" t="s">
        <v>16</v>
      </c>
      <c r="N19" s="582"/>
      <c r="O19" s="1254"/>
      <c r="P19" s="1254"/>
      <c r="Q19" s="1254"/>
      <c r="R19" s="1254"/>
      <c r="S19" s="1254"/>
      <c r="T19" s="1254"/>
      <c r="U19" s="1254"/>
      <c r="V19" s="1254"/>
      <c r="W19" s="632" t="s">
        <v>477</v>
      </c>
    </row>
    <row r="20" spans="1:35" ht="22.5">
      <c r="A20" s="1239"/>
      <c r="B20" s="1239"/>
      <c r="C20" s="1239">
        <v>1</v>
      </c>
      <c r="D20" s="960"/>
      <c r="E20" s="962"/>
      <c r="F20" s="962"/>
      <c r="G20" s="962"/>
      <c r="H20" s="962"/>
      <c r="I20" s="964"/>
      <c r="J20" s="956"/>
      <c r="K20" s="959"/>
      <c r="L20" s="595" t="str">
        <f>mergeValue(A20) &amp;"."&amp; mergeValue(B20)&amp;"."&amp; mergeValue(C20)</f>
        <v>1.1.1</v>
      </c>
      <c r="M20" s="549" t="s">
        <v>7</v>
      </c>
      <c r="N20" s="582"/>
      <c r="O20" s="1254"/>
      <c r="P20" s="1254"/>
      <c r="Q20" s="1254"/>
      <c r="R20" s="1254"/>
      <c r="S20" s="1254"/>
      <c r="T20" s="1254"/>
      <c r="U20" s="1254"/>
      <c r="V20" s="1254"/>
      <c r="W20" s="632" t="s">
        <v>633</v>
      </c>
    </row>
    <row r="21" spans="1:35" ht="22.5">
      <c r="A21" s="1239"/>
      <c r="B21" s="1239"/>
      <c r="C21" s="1239"/>
      <c r="D21" s="1239">
        <v>1</v>
      </c>
      <c r="E21" s="962"/>
      <c r="F21" s="962"/>
      <c r="G21" s="962"/>
      <c r="H21" s="962"/>
      <c r="I21" s="964"/>
      <c r="J21" s="956"/>
      <c r="K21" s="959"/>
      <c r="L21" s="595" t="str">
        <f>mergeValue(A21) &amp;"."&amp; mergeValue(B21)&amp;"."&amp; mergeValue(C21)&amp;"."&amp; mergeValue(D21)</f>
        <v>1.1.1.1</v>
      </c>
      <c r="M21" s="550" t="s">
        <v>22</v>
      </c>
      <c r="N21" s="582"/>
      <c r="O21" s="1254"/>
      <c r="P21" s="1254"/>
      <c r="Q21" s="1254"/>
      <c r="R21" s="1254"/>
      <c r="S21" s="1254"/>
      <c r="T21" s="1254"/>
      <c r="U21" s="1254"/>
      <c r="V21" s="1254"/>
      <c r="W21" s="632" t="s">
        <v>634</v>
      </c>
    </row>
    <row r="22" spans="1:35" ht="11.25" hidden="1" customHeight="1">
      <c r="A22" s="1239"/>
      <c r="B22" s="1239"/>
      <c r="C22" s="1239"/>
      <c r="D22" s="1239"/>
      <c r="E22" s="1239">
        <v>1</v>
      </c>
      <c r="F22" s="962"/>
      <c r="G22" s="962"/>
      <c r="H22" s="960">
        <v>1</v>
      </c>
      <c r="I22" s="1239">
        <v>1</v>
      </c>
      <c r="J22" s="962"/>
      <c r="K22" s="967"/>
      <c r="L22" s="595"/>
      <c r="M22" s="556"/>
      <c r="N22" s="583"/>
      <c r="O22" s="633"/>
      <c r="P22" s="633"/>
      <c r="Q22" s="633"/>
      <c r="R22" s="633"/>
      <c r="S22" s="633"/>
      <c r="T22" s="633"/>
      <c r="U22" s="633"/>
      <c r="V22" s="510"/>
      <c r="W22" s="561"/>
    </row>
    <row r="23" spans="1:35" ht="90">
      <c r="A23" s="1239"/>
      <c r="B23" s="1239"/>
      <c r="C23" s="1239"/>
      <c r="D23" s="1239"/>
      <c r="E23" s="1239"/>
      <c r="F23" s="1239">
        <v>1</v>
      </c>
      <c r="G23" s="960"/>
      <c r="H23" s="960"/>
      <c r="I23" s="1239"/>
      <c r="J23" s="1239">
        <v>1</v>
      </c>
      <c r="K23" s="968"/>
      <c r="L23" s="595" t="str">
        <f>mergeValue(A23) &amp;"."&amp; mergeValue(B23)&amp;"."&amp; mergeValue(C23)&amp;"."&amp; mergeValue(D23)&amp;"."&amp;  mergeValue(F23)</f>
        <v>1.1.1.1.1</v>
      </c>
      <c r="M23" s="557" t="s">
        <v>10</v>
      </c>
      <c r="N23" s="583"/>
      <c r="O23" s="1241"/>
      <c r="P23" s="1241"/>
      <c r="Q23" s="1241"/>
      <c r="R23" s="1241"/>
      <c r="S23" s="1241"/>
      <c r="T23" s="1241"/>
      <c r="U23" s="1241"/>
      <c r="V23" s="1241"/>
      <c r="W23" s="632" t="s">
        <v>635</v>
      </c>
      <c r="Y23" s="506" t="str">
        <f>strCheckUnique(Z23:Z26)</f>
        <v/>
      </c>
      <c r="AA23" s="506"/>
    </row>
    <row r="24" spans="1:35" ht="189" customHeight="1">
      <c r="A24" s="1239"/>
      <c r="B24" s="1239"/>
      <c r="C24" s="1239"/>
      <c r="D24" s="1239"/>
      <c r="E24" s="1239"/>
      <c r="F24" s="1239"/>
      <c r="G24" s="960">
        <v>1</v>
      </c>
      <c r="H24" s="960"/>
      <c r="I24" s="1239"/>
      <c r="J24" s="1239"/>
      <c r="K24" s="968">
        <v>1</v>
      </c>
      <c r="L24" s="595" t="str">
        <f>mergeValue(A24) &amp;"."&amp; mergeValue(B24)&amp;"."&amp; mergeValue(C24)&amp;"."&amp; mergeValue(D24)&amp;"."&amp; mergeValue(F24)&amp;"."&amp; mergeValue(G24)</f>
        <v>1.1.1.1.1.1</v>
      </c>
      <c r="M24" s="1071"/>
      <c r="N24" s="588"/>
      <c r="O24" s="564"/>
      <c r="P24" s="564"/>
      <c r="Q24" s="1096"/>
      <c r="R24" s="1252"/>
      <c r="S24" s="1235" t="s">
        <v>84</v>
      </c>
      <c r="T24" s="1252"/>
      <c r="U24" s="1235" t="s">
        <v>85</v>
      </c>
      <c r="V24" s="580"/>
      <c r="W24" s="1210" t="s">
        <v>659</v>
      </c>
      <c r="X24" s="502" t="str">
        <f>strCheckDate(O25:V25)</f>
        <v/>
      </c>
      <c r="Y24" s="506"/>
      <c r="Z24" s="506" t="str">
        <f>IF(M24="","",M24 )</f>
        <v/>
      </c>
      <c r="AA24" s="506"/>
      <c r="AB24" s="506"/>
      <c r="AC24" s="506"/>
    </row>
    <row r="25" spans="1:35" ht="11.25" hidden="1">
      <c r="A25" s="1239"/>
      <c r="B25" s="1239"/>
      <c r="C25" s="1239"/>
      <c r="D25" s="1239"/>
      <c r="E25" s="1239"/>
      <c r="F25" s="1239"/>
      <c r="G25" s="960"/>
      <c r="H25" s="960"/>
      <c r="I25" s="1239"/>
      <c r="J25" s="1239"/>
      <c r="K25" s="968"/>
      <c r="L25" s="602"/>
      <c r="M25" s="648"/>
      <c r="N25" s="588"/>
      <c r="O25" s="564"/>
      <c r="P25" s="564"/>
      <c r="Q25" s="586" t="str">
        <f>R24 &amp; "-" &amp; T24</f>
        <v>-</v>
      </c>
      <c r="R25" s="1234"/>
      <c r="S25" s="1235"/>
      <c r="T25" s="1234"/>
      <c r="U25" s="1235"/>
      <c r="V25" s="580"/>
      <c r="W25" s="1211"/>
    </row>
    <row r="26" spans="1:35" s="477" customFormat="1" ht="15" customHeight="1">
      <c r="A26" s="1239"/>
      <c r="B26" s="1239"/>
      <c r="C26" s="1239"/>
      <c r="D26" s="1239"/>
      <c r="E26" s="1239"/>
      <c r="F26" s="1239"/>
      <c r="G26" s="962"/>
      <c r="H26" s="960"/>
      <c r="I26" s="1239"/>
      <c r="J26" s="1239"/>
      <c r="K26" s="967"/>
      <c r="L26" s="540"/>
      <c r="M26" s="558" t="s">
        <v>25</v>
      </c>
      <c r="N26" s="553"/>
      <c r="O26" s="547"/>
      <c r="P26" s="547"/>
      <c r="Q26" s="547"/>
      <c r="R26" s="575"/>
      <c r="S26" s="566"/>
      <c r="T26" s="565"/>
      <c r="U26" s="553"/>
      <c r="V26" s="562"/>
      <c r="W26" s="1212"/>
      <c r="X26" s="503"/>
      <c r="Y26" s="503"/>
      <c r="Z26" s="503"/>
      <c r="AA26" s="503"/>
      <c r="AB26" s="503"/>
      <c r="AC26" s="503"/>
      <c r="AD26" s="503"/>
      <c r="AE26" s="503"/>
      <c r="AF26" s="503"/>
      <c r="AG26" s="503"/>
      <c r="AH26" s="503"/>
    </row>
    <row r="27" spans="1:35" s="477" customFormat="1" ht="15" customHeight="1">
      <c r="A27" s="1239"/>
      <c r="B27" s="1239"/>
      <c r="C27" s="1239"/>
      <c r="D27" s="1239"/>
      <c r="E27" s="1239"/>
      <c r="F27" s="962"/>
      <c r="G27" s="962"/>
      <c r="H27" s="960"/>
      <c r="I27" s="1239"/>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9"/>
      <c r="B28" s="1239"/>
      <c r="C28" s="1239"/>
      <c r="D28" s="1239"/>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9"/>
      <c r="B29" s="1239"/>
      <c r="C29" s="1239"/>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9"/>
      <c r="B30" s="1239"/>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9"/>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3" t="s">
        <v>660</v>
      </c>
      <c r="N34" s="1203"/>
      <c r="O34" s="1203"/>
      <c r="P34" s="1203"/>
      <c r="Q34" s="1203"/>
      <c r="R34" s="1203"/>
      <c r="S34" s="1203"/>
      <c r="T34" s="1203"/>
      <c r="U34" s="1203"/>
      <c r="V34" s="1203"/>
      <c r="W34" s="1203"/>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4" t="s">
        <v>491</v>
      </c>
      <c r="G2" s="1205"/>
      <c r="H2" s="1206"/>
      <c r="I2" s="436"/>
    </row>
    <row r="3" spans="1:20" ht="3" customHeight="1"/>
    <row r="4" spans="1:20" s="190" customFormat="1" ht="11.25">
      <c r="A4" s="214"/>
      <c r="B4" s="214"/>
      <c r="C4" s="214"/>
      <c r="D4" s="214"/>
      <c r="F4" s="1154" t="s">
        <v>454</v>
      </c>
      <c r="G4" s="1154"/>
      <c r="H4" s="1154"/>
      <c r="I4" s="120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01.12.2021</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498</v>
      </c>
      <c r="H13" s="317"/>
      <c r="I13" s="1209" t="s">
        <v>591</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421"/>
      <c r="G15" s="195" t="s">
        <v>403</v>
      </c>
      <c r="H15" s="422"/>
      <c r="I15" s="423"/>
      <c r="J15" s="334"/>
      <c r="K15" s="214"/>
      <c r="L15" s="214"/>
      <c r="M15" s="214"/>
      <c r="N15" s="214"/>
      <c r="O15" s="214"/>
      <c r="P15" s="214"/>
      <c r="Q15" s="214"/>
      <c r="R15" s="214"/>
      <c r="S15" s="214"/>
      <c r="T15" s="214"/>
    </row>
    <row r="16" spans="1:20" s="190" customFormat="1" ht="18.75">
      <c r="A16" s="120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3" t="s">
        <v>593</v>
      </c>
      <c r="H19" s="120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6" t="s">
        <v>666</v>
      </c>
      <c r="M5" s="1236"/>
      <c r="N5" s="1236"/>
      <c r="O5" s="1236"/>
      <c r="P5" s="1236"/>
      <c r="Q5" s="1236"/>
      <c r="R5" s="1236"/>
      <c r="S5" s="1236"/>
      <c r="T5" s="1236"/>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7" t="str">
        <f>IF(NameOrPr_ch="",IF(NameOrPr="","",NameOrPr),NameOrPr_ch)</f>
        <v>Департамент ценового и тарифного регулирования</v>
      </c>
      <c r="P7" s="1258"/>
      <c r="Q7" s="1258"/>
      <c r="R7" s="1258"/>
      <c r="S7" s="1258"/>
      <c r="T7" s="1259"/>
      <c r="U7" s="671"/>
      <c r="V7" s="526"/>
      <c r="AC7" s="587"/>
      <c r="AD7" s="587"/>
      <c r="AE7" s="587"/>
      <c r="AF7" s="587"/>
      <c r="AG7" s="587"/>
    </row>
    <row r="8" spans="1:33" s="493" customFormat="1" ht="18.75">
      <c r="A8" s="507"/>
      <c r="B8" s="507"/>
      <c r="C8" s="507"/>
      <c r="D8" s="507"/>
      <c r="E8" s="507"/>
      <c r="F8" s="507"/>
      <c r="G8" s="507"/>
      <c r="H8" s="507"/>
      <c r="L8" s="501"/>
      <c r="M8" s="619" t="s">
        <v>596</v>
      </c>
      <c r="N8" s="668"/>
      <c r="O8" s="1257" t="str">
        <f>IF(datePr_ch="",IF(datePr="","",datePr),datePr_ch)</f>
        <v>10.11.2021</v>
      </c>
      <c r="P8" s="1258"/>
      <c r="Q8" s="1258"/>
      <c r="R8" s="1258"/>
      <c r="S8" s="1258"/>
      <c r="T8" s="1259"/>
      <c r="U8" s="669"/>
      <c r="V8" s="488"/>
      <c r="AC8" s="507"/>
      <c r="AD8" s="507"/>
      <c r="AE8" s="507"/>
      <c r="AF8" s="507"/>
      <c r="AG8" s="507"/>
    </row>
    <row r="9" spans="1:33" s="493" customFormat="1" ht="18.75">
      <c r="A9" s="507"/>
      <c r="B9" s="507"/>
      <c r="C9" s="507"/>
      <c r="D9" s="507"/>
      <c r="E9" s="507"/>
      <c r="F9" s="507"/>
      <c r="G9" s="507"/>
      <c r="H9" s="507"/>
      <c r="L9" s="554"/>
      <c r="M9" s="619" t="s">
        <v>595</v>
      </c>
      <c r="N9" s="668"/>
      <c r="O9" s="1257" t="str">
        <f>IF(numberPr_ch="",IF(numberPr="","",numberPr),numberPr_ch)</f>
        <v>287</v>
      </c>
      <c r="P9" s="1258"/>
      <c r="Q9" s="1258"/>
      <c r="R9" s="1258"/>
      <c r="S9" s="1258"/>
      <c r="T9" s="1259"/>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7" t="str">
        <f>IF(IstPub_ch="",IF(IstPub="","",IstPub),IstPub_ch)</f>
        <v>Сайт Правительства Самарской области</v>
      </c>
      <c r="P10" s="1258"/>
      <c r="Q10" s="1258"/>
      <c r="R10" s="1258"/>
      <c r="S10" s="1258"/>
      <c r="T10" s="1259"/>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6"/>
      <c r="P12" s="1256"/>
      <c r="Q12" s="1256"/>
      <c r="R12" s="1256"/>
      <c r="S12" s="1256"/>
      <c r="T12" s="1256"/>
      <c r="U12" s="1256"/>
      <c r="V12" s="1256"/>
      <c r="W12" s="1256"/>
      <c r="X12" s="1256"/>
      <c r="Y12" s="1256"/>
      <c r="Z12" s="1256"/>
    </row>
    <row r="13" spans="1:33" ht="14.25" customHeight="1">
      <c r="J13" s="483"/>
      <c r="K13" s="483"/>
      <c r="L13" s="1220" t="s">
        <v>454</v>
      </c>
      <c r="M13" s="1220"/>
      <c r="N13" s="1220"/>
      <c r="O13" s="1220"/>
      <c r="P13" s="1220"/>
      <c r="Q13" s="1220"/>
      <c r="R13" s="1220"/>
      <c r="S13" s="1220"/>
      <c r="T13" s="1220"/>
      <c r="U13" s="1220"/>
      <c r="V13" s="1220"/>
      <c r="W13" s="1220"/>
      <c r="X13" s="1220"/>
      <c r="Y13" s="1220"/>
      <c r="Z13" s="1220"/>
      <c r="AA13" s="1220"/>
      <c r="AB13" s="1154" t="s">
        <v>455</v>
      </c>
    </row>
    <row r="14" spans="1:33" ht="14.25" customHeight="1">
      <c r="J14" s="483"/>
      <c r="K14" s="483"/>
      <c r="L14" s="1220" t="s">
        <v>92</v>
      </c>
      <c r="M14" s="1220" t="s">
        <v>639</v>
      </c>
      <c r="N14" s="580"/>
      <c r="O14" s="1154" t="s">
        <v>641</v>
      </c>
      <c r="P14" s="1154"/>
      <c r="Q14" s="1154"/>
      <c r="R14" s="1154"/>
      <c r="S14" s="1154"/>
      <c r="T14" s="1154"/>
      <c r="U14" s="1154"/>
      <c r="V14" s="1154"/>
      <c r="W14" s="1154"/>
      <c r="X14" s="1154"/>
      <c r="Y14" s="1154"/>
      <c r="Z14" s="1220" t="s">
        <v>341</v>
      </c>
      <c r="AA14" s="1255" t="s">
        <v>275</v>
      </c>
      <c r="AB14" s="1154"/>
    </row>
    <row r="15" spans="1:33" s="525" customFormat="1" ht="14.25" customHeight="1">
      <c r="A15" s="587"/>
      <c r="B15" s="587"/>
      <c r="C15" s="587"/>
      <c r="D15" s="587"/>
      <c r="E15" s="587"/>
      <c r="F15" s="587"/>
      <c r="G15" s="593"/>
      <c r="H15" s="593"/>
      <c r="I15" s="533"/>
      <c r="J15" s="531"/>
      <c r="K15" s="531"/>
      <c r="L15" s="1220"/>
      <c r="M15" s="1220"/>
      <c r="N15" s="580"/>
      <c r="O15" s="1267" t="s">
        <v>667</v>
      </c>
      <c r="P15" s="1267" t="s">
        <v>620</v>
      </c>
      <c r="Q15" s="1267" t="s">
        <v>621</v>
      </c>
      <c r="R15" s="1267" t="s">
        <v>271</v>
      </c>
      <c r="S15" s="1267"/>
      <c r="T15" s="1267" t="s">
        <v>271</v>
      </c>
      <c r="U15" s="1267"/>
      <c r="V15" s="654"/>
      <c r="W15" s="1266" t="s">
        <v>654</v>
      </c>
      <c r="X15" s="1266"/>
      <c r="Y15" s="1266"/>
      <c r="Z15" s="1220"/>
      <c r="AA15" s="1255"/>
      <c r="AB15" s="1154"/>
      <c r="AC15" s="587"/>
      <c r="AD15" s="587"/>
      <c r="AE15" s="587"/>
      <c r="AF15" s="587"/>
      <c r="AG15" s="587"/>
    </row>
    <row r="16" spans="1:33" ht="56.25" customHeight="1">
      <c r="J16" s="483"/>
      <c r="K16" s="483"/>
      <c r="L16" s="1220"/>
      <c r="M16" s="1220"/>
      <c r="N16" s="580"/>
      <c r="O16" s="1267"/>
      <c r="P16" s="1267"/>
      <c r="Q16" s="1267"/>
      <c r="R16" s="537" t="s">
        <v>622</v>
      </c>
      <c r="S16" s="537" t="s">
        <v>623</v>
      </c>
      <c r="T16" s="537" t="s">
        <v>624</v>
      </c>
      <c r="U16" s="537" t="s">
        <v>625</v>
      </c>
      <c r="V16" s="537"/>
      <c r="W16" s="538" t="s">
        <v>274</v>
      </c>
      <c r="X16" s="1268" t="s">
        <v>273</v>
      </c>
      <c r="Y16" s="1268"/>
      <c r="Z16" s="1220"/>
      <c r="AA16" s="1255"/>
      <c r="AB16" s="1154"/>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8">
        <f ca="1">OFFSET(X17,0,-1)+1</f>
        <v>11</v>
      </c>
      <c r="Y17" s="1238"/>
      <c r="Z17" s="489">
        <f ca="1">OFFSET(Z17,0,-2)+1</f>
        <v>12</v>
      </c>
      <c r="AB17" s="489">
        <f ca="1">OFFSET(AB17,0,-2)+1</f>
        <v>13</v>
      </c>
    </row>
    <row r="18" spans="1:33" ht="22.5">
      <c r="A18" s="1239">
        <v>1</v>
      </c>
      <c r="B18" s="1055"/>
      <c r="C18" s="1055"/>
      <c r="D18" s="1055"/>
      <c r="E18" s="1056"/>
      <c r="F18" s="1057"/>
      <c r="G18" s="1055"/>
      <c r="H18" s="1055"/>
      <c r="I18" s="1043"/>
      <c r="J18" s="1048"/>
      <c r="K18" s="1048"/>
      <c r="L18" s="595">
        <f>mergeValue(A18)</f>
        <v>1</v>
      </c>
      <c r="M18" s="643" t="s">
        <v>20</v>
      </c>
      <c r="N18" s="582"/>
      <c r="O18" s="1254"/>
      <c r="P18" s="1254"/>
      <c r="Q18" s="1254"/>
      <c r="R18" s="1254"/>
      <c r="S18" s="1254"/>
      <c r="T18" s="1254"/>
      <c r="U18" s="1254"/>
      <c r="V18" s="1254"/>
      <c r="W18" s="1254"/>
      <c r="X18" s="1254"/>
      <c r="Y18" s="1254"/>
      <c r="Z18" s="1254"/>
      <c r="AA18" s="1254"/>
      <c r="AB18" s="632" t="s">
        <v>476</v>
      </c>
    </row>
    <row r="19" spans="1:33" ht="22.5">
      <c r="A19" s="1239"/>
      <c r="B19" s="1239">
        <v>1</v>
      </c>
      <c r="C19" s="1055"/>
      <c r="D19" s="1055"/>
      <c r="E19" s="1057"/>
      <c r="F19" s="1057"/>
      <c r="G19" s="1055"/>
      <c r="H19" s="1055"/>
      <c r="I19" s="1050"/>
      <c r="J19" s="1045"/>
      <c r="K19" s="1044"/>
      <c r="L19" s="595" t="str">
        <f>mergeValue(A19) &amp;"."&amp; mergeValue(B19)</f>
        <v>1.1</v>
      </c>
      <c r="M19" s="548" t="s">
        <v>16</v>
      </c>
      <c r="N19" s="582"/>
      <c r="O19" s="1254"/>
      <c r="P19" s="1254"/>
      <c r="Q19" s="1254"/>
      <c r="R19" s="1254"/>
      <c r="S19" s="1254"/>
      <c r="T19" s="1254"/>
      <c r="U19" s="1254"/>
      <c r="V19" s="1254"/>
      <c r="W19" s="1254"/>
      <c r="X19" s="1254"/>
      <c r="Y19" s="1254"/>
      <c r="Z19" s="1254"/>
      <c r="AA19" s="1254"/>
      <c r="AB19" s="632" t="s">
        <v>477</v>
      </c>
    </row>
    <row r="20" spans="1:33" ht="22.5">
      <c r="A20" s="1239"/>
      <c r="B20" s="1239"/>
      <c r="C20" s="1239">
        <v>1</v>
      </c>
      <c r="D20" s="1055"/>
      <c r="E20" s="1057"/>
      <c r="F20" s="1057"/>
      <c r="G20" s="1055"/>
      <c r="H20" s="1055"/>
      <c r="I20" s="1050"/>
      <c r="J20" s="1045"/>
      <c r="K20" s="1044"/>
      <c r="L20" s="595" t="str">
        <f>mergeValue(A20) &amp;"."&amp; mergeValue(B20)&amp;"."&amp; mergeValue(C20)</f>
        <v>1.1.1</v>
      </c>
      <c r="M20" s="549" t="s">
        <v>7</v>
      </c>
      <c r="N20" s="582"/>
      <c r="O20" s="1254"/>
      <c r="P20" s="1254"/>
      <c r="Q20" s="1254"/>
      <c r="R20" s="1254"/>
      <c r="S20" s="1254"/>
      <c r="T20" s="1254"/>
      <c r="U20" s="1254"/>
      <c r="V20" s="1254"/>
      <c r="W20" s="1254"/>
      <c r="X20" s="1254"/>
      <c r="Y20" s="1254"/>
      <c r="Z20" s="1254"/>
      <c r="AA20" s="1254"/>
      <c r="AB20" s="632" t="s">
        <v>633</v>
      </c>
    </row>
    <row r="21" spans="1:33" ht="22.5">
      <c r="A21" s="1239"/>
      <c r="B21" s="1239"/>
      <c r="C21" s="1239"/>
      <c r="D21" s="1239">
        <v>1</v>
      </c>
      <c r="E21" s="1057"/>
      <c r="F21" s="1057"/>
      <c r="G21" s="1055"/>
      <c r="H21" s="1055"/>
      <c r="I21" s="1050"/>
      <c r="J21" s="1045"/>
      <c r="K21" s="1044"/>
      <c r="L21" s="595" t="str">
        <f>mergeValue(A21) &amp;"."&amp; mergeValue(B21)&amp;"."&amp; mergeValue(C21)&amp;"."&amp; mergeValue(D21)</f>
        <v>1.1.1.1</v>
      </c>
      <c r="M21" s="550" t="s">
        <v>22</v>
      </c>
      <c r="N21" s="582"/>
      <c r="O21" s="1254"/>
      <c r="P21" s="1254"/>
      <c r="Q21" s="1254"/>
      <c r="R21" s="1254"/>
      <c r="S21" s="1254"/>
      <c r="T21" s="1254"/>
      <c r="U21" s="1254"/>
      <c r="V21" s="1254"/>
      <c r="W21" s="1254"/>
      <c r="X21" s="1254"/>
      <c r="Y21" s="1254"/>
      <c r="Z21" s="1254"/>
      <c r="AA21" s="1254"/>
      <c r="AB21" s="632" t="s">
        <v>634</v>
      </c>
    </row>
    <row r="22" spans="1:33" ht="0.2" customHeight="1">
      <c r="A22" s="1239"/>
      <c r="B22" s="1239"/>
      <c r="C22" s="1239"/>
      <c r="D22" s="1239"/>
      <c r="E22" s="1239">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9"/>
      <c r="B23" s="1239"/>
      <c r="C23" s="1239"/>
      <c r="D23" s="1239"/>
      <c r="E23" s="1239"/>
      <c r="F23" s="1239">
        <v>1</v>
      </c>
      <c r="G23" s="1055"/>
      <c r="H23" s="1055"/>
      <c r="I23" s="1264"/>
      <c r="J23" s="1045"/>
      <c r="K23" s="1044"/>
      <c r="L23" s="595" t="str">
        <f>mergeValue(A23) &amp;"."&amp; mergeValue(B23)&amp;"."&amp; mergeValue(C23)&amp;"."&amp; mergeValue(D23)&amp;"."&amp; mergeValue(F23)</f>
        <v>1.1.1.1.1</v>
      </c>
      <c r="M23" s="557" t="s">
        <v>10</v>
      </c>
      <c r="N23" s="583"/>
      <c r="O23" s="1242"/>
      <c r="P23" s="1243"/>
      <c r="Q23" s="1243"/>
      <c r="R23" s="1243"/>
      <c r="S23" s="1243"/>
      <c r="T23" s="1243"/>
      <c r="U23" s="1243"/>
      <c r="V23" s="1243"/>
      <c r="W23" s="1243"/>
      <c r="X23" s="1243"/>
      <c r="Y23" s="1243"/>
      <c r="Z23" s="1243"/>
      <c r="AA23" s="1244"/>
      <c r="AB23" s="632" t="s">
        <v>635</v>
      </c>
      <c r="AD23" s="506" t="str">
        <f>strCheckUnique(AE23:AE28)</f>
        <v/>
      </c>
      <c r="AF23" s="506"/>
    </row>
    <row r="24" spans="1:33" ht="135">
      <c r="A24" s="1239"/>
      <c r="B24" s="1239"/>
      <c r="C24" s="1239"/>
      <c r="D24" s="1239"/>
      <c r="E24" s="1239"/>
      <c r="F24" s="1239"/>
      <c r="G24" s="1239">
        <v>1</v>
      </c>
      <c r="H24" s="1055"/>
      <c r="I24" s="1264"/>
      <c r="J24" s="1265"/>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52"/>
      <c r="X24" s="1235" t="s">
        <v>84</v>
      </c>
      <c r="Y24" s="1252"/>
      <c r="Z24" s="1235"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9"/>
      <c r="B25" s="1239"/>
      <c r="C25" s="1239"/>
      <c r="D25" s="1239"/>
      <c r="E25" s="1239"/>
      <c r="F25" s="1239"/>
      <c r="G25" s="1239"/>
      <c r="H25" s="1055">
        <v>1</v>
      </c>
      <c r="I25" s="1264"/>
      <c r="J25" s="1265"/>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52"/>
      <c r="X25" s="1235"/>
      <c r="Y25" s="1252"/>
      <c r="Z25" s="1235"/>
      <c r="AA25" s="672"/>
      <c r="AB25" s="1210" t="s">
        <v>669</v>
      </c>
      <c r="AC25" s="502" t="str">
        <f>strCheckDate(O25:AA25)</f>
        <v/>
      </c>
      <c r="AF25" s="506"/>
    </row>
    <row r="26" spans="1:33" ht="14.25" hidden="1" customHeight="1">
      <c r="A26" s="1239"/>
      <c r="B26" s="1239"/>
      <c r="C26" s="1239"/>
      <c r="D26" s="1239"/>
      <c r="E26" s="1239"/>
      <c r="F26" s="1239"/>
      <c r="G26" s="1239"/>
      <c r="H26" s="1055"/>
      <c r="I26" s="1264"/>
      <c r="J26" s="1265"/>
      <c r="K26" s="1051"/>
      <c r="L26" s="602"/>
      <c r="M26" s="648"/>
      <c r="N26" s="648"/>
      <c r="O26" s="564"/>
      <c r="P26" s="495"/>
      <c r="Q26" s="495"/>
      <c r="R26" s="495"/>
      <c r="S26" s="495"/>
      <c r="T26" s="495"/>
      <c r="U26" s="561"/>
      <c r="V26" s="586"/>
      <c r="W26" s="1234"/>
      <c r="X26" s="1235"/>
      <c r="Y26" s="1234"/>
      <c r="Z26" s="1235"/>
      <c r="AA26" s="539"/>
      <c r="AB26" s="1211"/>
      <c r="AF26" s="506">
        <f ca="1">OFFSET(AF26,-1,0)</f>
        <v>0</v>
      </c>
    </row>
    <row r="27" spans="1:33" s="477" customFormat="1" ht="15" customHeight="1">
      <c r="A27" s="1239"/>
      <c r="B27" s="1239"/>
      <c r="C27" s="1239"/>
      <c r="D27" s="1239"/>
      <c r="E27" s="1239"/>
      <c r="F27" s="1239"/>
      <c r="G27" s="1239"/>
      <c r="H27" s="1055"/>
      <c r="I27" s="1264"/>
      <c r="J27" s="1265"/>
      <c r="K27" s="1052"/>
      <c r="L27" s="540"/>
      <c r="M27" s="559" t="s">
        <v>41</v>
      </c>
      <c r="N27" s="553"/>
      <c r="O27" s="547"/>
      <c r="P27" s="547"/>
      <c r="Q27" s="547"/>
      <c r="R27" s="547"/>
      <c r="S27" s="547"/>
      <c r="T27" s="547"/>
      <c r="U27" s="547"/>
      <c r="V27" s="547"/>
      <c r="W27" s="565"/>
      <c r="X27" s="566"/>
      <c r="Y27" s="565"/>
      <c r="Z27" s="553"/>
      <c r="AA27" s="562"/>
      <c r="AB27" s="1212"/>
      <c r="AC27" s="503"/>
      <c r="AD27" s="503"/>
      <c r="AE27" s="503"/>
      <c r="AF27" s="503"/>
      <c r="AG27" s="503"/>
    </row>
    <row r="28" spans="1:33" s="477" customFormat="1" ht="15" customHeight="1">
      <c r="A28" s="1239"/>
      <c r="B28" s="1239"/>
      <c r="C28" s="1239"/>
      <c r="D28" s="1239"/>
      <c r="E28" s="1239"/>
      <c r="F28" s="1239"/>
      <c r="G28" s="1055"/>
      <c r="H28" s="1055"/>
      <c r="I28" s="1264"/>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9"/>
      <c r="B29" s="1239"/>
      <c r="C29" s="1239"/>
      <c r="D29" s="1239"/>
      <c r="E29" s="1239"/>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9"/>
      <c r="B30" s="1239"/>
      <c r="C30" s="1239"/>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9"/>
      <c r="B31" s="1239"/>
      <c r="C31" s="1239"/>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9"/>
      <c r="B32" s="1239"/>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9"/>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3" t="s">
        <v>672</v>
      </c>
      <c r="N36" s="1203"/>
      <c r="O36" s="1203"/>
      <c r="P36" s="1203"/>
      <c r="Q36" s="1203"/>
      <c r="R36" s="1203"/>
      <c r="S36" s="1203"/>
      <c r="T36" s="1203"/>
      <c r="U36" s="1203"/>
      <c r="V36" s="1203"/>
      <c r="W36" s="1203"/>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4" t="s">
        <v>491</v>
      </c>
      <c r="G2" s="1205"/>
      <c r="H2" s="1206"/>
      <c r="I2" s="436"/>
    </row>
    <row r="3" spans="1:20" ht="3" customHeight="1"/>
    <row r="4" spans="1:20" s="190" customFormat="1" ht="11.25">
      <c r="A4" s="214"/>
      <c r="B4" s="214"/>
      <c r="C4" s="214"/>
      <c r="D4" s="214"/>
      <c r="F4" s="1154" t="s">
        <v>454</v>
      </c>
      <c r="G4" s="1154"/>
      <c r="H4" s="1154"/>
      <c r="I4" s="120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01.12.2021</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498</v>
      </c>
      <c r="H13" s="317"/>
      <c r="I13" s="1209" t="s">
        <v>591</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338"/>
      <c r="G15" s="149" t="s">
        <v>403</v>
      </c>
      <c r="H15" s="339"/>
      <c r="I15" s="340"/>
      <c r="J15" s="334"/>
      <c r="K15" s="214"/>
      <c r="L15" s="214"/>
      <c r="M15" s="214"/>
      <c r="N15" s="214"/>
      <c r="O15" s="214"/>
      <c r="P15" s="214"/>
      <c r="Q15" s="214"/>
      <c r="R15" s="214"/>
      <c r="S15" s="214"/>
      <c r="T15" s="214"/>
    </row>
    <row r="16" spans="1:20" s="190" customFormat="1" ht="18.75">
      <c r="A16" s="120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3" t="s">
        <v>593</v>
      </c>
      <c r="H19" s="120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6" t="s">
        <v>674</v>
      </c>
      <c r="M5" s="1236"/>
      <c r="N5" s="1236"/>
      <c r="O5" s="1236"/>
      <c r="P5" s="1236"/>
      <c r="Q5" s="1236"/>
      <c r="R5" s="1236"/>
      <c r="S5" s="1236"/>
      <c r="T5" s="1236"/>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13" t="str">
        <f>IF(NameOrPr_ch="",IF(NameOrPr="","",NameOrPr),NameOrPr_ch)</f>
        <v>Департамент ценового и тарифного регулирования</v>
      </c>
      <c r="O7" s="1213"/>
      <c r="P7" s="1213"/>
      <c r="Q7" s="1213"/>
      <c r="R7" s="1213"/>
      <c r="S7" s="1213"/>
      <c r="T7" s="1213"/>
      <c r="U7" s="671"/>
      <c r="AH7" s="587"/>
      <c r="AI7" s="587"/>
      <c r="AJ7" s="587"/>
      <c r="AK7" s="587"/>
    </row>
    <row r="8" spans="1:37" s="493" customFormat="1" ht="18.75">
      <c r="A8" s="507"/>
      <c r="B8" s="507"/>
      <c r="C8" s="507"/>
      <c r="D8" s="507"/>
      <c r="E8" s="507"/>
      <c r="F8" s="507"/>
      <c r="G8" s="507"/>
      <c r="H8" s="507"/>
      <c r="L8" s="501"/>
      <c r="M8" s="674" t="s">
        <v>596</v>
      </c>
      <c r="N8" s="1213" t="str">
        <f>IF(datePr_ch="",IF(datePr="","",datePr),datePr_ch)</f>
        <v>10.11.2021</v>
      </c>
      <c r="O8" s="1213"/>
      <c r="P8" s="1213"/>
      <c r="Q8" s="1213"/>
      <c r="R8" s="1213"/>
      <c r="S8" s="1213"/>
      <c r="T8" s="1213"/>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13" t="str">
        <f>IF(numberPr_ch="",IF(numberPr="","",numberPr),numberPr_ch)</f>
        <v>287</v>
      </c>
      <c r="O9" s="1213"/>
      <c r="P9" s="1213"/>
      <c r="Q9" s="1213"/>
      <c r="R9" s="1213"/>
      <c r="S9" s="1213"/>
      <c r="T9" s="1213"/>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13" t="str">
        <f>IF(IstPub_ch="",IF(IstPub="","",IstPub),IstPub_ch)</f>
        <v>Сайт Правительства Самарской области</v>
      </c>
      <c r="O10" s="1213"/>
      <c r="P10" s="1213"/>
      <c r="Q10" s="1213"/>
      <c r="R10" s="1213"/>
      <c r="S10" s="1213"/>
      <c r="T10" s="1213"/>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7"/>
      <c r="M12" s="1237"/>
      <c r="N12" s="568"/>
      <c r="O12" s="1263"/>
      <c r="P12" s="1263"/>
      <c r="Q12" s="1263"/>
      <c r="R12" s="1263"/>
      <c r="S12" s="1263"/>
      <c r="T12" s="1263"/>
      <c r="U12" s="488"/>
      <c r="AE12" s="505" t="s">
        <v>373</v>
      </c>
      <c r="AH12" s="507"/>
      <c r="AI12" s="507"/>
      <c r="AJ12" s="507"/>
      <c r="AK12" s="507"/>
    </row>
    <row r="13" spans="1:37">
      <c r="J13" s="483"/>
      <c r="K13" s="483"/>
      <c r="L13" s="479"/>
      <c r="M13" s="479"/>
      <c r="N13" s="479"/>
      <c r="O13" s="1256"/>
      <c r="P13" s="1256"/>
      <c r="Q13" s="1256"/>
      <c r="R13" s="1256"/>
      <c r="S13" s="1256"/>
      <c r="T13" s="1256"/>
      <c r="U13" s="601"/>
      <c r="Z13" s="1256"/>
      <c r="AA13" s="1256"/>
      <c r="AB13" s="1256"/>
      <c r="AC13" s="1256"/>
      <c r="AD13" s="1256"/>
      <c r="AE13" s="1256"/>
    </row>
    <row r="14" spans="1:37">
      <c r="J14" s="483"/>
      <c r="K14" s="483"/>
      <c r="L14" s="1154" t="s">
        <v>454</v>
      </c>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t="s">
        <v>455</v>
      </c>
    </row>
    <row r="15" spans="1:37" ht="14.25" customHeight="1">
      <c r="J15" s="483"/>
      <c r="K15" s="483"/>
      <c r="L15" s="1220" t="s">
        <v>92</v>
      </c>
      <c r="M15" s="1220" t="s">
        <v>676</v>
      </c>
      <c r="N15" s="1277" t="s">
        <v>628</v>
      </c>
      <c r="O15" s="1277"/>
      <c r="P15" s="1277"/>
      <c r="Q15" s="1277"/>
      <c r="R15" s="1277" t="s">
        <v>629</v>
      </c>
      <c r="S15" s="1277"/>
      <c r="T15" s="1277"/>
      <c r="U15" s="1277"/>
      <c r="V15" s="1277" t="s">
        <v>630</v>
      </c>
      <c r="W15" s="1277"/>
      <c r="X15" s="1277"/>
      <c r="Y15" s="1277"/>
      <c r="Z15" s="1220" t="s">
        <v>641</v>
      </c>
      <c r="AA15" s="1220"/>
      <c r="AB15" s="1220"/>
      <c r="AC15" s="1220"/>
      <c r="AD15" s="1220"/>
      <c r="AE15" s="1220" t="s">
        <v>341</v>
      </c>
      <c r="AF15" s="1255" t="s">
        <v>275</v>
      </c>
      <c r="AG15" s="1154"/>
    </row>
    <row r="16" spans="1:37" s="525" customFormat="1" ht="27.75" customHeight="1">
      <c r="A16" s="587"/>
      <c r="B16" s="587"/>
      <c r="C16" s="587"/>
      <c r="D16" s="587"/>
      <c r="E16" s="587"/>
      <c r="F16" s="587"/>
      <c r="G16" s="593"/>
      <c r="H16" s="593"/>
      <c r="I16" s="533"/>
      <c r="J16" s="531"/>
      <c r="K16" s="531"/>
      <c r="L16" s="1220"/>
      <c r="M16" s="1220"/>
      <c r="N16" s="1277"/>
      <c r="O16" s="1277"/>
      <c r="P16" s="1277"/>
      <c r="Q16" s="1277"/>
      <c r="R16" s="1277"/>
      <c r="S16" s="1277"/>
      <c r="T16" s="1277"/>
      <c r="U16" s="1277"/>
      <c r="V16" s="1277"/>
      <c r="W16" s="1277"/>
      <c r="X16" s="1277"/>
      <c r="Y16" s="1277"/>
      <c r="Z16" s="1154" t="s">
        <v>679</v>
      </c>
      <c r="AA16" s="1154"/>
      <c r="AB16" s="1154" t="s">
        <v>654</v>
      </c>
      <c r="AC16" s="1154"/>
      <c r="AD16" s="1154"/>
      <c r="AE16" s="1220"/>
      <c r="AF16" s="1255"/>
      <c r="AG16" s="1154"/>
      <c r="AH16" s="587"/>
      <c r="AI16" s="587"/>
      <c r="AJ16" s="587"/>
      <c r="AK16" s="587"/>
    </row>
    <row r="17" spans="1:37" ht="14.25" customHeight="1">
      <c r="J17" s="483"/>
      <c r="K17" s="483"/>
      <c r="L17" s="1220"/>
      <c r="M17" s="1220"/>
      <c r="N17" s="1277"/>
      <c r="O17" s="1277"/>
      <c r="P17" s="1277"/>
      <c r="Q17" s="1277"/>
      <c r="R17" s="1277"/>
      <c r="S17" s="1277"/>
      <c r="T17" s="1277"/>
      <c r="U17" s="1277"/>
      <c r="V17" s="1277"/>
      <c r="W17" s="1277"/>
      <c r="X17" s="1277"/>
      <c r="Y17" s="1277"/>
      <c r="Z17" s="536" t="s">
        <v>677</v>
      </c>
      <c r="AA17" s="536" t="s">
        <v>678</v>
      </c>
      <c r="AB17" s="538" t="s">
        <v>274</v>
      </c>
      <c r="AC17" s="1268" t="s">
        <v>273</v>
      </c>
      <c r="AD17" s="1268"/>
      <c r="AE17" s="1220"/>
      <c r="AF17" s="1255"/>
      <c r="AG17" s="1154"/>
    </row>
    <row r="18" spans="1:37">
      <c r="J18" s="483"/>
      <c r="K18" s="491">
        <v>1</v>
      </c>
      <c r="L18" s="480" t="s">
        <v>93</v>
      </c>
      <c r="M18" s="480" t="s">
        <v>49</v>
      </c>
      <c r="N18" s="1278">
        <f ca="1">OFFSET(N18,0,-1)+1</f>
        <v>3</v>
      </c>
      <c r="O18" s="1278"/>
      <c r="P18" s="1278"/>
      <c r="Q18" s="1278"/>
      <c r="R18" s="1278">
        <f ca="1">OFFSET(N18,0,0)+1</f>
        <v>4</v>
      </c>
      <c r="S18" s="1278"/>
      <c r="T18" s="1278"/>
      <c r="U18" s="1278"/>
      <c r="V18" s="676"/>
      <c r="W18" s="676"/>
      <c r="X18" s="676"/>
      <c r="Y18" s="677">
        <f ca="1">OFFSET(R18,0,0)+1</f>
        <v>5</v>
      </c>
      <c r="Z18" s="489">
        <f ca="1">OFFSET(Z18,0,-1)+1</f>
        <v>6</v>
      </c>
      <c r="AA18" s="489">
        <f ca="1">OFFSET(AA18,0,-1)+1</f>
        <v>7</v>
      </c>
      <c r="AB18" s="489">
        <f ca="1">OFFSET(AB18,0,-1)+1</f>
        <v>8</v>
      </c>
      <c r="AC18" s="1278">
        <f ca="1">OFFSET(AC18,0,-1)+1</f>
        <v>9</v>
      </c>
      <c r="AD18" s="1278"/>
      <c r="AE18" s="489">
        <f ca="1">OFFSET(AE18,0,-2)+1</f>
        <v>10</v>
      </c>
      <c r="AF18" s="525"/>
      <c r="AG18" s="489">
        <f ca="1">OFFSET(AG18,0,-2)+1</f>
        <v>11</v>
      </c>
    </row>
    <row r="19" spans="1:37" ht="22.5">
      <c r="A19" s="1239">
        <v>1</v>
      </c>
      <c r="B19" s="1017"/>
      <c r="C19" s="1017"/>
      <c r="D19" s="1017"/>
      <c r="E19" s="1017"/>
      <c r="F19" s="1010"/>
      <c r="G19" s="1016"/>
      <c r="H19" s="1016"/>
      <c r="I19" s="998"/>
      <c r="J19" s="997"/>
      <c r="K19" s="997"/>
      <c r="L19" s="595">
        <f>mergeValue(A19)</f>
        <v>1</v>
      </c>
      <c r="M19" s="643" t="s">
        <v>20</v>
      </c>
      <c r="N19" s="1279"/>
      <c r="O19" s="1279"/>
      <c r="P19" s="1279"/>
      <c r="Q19" s="1279"/>
      <c r="R19" s="1279"/>
      <c r="S19" s="1279"/>
      <c r="T19" s="1279"/>
      <c r="U19" s="1279"/>
      <c r="V19" s="1279"/>
      <c r="W19" s="1279"/>
      <c r="X19" s="1279"/>
      <c r="Y19" s="1279"/>
      <c r="Z19" s="1279"/>
      <c r="AA19" s="1279"/>
      <c r="AB19" s="1279"/>
      <c r="AC19" s="1279"/>
      <c r="AD19" s="1279"/>
      <c r="AE19" s="1279"/>
      <c r="AF19" s="1279"/>
      <c r="AG19" s="583" t="s">
        <v>476</v>
      </c>
    </row>
    <row r="20" spans="1:37" ht="22.5">
      <c r="A20" s="1239"/>
      <c r="B20" s="1239">
        <v>1</v>
      </c>
      <c r="C20" s="1017"/>
      <c r="D20" s="1017"/>
      <c r="E20" s="1017"/>
      <c r="F20" s="1010"/>
      <c r="G20" s="1019"/>
      <c r="H20" s="1020"/>
      <c r="I20" s="999"/>
      <c r="J20" s="994"/>
      <c r="K20" s="992"/>
      <c r="L20" s="595" t="str">
        <f>mergeValue(A20) &amp;"."&amp; mergeValue(B20)</f>
        <v>1.1</v>
      </c>
      <c r="M20" s="548" t="s">
        <v>16</v>
      </c>
      <c r="N20" s="1280"/>
      <c r="O20" s="1280"/>
      <c r="P20" s="1280"/>
      <c r="Q20" s="1280"/>
      <c r="R20" s="1280"/>
      <c r="S20" s="1280"/>
      <c r="T20" s="1280"/>
      <c r="U20" s="1280"/>
      <c r="V20" s="1280"/>
      <c r="W20" s="1280"/>
      <c r="X20" s="1280"/>
      <c r="Y20" s="1280"/>
      <c r="Z20" s="1280"/>
      <c r="AA20" s="1280"/>
      <c r="AB20" s="1280"/>
      <c r="AC20" s="1280"/>
      <c r="AD20" s="1280"/>
      <c r="AE20" s="1280"/>
      <c r="AF20" s="1280"/>
      <c r="AG20" s="583" t="s">
        <v>477</v>
      </c>
    </row>
    <row r="21" spans="1:37" ht="22.5">
      <c r="A21" s="1239"/>
      <c r="B21" s="1239"/>
      <c r="C21" s="1239">
        <v>1</v>
      </c>
      <c r="D21" s="1017"/>
      <c r="E21" s="1017"/>
      <c r="F21" s="1010"/>
      <c r="G21" s="1019"/>
      <c r="H21" s="1020"/>
      <c r="I21" s="999"/>
      <c r="J21" s="994"/>
      <c r="K21" s="992"/>
      <c r="L21" s="595" t="str">
        <f>mergeValue(A21) &amp;"."&amp; mergeValue(B21)&amp;"."&amp; mergeValue(C21)</f>
        <v>1.1.1</v>
      </c>
      <c r="M21" s="549" t="s">
        <v>7</v>
      </c>
      <c r="N21" s="1280"/>
      <c r="O21" s="1280"/>
      <c r="P21" s="1280"/>
      <c r="Q21" s="1280"/>
      <c r="R21" s="1280"/>
      <c r="S21" s="1280"/>
      <c r="T21" s="1280"/>
      <c r="U21" s="1280"/>
      <c r="V21" s="1280"/>
      <c r="W21" s="1280"/>
      <c r="X21" s="1280"/>
      <c r="Y21" s="1280"/>
      <c r="Z21" s="1280"/>
      <c r="AA21" s="1280"/>
      <c r="AB21" s="1280"/>
      <c r="AC21" s="1280"/>
      <c r="AD21" s="1280"/>
      <c r="AE21" s="1280"/>
      <c r="AF21" s="1280"/>
      <c r="AG21" s="583" t="s">
        <v>633</v>
      </c>
    </row>
    <row r="22" spans="1:37" ht="15" customHeight="1">
      <c r="A22" s="1239"/>
      <c r="B22" s="1239"/>
      <c r="C22" s="1239"/>
      <c r="D22" s="1239">
        <v>1</v>
      </c>
      <c r="E22" s="1017"/>
      <c r="F22" s="1010"/>
      <c r="G22" s="1019"/>
      <c r="H22" s="1020"/>
      <c r="I22" s="999"/>
      <c r="J22" s="994"/>
      <c r="K22" s="992"/>
      <c r="L22" s="595" t="str">
        <f>mergeValue(A22) &amp;"."&amp; mergeValue(B22)&amp;"."&amp; mergeValue(C22)&amp;"."&amp; mergeValue(D22)</f>
        <v>1.1.1.1</v>
      </c>
      <c r="M22" s="550" t="s">
        <v>22</v>
      </c>
      <c r="N22" s="1280"/>
      <c r="O22" s="1280"/>
      <c r="P22" s="1280"/>
      <c r="Q22" s="1280"/>
      <c r="R22" s="1280"/>
      <c r="S22" s="1280"/>
      <c r="T22" s="1280"/>
      <c r="U22" s="1280"/>
      <c r="V22" s="1280"/>
      <c r="W22" s="1280"/>
      <c r="X22" s="1280"/>
      <c r="Y22" s="1280"/>
      <c r="Z22" s="1280"/>
      <c r="AA22" s="1280"/>
      <c r="AB22" s="1280"/>
      <c r="AC22" s="1280"/>
      <c r="AD22" s="1280"/>
      <c r="AE22" s="1280"/>
      <c r="AF22" s="1280"/>
      <c r="AG22" s="583" t="s">
        <v>680</v>
      </c>
    </row>
    <row r="23" spans="1:37" ht="20.100000000000001" customHeight="1">
      <c r="A23" s="1239"/>
      <c r="B23" s="1239"/>
      <c r="C23" s="1239"/>
      <c r="D23" s="1239"/>
      <c r="E23" s="1239">
        <v>1</v>
      </c>
      <c r="F23" s="1010"/>
      <c r="G23" s="1019"/>
      <c r="H23" s="1020"/>
      <c r="I23" s="1021"/>
      <c r="J23" s="1011"/>
      <c r="K23" s="1153"/>
      <c r="L23" s="1281" t="str">
        <f>mergeValue(A23) &amp;"."&amp; mergeValue(B23)&amp;"."&amp; mergeValue(C23)&amp;"."&amp; mergeValue(D23)&amp;"."&amp; mergeValue(E23)</f>
        <v>1.1.1.1.1</v>
      </c>
      <c r="M23" s="1282"/>
      <c r="N23" s="1235" t="s">
        <v>85</v>
      </c>
      <c r="O23" s="1276"/>
      <c r="P23" s="1272">
        <v>1</v>
      </c>
      <c r="Q23" s="1273"/>
      <c r="R23" s="1235" t="s">
        <v>85</v>
      </c>
      <c r="S23" s="1276"/>
      <c r="T23" s="1272">
        <v>1</v>
      </c>
      <c r="U23" s="1273"/>
      <c r="V23" s="1235" t="s">
        <v>85</v>
      </c>
      <c r="W23" s="563"/>
      <c r="X23" s="541">
        <v>1</v>
      </c>
      <c r="Y23" s="1098"/>
      <c r="Z23" s="673"/>
      <c r="AA23" s="673"/>
      <c r="AB23" s="1252"/>
      <c r="AC23" s="1235" t="s">
        <v>84</v>
      </c>
      <c r="AD23" s="1252"/>
      <c r="AE23" s="1235" t="s">
        <v>85</v>
      </c>
      <c r="AF23" s="580"/>
      <c r="AG23" s="1269" t="s">
        <v>681</v>
      </c>
      <c r="AH23" s="502" t="str">
        <f>strCheckDate(Z24:AF24)</f>
        <v/>
      </c>
      <c r="AI23" s="506" t="str">
        <f>IF(AND(COUNTIF(AJ18:AJ27,AJ23)&gt;1,AJ23&lt;&gt;""),"ErrUnique:HasDoubleConn","")</f>
        <v/>
      </c>
      <c r="AJ23" s="506"/>
      <c r="AK23" s="506"/>
    </row>
    <row r="24" spans="1:37" ht="20.100000000000001" customHeight="1">
      <c r="A24" s="1239"/>
      <c r="B24" s="1239"/>
      <c r="C24" s="1239"/>
      <c r="D24" s="1239"/>
      <c r="E24" s="1239"/>
      <c r="F24" s="1010"/>
      <c r="G24" s="1019"/>
      <c r="H24" s="1020"/>
      <c r="I24" s="1021"/>
      <c r="J24" s="1011"/>
      <c r="K24" s="1153"/>
      <c r="L24" s="1281"/>
      <c r="M24" s="1282"/>
      <c r="N24" s="1235"/>
      <c r="O24" s="1276"/>
      <c r="P24" s="1272"/>
      <c r="Q24" s="1274"/>
      <c r="R24" s="1235"/>
      <c r="S24" s="1276"/>
      <c r="T24" s="1272"/>
      <c r="U24" s="1275"/>
      <c r="V24" s="1235"/>
      <c r="W24" s="603"/>
      <c r="X24" s="567"/>
      <c r="Y24" s="567"/>
      <c r="Z24" s="574"/>
      <c r="AA24" s="605" t="str">
        <f>AB23 &amp; "-" &amp; AD23</f>
        <v>-</v>
      </c>
      <c r="AB24" s="1234"/>
      <c r="AC24" s="1235"/>
      <c r="AD24" s="1234"/>
      <c r="AE24" s="1235"/>
      <c r="AF24" s="675"/>
      <c r="AG24" s="1270"/>
      <c r="AI24" s="506"/>
      <c r="AJ24" s="506"/>
      <c r="AK24" s="506"/>
    </row>
    <row r="25" spans="1:37" ht="20.100000000000001" customHeight="1">
      <c r="A25" s="1239"/>
      <c r="B25" s="1239"/>
      <c r="C25" s="1239"/>
      <c r="D25" s="1239"/>
      <c r="E25" s="1239"/>
      <c r="F25" s="1010"/>
      <c r="G25" s="1019"/>
      <c r="H25" s="1020"/>
      <c r="I25" s="1021"/>
      <c r="J25" s="1011"/>
      <c r="K25" s="1153"/>
      <c r="L25" s="1281"/>
      <c r="M25" s="1282"/>
      <c r="N25" s="1235"/>
      <c r="O25" s="1276"/>
      <c r="P25" s="1272"/>
      <c r="Q25" s="1275"/>
      <c r="R25" s="1235"/>
      <c r="S25" s="604"/>
      <c r="T25" s="560"/>
      <c r="U25" s="567"/>
      <c r="V25" s="573"/>
      <c r="W25" s="573"/>
      <c r="X25" s="573"/>
      <c r="Y25" s="573"/>
      <c r="Z25" s="574"/>
      <c r="AA25" s="574"/>
      <c r="AB25" s="575"/>
      <c r="AC25" s="566"/>
      <c r="AD25" s="566"/>
      <c r="AE25" s="575"/>
      <c r="AF25" s="566"/>
      <c r="AG25" s="1270"/>
      <c r="AI25" s="506"/>
      <c r="AJ25" s="506"/>
      <c r="AK25" s="506"/>
    </row>
    <row r="26" spans="1:37" ht="20.100000000000001" customHeight="1">
      <c r="A26" s="1239"/>
      <c r="B26" s="1239"/>
      <c r="C26" s="1239"/>
      <c r="D26" s="1239"/>
      <c r="E26" s="1239"/>
      <c r="F26" s="1010"/>
      <c r="G26" s="1019"/>
      <c r="H26" s="1020"/>
      <c r="I26" s="1021"/>
      <c r="J26" s="1011"/>
      <c r="K26" s="1153"/>
      <c r="L26" s="1281"/>
      <c r="M26" s="1282"/>
      <c r="N26" s="1235"/>
      <c r="O26" s="576"/>
      <c r="P26" s="578"/>
      <c r="Q26" s="577"/>
      <c r="R26" s="573"/>
      <c r="S26" s="573"/>
      <c r="T26" s="573"/>
      <c r="U26" s="573"/>
      <c r="V26" s="573"/>
      <c r="W26" s="573"/>
      <c r="X26" s="573"/>
      <c r="Y26" s="573"/>
      <c r="Z26" s="574"/>
      <c r="AA26" s="574"/>
      <c r="AB26" s="575"/>
      <c r="AC26" s="566"/>
      <c r="AD26" s="566"/>
      <c r="AE26" s="575"/>
      <c r="AF26" s="566"/>
      <c r="AG26" s="1270"/>
      <c r="AI26" s="506"/>
      <c r="AJ26" s="506"/>
      <c r="AK26" s="506"/>
    </row>
    <row r="27" spans="1:37" s="477" customFormat="1" ht="15" customHeight="1">
      <c r="A27" s="1239"/>
      <c r="B27" s="1239"/>
      <c r="C27" s="1239"/>
      <c r="D27" s="1239"/>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1"/>
      <c r="AH27" s="503"/>
      <c r="AI27" s="503"/>
      <c r="AJ27" s="213"/>
      <c r="AK27" s="213"/>
    </row>
    <row r="28" spans="1:37" s="477" customFormat="1" ht="15" customHeight="1">
      <c r="A28" s="1239"/>
      <c r="B28" s="1239"/>
      <c r="C28" s="1239"/>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9"/>
      <c r="B29" s="1239"/>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9"/>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3" t="s">
        <v>682</v>
      </c>
      <c r="N33" s="1203"/>
      <c r="O33" s="1203"/>
      <c r="P33" s="1203"/>
      <c r="Q33" s="1203"/>
      <c r="R33" s="1203"/>
      <c r="S33" s="1203"/>
      <c r="T33" s="1203"/>
      <c r="U33" s="1203"/>
      <c r="V33" s="1203"/>
      <c r="W33" s="1203"/>
      <c r="X33" s="1203"/>
      <c r="Y33" s="1203"/>
      <c r="Z33" s="1203"/>
      <c r="AA33" s="1203"/>
      <c r="AB33" s="1203"/>
      <c r="AC33" s="1203"/>
      <c r="AD33" s="1203"/>
      <c r="AE33" s="1203"/>
      <c r="AF33" s="1203"/>
      <c r="AG33" s="1203"/>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9" t="str">
        <f>"Код отчёта: " &amp; GetCode()</f>
        <v>Код отчёта: FAS.JKH.OPEN.INFO.PRICE.WARM</v>
      </c>
      <c r="C2" s="1129"/>
      <c r="D2" s="1129"/>
      <c r="E2" s="1129"/>
      <c r="F2" s="1129"/>
      <c r="G2" s="1129"/>
      <c r="Q2" s="231"/>
      <c r="R2" s="231"/>
      <c r="S2" s="231"/>
      <c r="T2" s="231"/>
      <c r="U2" s="231"/>
      <c r="V2" s="231"/>
      <c r="W2" s="231"/>
    </row>
    <row r="3" spans="1:27" ht="18" customHeight="1">
      <c r="B3" s="1130" t="str">
        <f>"Версия " &amp; GetVersion()</f>
        <v>Версия 1.0.2</v>
      </c>
      <c r="C3" s="1130"/>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4" t="s">
        <v>769</v>
      </c>
      <c r="C5" s="1135"/>
      <c r="D5" s="1135"/>
      <c r="E5" s="1135"/>
      <c r="F5" s="1135"/>
      <c r="G5" s="1135"/>
      <c r="H5" s="1135"/>
      <c r="I5" s="1135"/>
      <c r="J5" s="1135"/>
      <c r="K5" s="1135"/>
      <c r="L5" s="1135"/>
      <c r="M5" s="1135"/>
      <c r="N5" s="1135"/>
      <c r="O5" s="1135"/>
      <c r="P5" s="1135"/>
      <c r="Q5" s="1135"/>
      <c r="R5" s="1135"/>
      <c r="S5" s="1135"/>
      <c r="T5" s="1135"/>
      <c r="U5" s="1135"/>
      <c r="V5" s="1135"/>
      <c r="W5" s="1135"/>
      <c r="X5" s="1135"/>
      <c r="Y5" s="1135"/>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1" t="s">
        <v>589</v>
      </c>
      <c r="F7" s="1131"/>
      <c r="G7" s="1131"/>
      <c r="H7" s="1131"/>
      <c r="I7" s="1131"/>
      <c r="J7" s="1131"/>
      <c r="K7" s="1131"/>
      <c r="L7" s="1131"/>
      <c r="M7" s="1131"/>
      <c r="N7" s="1131"/>
      <c r="O7" s="1131"/>
      <c r="P7" s="1131"/>
      <c r="Q7" s="1131"/>
      <c r="R7" s="1131"/>
      <c r="S7" s="1131"/>
      <c r="T7" s="1131"/>
      <c r="U7" s="1131"/>
      <c r="V7" s="1131"/>
      <c r="W7" s="1131"/>
      <c r="X7" s="1131"/>
      <c r="Y7" s="59"/>
    </row>
    <row r="8" spans="1:27" ht="15" customHeight="1">
      <c r="A8" s="43"/>
      <c r="B8" s="78"/>
      <c r="C8" s="77"/>
      <c r="D8" s="60"/>
      <c r="E8" s="1131"/>
      <c r="F8" s="1131"/>
      <c r="G8" s="1131"/>
      <c r="H8" s="1131"/>
      <c r="I8" s="1131"/>
      <c r="J8" s="1131"/>
      <c r="K8" s="1131"/>
      <c r="L8" s="1131"/>
      <c r="M8" s="1131"/>
      <c r="N8" s="1131"/>
      <c r="O8" s="1131"/>
      <c r="P8" s="1131"/>
      <c r="Q8" s="1131"/>
      <c r="R8" s="1131"/>
      <c r="S8" s="1131"/>
      <c r="T8" s="1131"/>
      <c r="U8" s="1131"/>
      <c r="V8" s="1131"/>
      <c r="W8" s="1131"/>
      <c r="X8" s="1131"/>
      <c r="Y8" s="59"/>
    </row>
    <row r="9" spans="1:27" ht="15" customHeight="1">
      <c r="A9" s="43"/>
      <c r="B9" s="78"/>
      <c r="C9" s="77"/>
      <c r="D9" s="60"/>
      <c r="E9" s="1131"/>
      <c r="F9" s="1131"/>
      <c r="G9" s="1131"/>
      <c r="H9" s="1131"/>
      <c r="I9" s="1131"/>
      <c r="J9" s="1131"/>
      <c r="K9" s="1131"/>
      <c r="L9" s="1131"/>
      <c r="M9" s="1131"/>
      <c r="N9" s="1131"/>
      <c r="O9" s="1131"/>
      <c r="P9" s="1131"/>
      <c r="Q9" s="1131"/>
      <c r="R9" s="1131"/>
      <c r="S9" s="1131"/>
      <c r="T9" s="1131"/>
      <c r="U9" s="1131"/>
      <c r="V9" s="1131"/>
      <c r="W9" s="1131"/>
      <c r="X9" s="1131"/>
      <c r="Y9" s="59"/>
    </row>
    <row r="10" spans="1:27" ht="10.5" customHeight="1">
      <c r="A10" s="43"/>
      <c r="B10" s="78"/>
      <c r="C10" s="77"/>
      <c r="D10" s="60"/>
      <c r="E10" s="1131"/>
      <c r="F10" s="1131"/>
      <c r="G10" s="1131"/>
      <c r="H10" s="1131"/>
      <c r="I10" s="1131"/>
      <c r="J10" s="1131"/>
      <c r="K10" s="1131"/>
      <c r="L10" s="1131"/>
      <c r="M10" s="1131"/>
      <c r="N10" s="1131"/>
      <c r="O10" s="1131"/>
      <c r="P10" s="1131"/>
      <c r="Q10" s="1131"/>
      <c r="R10" s="1131"/>
      <c r="S10" s="1131"/>
      <c r="T10" s="1131"/>
      <c r="U10" s="1131"/>
      <c r="V10" s="1131"/>
      <c r="W10" s="1131"/>
      <c r="X10" s="1131"/>
      <c r="Y10" s="59"/>
    </row>
    <row r="11" spans="1:27" ht="27" customHeight="1">
      <c r="A11" s="43"/>
      <c r="B11" s="78"/>
      <c r="C11" s="77"/>
      <c r="D11" s="60"/>
      <c r="E11" s="1131"/>
      <c r="F11" s="1131"/>
      <c r="G11" s="1131"/>
      <c r="H11" s="1131"/>
      <c r="I11" s="1131"/>
      <c r="J11" s="1131"/>
      <c r="K11" s="1131"/>
      <c r="L11" s="1131"/>
      <c r="M11" s="1131"/>
      <c r="N11" s="1131"/>
      <c r="O11" s="1131"/>
      <c r="P11" s="1131"/>
      <c r="Q11" s="1131"/>
      <c r="R11" s="1131"/>
      <c r="S11" s="1131"/>
      <c r="T11" s="1131"/>
      <c r="U11" s="1131"/>
      <c r="V11" s="1131"/>
      <c r="W11" s="1131"/>
      <c r="X11" s="1131"/>
      <c r="Y11" s="59"/>
    </row>
    <row r="12" spans="1:27" ht="12" customHeight="1">
      <c r="A12" s="43"/>
      <c r="B12" s="78"/>
      <c r="C12" s="77"/>
      <c r="D12" s="60"/>
      <c r="E12" s="1131"/>
      <c r="F12" s="1131"/>
      <c r="G12" s="1131"/>
      <c r="H12" s="1131"/>
      <c r="I12" s="1131"/>
      <c r="J12" s="1131"/>
      <c r="K12" s="1131"/>
      <c r="L12" s="1131"/>
      <c r="M12" s="1131"/>
      <c r="N12" s="1131"/>
      <c r="O12" s="1131"/>
      <c r="P12" s="1131"/>
      <c r="Q12" s="1131"/>
      <c r="R12" s="1131"/>
      <c r="S12" s="1131"/>
      <c r="T12" s="1131"/>
      <c r="U12" s="1131"/>
      <c r="V12" s="1131"/>
      <c r="W12" s="1131"/>
      <c r="X12" s="1131"/>
      <c r="Y12" s="59"/>
    </row>
    <row r="13" spans="1:27" ht="38.25" customHeight="1">
      <c r="A13" s="43"/>
      <c r="B13" s="78"/>
      <c r="C13" s="77"/>
      <c r="D13" s="60"/>
      <c r="E13" s="1131"/>
      <c r="F13" s="1131"/>
      <c r="G13" s="1131"/>
      <c r="H13" s="1131"/>
      <c r="I13" s="1131"/>
      <c r="J13" s="1131"/>
      <c r="K13" s="1131"/>
      <c r="L13" s="1131"/>
      <c r="M13" s="1131"/>
      <c r="N13" s="1131"/>
      <c r="O13" s="1131"/>
      <c r="P13" s="1131"/>
      <c r="Q13" s="1131"/>
      <c r="R13" s="1131"/>
      <c r="S13" s="1131"/>
      <c r="T13" s="1131"/>
      <c r="U13" s="1131"/>
      <c r="V13" s="1131"/>
      <c r="W13" s="1131"/>
      <c r="X13" s="1131"/>
      <c r="Y13" s="73"/>
    </row>
    <row r="14" spans="1:27" ht="15" customHeight="1">
      <c r="A14" s="43"/>
      <c r="B14" s="78"/>
      <c r="C14" s="77"/>
      <c r="D14" s="60"/>
      <c r="E14" s="1131"/>
      <c r="F14" s="1131"/>
      <c r="G14" s="1131"/>
      <c r="H14" s="1131"/>
      <c r="I14" s="1131"/>
      <c r="J14" s="1131"/>
      <c r="K14" s="1131"/>
      <c r="L14" s="1131"/>
      <c r="M14" s="1131"/>
      <c r="N14" s="1131"/>
      <c r="O14" s="1131"/>
      <c r="P14" s="1131"/>
      <c r="Q14" s="1131"/>
      <c r="R14" s="1131"/>
      <c r="S14" s="1131"/>
      <c r="T14" s="1131"/>
      <c r="U14" s="1131"/>
      <c r="V14" s="1131"/>
      <c r="W14" s="1131"/>
      <c r="X14" s="1131"/>
      <c r="Y14" s="59"/>
    </row>
    <row r="15" spans="1:27" ht="15">
      <c r="A15" s="43"/>
      <c r="B15" s="78"/>
      <c r="C15" s="77"/>
      <c r="D15" s="60"/>
      <c r="E15" s="1131"/>
      <c r="F15" s="1131"/>
      <c r="G15" s="1131"/>
      <c r="H15" s="1131"/>
      <c r="I15" s="1131"/>
      <c r="J15" s="1131"/>
      <c r="K15" s="1131"/>
      <c r="L15" s="1131"/>
      <c r="M15" s="1131"/>
      <c r="N15" s="1131"/>
      <c r="O15" s="1131"/>
      <c r="P15" s="1131"/>
      <c r="Q15" s="1131"/>
      <c r="R15" s="1131"/>
      <c r="S15" s="1131"/>
      <c r="T15" s="1131"/>
      <c r="U15" s="1131"/>
      <c r="V15" s="1131"/>
      <c r="W15" s="1131"/>
      <c r="X15" s="1131"/>
      <c r="Y15" s="59"/>
    </row>
    <row r="16" spans="1:27" ht="15">
      <c r="A16" s="43"/>
      <c r="B16" s="78"/>
      <c r="C16" s="77"/>
      <c r="D16" s="60"/>
      <c r="E16" s="1131"/>
      <c r="F16" s="1131"/>
      <c r="G16" s="1131"/>
      <c r="H16" s="1131"/>
      <c r="I16" s="1131"/>
      <c r="J16" s="1131"/>
      <c r="K16" s="1131"/>
      <c r="L16" s="1131"/>
      <c r="M16" s="1131"/>
      <c r="N16" s="1131"/>
      <c r="O16" s="1131"/>
      <c r="P16" s="1131"/>
      <c r="Q16" s="1131"/>
      <c r="R16" s="1131"/>
      <c r="S16" s="1131"/>
      <c r="T16" s="1131"/>
      <c r="U16" s="1131"/>
      <c r="V16" s="1131"/>
      <c r="W16" s="1131"/>
      <c r="X16" s="1131"/>
      <c r="Y16" s="59"/>
    </row>
    <row r="17" spans="1:25" ht="15" customHeight="1">
      <c r="A17" s="43"/>
      <c r="B17" s="78"/>
      <c r="C17" s="77"/>
      <c r="D17" s="60"/>
      <c r="E17" s="1131"/>
      <c r="F17" s="1131"/>
      <c r="G17" s="1131"/>
      <c r="H17" s="1131"/>
      <c r="I17" s="1131"/>
      <c r="J17" s="1131"/>
      <c r="K17" s="1131"/>
      <c r="L17" s="1131"/>
      <c r="M17" s="1131"/>
      <c r="N17" s="1131"/>
      <c r="O17" s="1131"/>
      <c r="P17" s="1131"/>
      <c r="Q17" s="1131"/>
      <c r="R17" s="1131"/>
      <c r="S17" s="1131"/>
      <c r="T17" s="1131"/>
      <c r="U17" s="1131"/>
      <c r="V17" s="1131"/>
      <c r="W17" s="1131"/>
      <c r="X17" s="1131"/>
      <c r="Y17" s="59"/>
    </row>
    <row r="18" spans="1:25" ht="15">
      <c r="A18" s="43"/>
      <c r="B18" s="78"/>
      <c r="C18" s="77"/>
      <c r="D18" s="60"/>
      <c r="E18" s="1131"/>
      <c r="F18" s="1131"/>
      <c r="G18" s="1131"/>
      <c r="H18" s="1131"/>
      <c r="I18" s="1131"/>
      <c r="J18" s="1131"/>
      <c r="K18" s="1131"/>
      <c r="L18" s="1131"/>
      <c r="M18" s="1131"/>
      <c r="N18" s="1131"/>
      <c r="O18" s="1131"/>
      <c r="P18" s="1131"/>
      <c r="Q18" s="1131"/>
      <c r="R18" s="1131"/>
      <c r="S18" s="1131"/>
      <c r="T18" s="1131"/>
      <c r="U18" s="1131"/>
      <c r="V18" s="1131"/>
      <c r="W18" s="1131"/>
      <c r="X18" s="1131"/>
      <c r="Y18" s="59"/>
    </row>
    <row r="19" spans="1:25" ht="59.25" customHeight="1">
      <c r="A19" s="43"/>
      <c r="B19" s="78"/>
      <c r="C19" s="77"/>
      <c r="D19" s="66"/>
      <c r="E19" s="1131"/>
      <c r="F19" s="1131"/>
      <c r="G19" s="1131"/>
      <c r="H19" s="1131"/>
      <c r="I19" s="1131"/>
      <c r="J19" s="1131"/>
      <c r="K19" s="1131"/>
      <c r="L19" s="1131"/>
      <c r="M19" s="1131"/>
      <c r="N19" s="1131"/>
      <c r="O19" s="1131"/>
      <c r="P19" s="1131"/>
      <c r="Q19" s="1131"/>
      <c r="R19" s="1131"/>
      <c r="S19" s="1131"/>
      <c r="T19" s="1131"/>
      <c r="U19" s="1131"/>
      <c r="V19" s="1131"/>
      <c r="W19" s="1131"/>
      <c r="X19" s="1131"/>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7" t="s">
        <v>254</v>
      </c>
      <c r="G21" s="1138"/>
      <c r="H21" s="1138"/>
      <c r="I21" s="1138"/>
      <c r="J21" s="1138"/>
      <c r="K21" s="1138"/>
      <c r="L21" s="1138"/>
      <c r="M21" s="1138"/>
      <c r="N21" s="60"/>
      <c r="O21" s="71" t="s">
        <v>237</v>
      </c>
      <c r="P21" s="1139" t="s">
        <v>238</v>
      </c>
      <c r="Q21" s="1140"/>
      <c r="R21" s="1140"/>
      <c r="S21" s="1140"/>
      <c r="T21" s="1140"/>
      <c r="U21" s="1140"/>
      <c r="V21" s="1140"/>
      <c r="W21" s="1140"/>
      <c r="X21" s="1140"/>
      <c r="Y21" s="59"/>
    </row>
    <row r="22" spans="1:25" ht="14.25" hidden="1" customHeight="1">
      <c r="A22" s="43"/>
      <c r="B22" s="78"/>
      <c r="C22" s="77"/>
      <c r="D22" s="61"/>
      <c r="E22" s="94" t="s">
        <v>237</v>
      </c>
      <c r="F22" s="1137" t="s">
        <v>240</v>
      </c>
      <c r="G22" s="1138"/>
      <c r="H22" s="1138"/>
      <c r="I22" s="1138"/>
      <c r="J22" s="1138"/>
      <c r="K22" s="1138"/>
      <c r="L22" s="1138"/>
      <c r="M22" s="1138"/>
      <c r="N22" s="60"/>
      <c r="O22" s="74" t="s">
        <v>237</v>
      </c>
      <c r="P22" s="1139" t="s">
        <v>587</v>
      </c>
      <c r="Q22" s="1140"/>
      <c r="R22" s="1140"/>
      <c r="S22" s="1140"/>
      <c r="T22" s="1140"/>
      <c r="U22" s="1140"/>
      <c r="V22" s="1140"/>
      <c r="W22" s="1140"/>
      <c r="X22" s="1140"/>
      <c r="Y22" s="59"/>
    </row>
    <row r="23" spans="1:25" ht="27" hidden="1" customHeight="1">
      <c r="A23" s="43"/>
      <c r="B23" s="78"/>
      <c r="C23" s="77"/>
      <c r="D23" s="61"/>
      <c r="E23" s="60"/>
      <c r="F23" s="60"/>
      <c r="G23" s="60"/>
      <c r="H23" s="60"/>
      <c r="I23" s="60"/>
      <c r="J23" s="60"/>
      <c r="K23" s="60"/>
      <c r="L23" s="60"/>
      <c r="M23" s="60"/>
      <c r="N23" s="60"/>
      <c r="O23" s="60"/>
      <c r="P23" s="1132"/>
      <c r="Q23" s="1132"/>
      <c r="R23" s="1132"/>
      <c r="S23" s="1132"/>
      <c r="T23" s="1132"/>
      <c r="U23" s="1132"/>
      <c r="V23" s="1132"/>
      <c r="W23" s="1132"/>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6" t="s">
        <v>394</v>
      </c>
      <c r="F35" s="1136"/>
      <c r="G35" s="1136"/>
      <c r="H35" s="1136"/>
      <c r="I35" s="1136"/>
      <c r="J35" s="1136"/>
      <c r="K35" s="1136"/>
      <c r="L35" s="1136"/>
      <c r="M35" s="1136"/>
      <c r="N35" s="1136"/>
      <c r="O35" s="1136"/>
      <c r="P35" s="1136"/>
      <c r="Q35" s="1136"/>
      <c r="R35" s="1136"/>
      <c r="S35" s="1136"/>
      <c r="T35" s="1136"/>
      <c r="U35" s="1136"/>
      <c r="V35" s="1136"/>
      <c r="W35" s="1136"/>
      <c r="X35" s="1136"/>
      <c r="Y35" s="59"/>
    </row>
    <row r="36" spans="1:25" ht="38.25" hidden="1" customHeight="1">
      <c r="A36" s="43"/>
      <c r="B36" s="78"/>
      <c r="C36" s="77"/>
      <c r="D36" s="61"/>
      <c r="E36" s="1136"/>
      <c r="F36" s="1136"/>
      <c r="G36" s="1136"/>
      <c r="H36" s="1136"/>
      <c r="I36" s="1136"/>
      <c r="J36" s="1136"/>
      <c r="K36" s="1136"/>
      <c r="L36" s="1136"/>
      <c r="M36" s="1136"/>
      <c r="N36" s="1136"/>
      <c r="O36" s="1136"/>
      <c r="P36" s="1136"/>
      <c r="Q36" s="1136"/>
      <c r="R36" s="1136"/>
      <c r="S36" s="1136"/>
      <c r="T36" s="1136"/>
      <c r="U36" s="1136"/>
      <c r="V36" s="1136"/>
      <c r="W36" s="1136"/>
      <c r="X36" s="1136"/>
      <c r="Y36" s="59"/>
    </row>
    <row r="37" spans="1:25" ht="9.75" hidden="1" customHeight="1">
      <c r="A37" s="43"/>
      <c r="B37" s="78"/>
      <c r="C37" s="77"/>
      <c r="D37" s="61"/>
      <c r="E37" s="1136"/>
      <c r="F37" s="1136"/>
      <c r="G37" s="1136"/>
      <c r="H37" s="1136"/>
      <c r="I37" s="1136"/>
      <c r="J37" s="1136"/>
      <c r="K37" s="1136"/>
      <c r="L37" s="1136"/>
      <c r="M37" s="1136"/>
      <c r="N37" s="1136"/>
      <c r="O37" s="1136"/>
      <c r="P37" s="1136"/>
      <c r="Q37" s="1136"/>
      <c r="R37" s="1136"/>
      <c r="S37" s="1136"/>
      <c r="T37" s="1136"/>
      <c r="U37" s="1136"/>
      <c r="V37" s="1136"/>
      <c r="W37" s="1136"/>
      <c r="X37" s="1136"/>
      <c r="Y37" s="59"/>
    </row>
    <row r="38" spans="1:25" ht="51" hidden="1" customHeight="1">
      <c r="A38" s="43"/>
      <c r="B38" s="78"/>
      <c r="C38" s="77"/>
      <c r="D38" s="61"/>
      <c r="E38" s="1136"/>
      <c r="F38" s="1136"/>
      <c r="G38" s="1136"/>
      <c r="H38" s="1136"/>
      <c r="I38" s="1136"/>
      <c r="J38" s="1136"/>
      <c r="K38" s="1136"/>
      <c r="L38" s="1136"/>
      <c r="M38" s="1136"/>
      <c r="N38" s="1136"/>
      <c r="O38" s="1136"/>
      <c r="P38" s="1136"/>
      <c r="Q38" s="1136"/>
      <c r="R38" s="1136"/>
      <c r="S38" s="1136"/>
      <c r="T38" s="1136"/>
      <c r="U38" s="1136"/>
      <c r="V38" s="1136"/>
      <c r="W38" s="1136"/>
      <c r="X38" s="1136"/>
      <c r="Y38" s="59"/>
    </row>
    <row r="39" spans="1:25" ht="15" hidden="1" customHeight="1">
      <c r="A39" s="43"/>
      <c r="B39" s="78"/>
      <c r="C39" s="77"/>
      <c r="D39" s="61"/>
      <c r="E39" s="1136"/>
      <c r="F39" s="1136"/>
      <c r="G39" s="1136"/>
      <c r="H39" s="1136"/>
      <c r="I39" s="1136"/>
      <c r="J39" s="1136"/>
      <c r="K39" s="1136"/>
      <c r="L39" s="1136"/>
      <c r="M39" s="1136"/>
      <c r="N39" s="1136"/>
      <c r="O39" s="1136"/>
      <c r="P39" s="1136"/>
      <c r="Q39" s="1136"/>
      <c r="R39" s="1136"/>
      <c r="S39" s="1136"/>
      <c r="T39" s="1136"/>
      <c r="U39" s="1136"/>
      <c r="V39" s="1136"/>
      <c r="W39" s="1136"/>
      <c r="X39" s="1136"/>
      <c r="Y39" s="59"/>
    </row>
    <row r="40" spans="1:25" ht="12" hidden="1" customHeight="1">
      <c r="A40" s="43"/>
      <c r="B40" s="78"/>
      <c r="C40" s="77"/>
      <c r="D40" s="61"/>
      <c r="E40" s="1141"/>
      <c r="F40" s="1142"/>
      <c r="G40" s="1142"/>
      <c r="H40" s="1142"/>
      <c r="I40" s="1142"/>
      <c r="J40" s="1142"/>
      <c r="K40" s="1142"/>
      <c r="L40" s="1142"/>
      <c r="M40" s="1142"/>
      <c r="N40" s="1142"/>
      <c r="O40" s="1142"/>
      <c r="P40" s="1142"/>
      <c r="Q40" s="1142"/>
      <c r="R40" s="1142"/>
      <c r="S40" s="1142"/>
      <c r="T40" s="1142"/>
      <c r="U40" s="1142"/>
      <c r="V40" s="1142"/>
      <c r="W40" s="1142"/>
      <c r="X40" s="1142"/>
      <c r="Y40" s="59"/>
    </row>
    <row r="41" spans="1:25" ht="38.25" hidden="1" customHeight="1">
      <c r="A41" s="43"/>
      <c r="B41" s="78"/>
      <c r="C41" s="77"/>
      <c r="D41" s="61"/>
      <c r="E41" s="1136"/>
      <c r="F41" s="1136"/>
      <c r="G41" s="1136"/>
      <c r="H41" s="1136"/>
      <c r="I41" s="1136"/>
      <c r="J41" s="1136"/>
      <c r="K41" s="1136"/>
      <c r="L41" s="1136"/>
      <c r="M41" s="1136"/>
      <c r="N41" s="1136"/>
      <c r="O41" s="1136"/>
      <c r="P41" s="1136"/>
      <c r="Q41" s="1136"/>
      <c r="R41" s="1136"/>
      <c r="S41" s="1136"/>
      <c r="T41" s="1136"/>
      <c r="U41" s="1136"/>
      <c r="V41" s="1136"/>
      <c r="W41" s="1136"/>
      <c r="X41" s="1136"/>
      <c r="Y41" s="59"/>
    </row>
    <row r="42" spans="1:25" ht="15" hidden="1">
      <c r="A42" s="43"/>
      <c r="B42" s="78"/>
      <c r="C42" s="77"/>
      <c r="D42" s="61"/>
      <c r="E42" s="1136"/>
      <c r="F42" s="1136"/>
      <c r="G42" s="1136"/>
      <c r="H42" s="1136"/>
      <c r="I42" s="1136"/>
      <c r="J42" s="1136"/>
      <c r="K42" s="1136"/>
      <c r="L42" s="1136"/>
      <c r="M42" s="1136"/>
      <c r="N42" s="1136"/>
      <c r="O42" s="1136"/>
      <c r="P42" s="1136"/>
      <c r="Q42" s="1136"/>
      <c r="R42" s="1136"/>
      <c r="S42" s="1136"/>
      <c r="T42" s="1136"/>
      <c r="U42" s="1136"/>
      <c r="V42" s="1136"/>
      <c r="W42" s="1136"/>
      <c r="X42" s="1136"/>
      <c r="Y42" s="59"/>
    </row>
    <row r="43" spans="1:25" ht="15" hidden="1">
      <c r="A43" s="43"/>
      <c r="B43" s="78"/>
      <c r="C43" s="77"/>
      <c r="D43" s="61"/>
      <c r="E43" s="1136"/>
      <c r="F43" s="1136"/>
      <c r="G43" s="1136"/>
      <c r="H43" s="1136"/>
      <c r="I43" s="1136"/>
      <c r="J43" s="1136"/>
      <c r="K43" s="1136"/>
      <c r="L43" s="1136"/>
      <c r="M43" s="1136"/>
      <c r="N43" s="1136"/>
      <c r="O43" s="1136"/>
      <c r="P43" s="1136"/>
      <c r="Q43" s="1136"/>
      <c r="R43" s="1136"/>
      <c r="S43" s="1136"/>
      <c r="T43" s="1136"/>
      <c r="U43" s="1136"/>
      <c r="V43" s="1136"/>
      <c r="W43" s="1136"/>
      <c r="X43" s="1136"/>
      <c r="Y43" s="59"/>
    </row>
    <row r="44" spans="1:25" ht="33.75" hidden="1" customHeight="1">
      <c r="A44" s="43"/>
      <c r="B44" s="78"/>
      <c r="C44" s="77"/>
      <c r="D44" s="66"/>
      <c r="E44" s="1136"/>
      <c r="F44" s="1136"/>
      <c r="G44" s="1136"/>
      <c r="H44" s="1136"/>
      <c r="I44" s="1136"/>
      <c r="J44" s="1136"/>
      <c r="K44" s="1136"/>
      <c r="L44" s="1136"/>
      <c r="M44" s="1136"/>
      <c r="N44" s="1136"/>
      <c r="O44" s="1136"/>
      <c r="P44" s="1136"/>
      <c r="Q44" s="1136"/>
      <c r="R44" s="1136"/>
      <c r="S44" s="1136"/>
      <c r="T44" s="1136"/>
      <c r="U44" s="1136"/>
      <c r="V44" s="1136"/>
      <c r="W44" s="1136"/>
      <c r="X44" s="1136"/>
      <c r="Y44" s="59"/>
    </row>
    <row r="45" spans="1:25" ht="15" hidden="1">
      <c r="A45" s="43"/>
      <c r="B45" s="78"/>
      <c r="C45" s="77"/>
      <c r="D45" s="66"/>
      <c r="E45" s="1136"/>
      <c r="F45" s="1136"/>
      <c r="G45" s="1136"/>
      <c r="H45" s="1136"/>
      <c r="I45" s="1136"/>
      <c r="J45" s="1136"/>
      <c r="K45" s="1136"/>
      <c r="L45" s="1136"/>
      <c r="M45" s="1136"/>
      <c r="N45" s="1136"/>
      <c r="O45" s="1136"/>
      <c r="P45" s="1136"/>
      <c r="Q45" s="1136"/>
      <c r="R45" s="1136"/>
      <c r="S45" s="1136"/>
      <c r="T45" s="1136"/>
      <c r="U45" s="1136"/>
      <c r="V45" s="1136"/>
      <c r="W45" s="1136"/>
      <c r="X45" s="1136"/>
      <c r="Y45" s="59"/>
    </row>
    <row r="46" spans="1:25" ht="24" hidden="1" customHeight="1">
      <c r="A46" s="43"/>
      <c r="B46" s="78"/>
      <c r="C46" s="77"/>
      <c r="D46" s="61"/>
      <c r="E46" s="1147" t="s">
        <v>236</v>
      </c>
      <c r="F46" s="1147"/>
      <c r="G46" s="1147"/>
      <c r="H46" s="1147"/>
      <c r="I46" s="1147"/>
      <c r="J46" s="1147"/>
      <c r="K46" s="1147"/>
      <c r="L46" s="1147"/>
      <c r="M46" s="1147"/>
      <c r="N46" s="1147"/>
      <c r="O46" s="1147"/>
      <c r="P46" s="1147"/>
      <c r="Q46" s="1147"/>
      <c r="R46" s="1147"/>
      <c r="S46" s="1147"/>
      <c r="T46" s="1147"/>
      <c r="U46" s="1147"/>
      <c r="V46" s="1147"/>
      <c r="W46" s="1147"/>
      <c r="X46" s="1147"/>
      <c r="Y46" s="59"/>
    </row>
    <row r="47" spans="1:25" ht="37.5" hidden="1" customHeight="1">
      <c r="A47" s="43"/>
      <c r="B47" s="78"/>
      <c r="C47" s="77"/>
      <c r="D47" s="61"/>
      <c r="E47" s="1147"/>
      <c r="F47" s="1147"/>
      <c r="G47" s="1147"/>
      <c r="H47" s="1147"/>
      <c r="I47" s="1147"/>
      <c r="J47" s="1147"/>
      <c r="K47" s="1147"/>
      <c r="L47" s="1147"/>
      <c r="M47" s="1147"/>
      <c r="N47" s="1147"/>
      <c r="O47" s="1147"/>
      <c r="P47" s="1147"/>
      <c r="Q47" s="1147"/>
      <c r="R47" s="1147"/>
      <c r="S47" s="1147"/>
      <c r="T47" s="1147"/>
      <c r="U47" s="1147"/>
      <c r="V47" s="1147"/>
      <c r="W47" s="1147"/>
      <c r="X47" s="1147"/>
      <c r="Y47" s="59"/>
    </row>
    <row r="48" spans="1:25" ht="24" hidden="1" customHeight="1">
      <c r="A48" s="43"/>
      <c r="B48" s="78"/>
      <c r="C48" s="77"/>
      <c r="D48" s="61"/>
      <c r="E48" s="1147"/>
      <c r="F48" s="1147"/>
      <c r="G48" s="1147"/>
      <c r="H48" s="1147"/>
      <c r="I48" s="1147"/>
      <c r="J48" s="1147"/>
      <c r="K48" s="1147"/>
      <c r="L48" s="1147"/>
      <c r="M48" s="1147"/>
      <c r="N48" s="1147"/>
      <c r="O48" s="1147"/>
      <c r="P48" s="1147"/>
      <c r="Q48" s="1147"/>
      <c r="R48" s="1147"/>
      <c r="S48" s="1147"/>
      <c r="T48" s="1147"/>
      <c r="U48" s="1147"/>
      <c r="V48" s="1147"/>
      <c r="W48" s="1147"/>
      <c r="X48" s="1147"/>
      <c r="Y48" s="59"/>
    </row>
    <row r="49" spans="1:25" ht="51" hidden="1" customHeight="1">
      <c r="A49" s="43"/>
      <c r="B49" s="78"/>
      <c r="C49" s="77"/>
      <c r="D49" s="61"/>
      <c r="E49" s="1147"/>
      <c r="F49" s="1147"/>
      <c r="G49" s="1147"/>
      <c r="H49" s="1147"/>
      <c r="I49" s="1147"/>
      <c r="J49" s="1147"/>
      <c r="K49" s="1147"/>
      <c r="L49" s="1147"/>
      <c r="M49" s="1147"/>
      <c r="N49" s="1147"/>
      <c r="O49" s="1147"/>
      <c r="P49" s="1147"/>
      <c r="Q49" s="1147"/>
      <c r="R49" s="1147"/>
      <c r="S49" s="1147"/>
      <c r="T49" s="1147"/>
      <c r="U49" s="1147"/>
      <c r="V49" s="1147"/>
      <c r="W49" s="1147"/>
      <c r="X49" s="1147"/>
      <c r="Y49" s="59"/>
    </row>
    <row r="50" spans="1:25" ht="15" hidden="1">
      <c r="A50" s="43"/>
      <c r="B50" s="78"/>
      <c r="C50" s="77"/>
      <c r="D50" s="61"/>
      <c r="E50" s="1147"/>
      <c r="F50" s="1147"/>
      <c r="G50" s="1147"/>
      <c r="H50" s="1147"/>
      <c r="I50" s="1147"/>
      <c r="J50" s="1147"/>
      <c r="K50" s="1147"/>
      <c r="L50" s="1147"/>
      <c r="M50" s="1147"/>
      <c r="N50" s="1147"/>
      <c r="O50" s="1147"/>
      <c r="P50" s="1147"/>
      <c r="Q50" s="1147"/>
      <c r="R50" s="1147"/>
      <c r="S50" s="1147"/>
      <c r="T50" s="1147"/>
      <c r="U50" s="1147"/>
      <c r="V50" s="1147"/>
      <c r="W50" s="1147"/>
      <c r="X50" s="1147"/>
      <c r="Y50" s="59"/>
    </row>
    <row r="51" spans="1:25" ht="15" hidden="1">
      <c r="A51" s="43"/>
      <c r="B51" s="78"/>
      <c r="C51" s="77"/>
      <c r="D51" s="61"/>
      <c r="E51" s="1147"/>
      <c r="F51" s="1147"/>
      <c r="G51" s="1147"/>
      <c r="H51" s="1147"/>
      <c r="I51" s="1147"/>
      <c r="J51" s="1147"/>
      <c r="K51" s="1147"/>
      <c r="L51" s="1147"/>
      <c r="M51" s="1147"/>
      <c r="N51" s="1147"/>
      <c r="O51" s="1147"/>
      <c r="P51" s="1147"/>
      <c r="Q51" s="1147"/>
      <c r="R51" s="1147"/>
      <c r="S51" s="1147"/>
      <c r="T51" s="1147"/>
      <c r="U51" s="1147"/>
      <c r="V51" s="1147"/>
      <c r="W51" s="1147"/>
      <c r="X51" s="1147"/>
      <c r="Y51" s="59"/>
    </row>
    <row r="52" spans="1:25" ht="15" hidden="1">
      <c r="A52" s="43"/>
      <c r="B52" s="78"/>
      <c r="C52" s="77"/>
      <c r="D52" s="61"/>
      <c r="E52" s="1147"/>
      <c r="F52" s="1147"/>
      <c r="G52" s="1147"/>
      <c r="H52" s="1147"/>
      <c r="I52" s="1147"/>
      <c r="J52" s="1147"/>
      <c r="K52" s="1147"/>
      <c r="L52" s="1147"/>
      <c r="M52" s="1147"/>
      <c r="N52" s="1147"/>
      <c r="O52" s="1147"/>
      <c r="P52" s="1147"/>
      <c r="Q52" s="1147"/>
      <c r="R52" s="1147"/>
      <c r="S52" s="1147"/>
      <c r="T52" s="1147"/>
      <c r="U52" s="1147"/>
      <c r="V52" s="1147"/>
      <c r="W52" s="1147"/>
      <c r="X52" s="1147"/>
      <c r="Y52" s="59"/>
    </row>
    <row r="53" spans="1:25" ht="15" hidden="1">
      <c r="A53" s="43"/>
      <c r="B53" s="78"/>
      <c r="C53" s="77"/>
      <c r="D53" s="61"/>
      <c r="E53" s="1147"/>
      <c r="F53" s="1147"/>
      <c r="G53" s="1147"/>
      <c r="H53" s="1147"/>
      <c r="I53" s="1147"/>
      <c r="J53" s="1147"/>
      <c r="K53" s="1147"/>
      <c r="L53" s="1147"/>
      <c r="M53" s="1147"/>
      <c r="N53" s="1147"/>
      <c r="O53" s="1147"/>
      <c r="P53" s="1147"/>
      <c r="Q53" s="1147"/>
      <c r="R53" s="1147"/>
      <c r="S53" s="1147"/>
      <c r="T53" s="1147"/>
      <c r="U53" s="1147"/>
      <c r="V53" s="1147"/>
      <c r="W53" s="1147"/>
      <c r="X53" s="1147"/>
      <c r="Y53" s="59"/>
    </row>
    <row r="54" spans="1:25" ht="15" hidden="1">
      <c r="A54" s="43"/>
      <c r="B54" s="78"/>
      <c r="C54" s="77"/>
      <c r="D54" s="61"/>
      <c r="E54" s="1147"/>
      <c r="F54" s="1147"/>
      <c r="G54" s="1147"/>
      <c r="H54" s="1147"/>
      <c r="I54" s="1147"/>
      <c r="J54" s="1147"/>
      <c r="K54" s="1147"/>
      <c r="L54" s="1147"/>
      <c r="M54" s="1147"/>
      <c r="N54" s="1147"/>
      <c r="O54" s="1147"/>
      <c r="P54" s="1147"/>
      <c r="Q54" s="1147"/>
      <c r="R54" s="1147"/>
      <c r="S54" s="1147"/>
      <c r="T54" s="1147"/>
      <c r="U54" s="1147"/>
      <c r="V54" s="1147"/>
      <c r="W54" s="1147"/>
      <c r="X54" s="1147"/>
      <c r="Y54" s="59"/>
    </row>
    <row r="55" spans="1:25" ht="15" hidden="1">
      <c r="A55" s="43"/>
      <c r="B55" s="78"/>
      <c r="C55" s="77"/>
      <c r="D55" s="61"/>
      <c r="E55" s="1147"/>
      <c r="F55" s="1147"/>
      <c r="G55" s="1147"/>
      <c r="H55" s="1147"/>
      <c r="I55" s="1147"/>
      <c r="J55" s="1147"/>
      <c r="K55" s="1147"/>
      <c r="L55" s="1147"/>
      <c r="M55" s="1147"/>
      <c r="N55" s="1147"/>
      <c r="O55" s="1147"/>
      <c r="P55" s="1147"/>
      <c r="Q55" s="1147"/>
      <c r="R55" s="1147"/>
      <c r="S55" s="1147"/>
      <c r="T55" s="1147"/>
      <c r="U55" s="1147"/>
      <c r="V55" s="1147"/>
      <c r="W55" s="1147"/>
      <c r="X55" s="1147"/>
      <c r="Y55" s="59"/>
    </row>
    <row r="56" spans="1:25" ht="25.5" hidden="1" customHeight="1">
      <c r="A56" s="43"/>
      <c r="B56" s="78"/>
      <c r="C56" s="77"/>
      <c r="D56" s="66"/>
      <c r="E56" s="1147"/>
      <c r="F56" s="1147"/>
      <c r="G56" s="1147"/>
      <c r="H56" s="1147"/>
      <c r="I56" s="1147"/>
      <c r="J56" s="1147"/>
      <c r="K56" s="1147"/>
      <c r="L56" s="1147"/>
      <c r="M56" s="1147"/>
      <c r="N56" s="1147"/>
      <c r="O56" s="1147"/>
      <c r="P56" s="1147"/>
      <c r="Q56" s="1147"/>
      <c r="R56" s="1147"/>
      <c r="S56" s="1147"/>
      <c r="T56" s="1147"/>
      <c r="U56" s="1147"/>
      <c r="V56" s="1147"/>
      <c r="W56" s="1147"/>
      <c r="X56" s="1147"/>
      <c r="Y56" s="59"/>
    </row>
    <row r="57" spans="1:25" ht="15" hidden="1">
      <c r="A57" s="43"/>
      <c r="B57" s="78"/>
      <c r="C57" s="77"/>
      <c r="D57" s="66"/>
      <c r="E57" s="1147"/>
      <c r="F57" s="1147"/>
      <c r="G57" s="1147"/>
      <c r="H57" s="1147"/>
      <c r="I57" s="1147"/>
      <c r="J57" s="1147"/>
      <c r="K57" s="1147"/>
      <c r="L57" s="1147"/>
      <c r="M57" s="1147"/>
      <c r="N57" s="1147"/>
      <c r="O57" s="1147"/>
      <c r="P57" s="1147"/>
      <c r="Q57" s="1147"/>
      <c r="R57" s="1147"/>
      <c r="S57" s="1147"/>
      <c r="T57" s="1147"/>
      <c r="U57" s="1147"/>
      <c r="V57" s="1147"/>
      <c r="W57" s="1147"/>
      <c r="X57" s="1147"/>
      <c r="Y57" s="59"/>
    </row>
    <row r="58" spans="1:25" ht="15" hidden="1" customHeight="1">
      <c r="A58" s="43"/>
      <c r="B58" s="78"/>
      <c r="C58" s="77"/>
      <c r="D58" s="61"/>
      <c r="E58" s="1133" t="s">
        <v>395</v>
      </c>
      <c r="F58" s="1133"/>
      <c r="G58" s="1133"/>
      <c r="H58" s="1133"/>
      <c r="I58" s="1133"/>
      <c r="J58" s="1133"/>
      <c r="K58" s="1133"/>
      <c r="L58" s="1133"/>
      <c r="M58" s="1133"/>
      <c r="N58" s="1133"/>
      <c r="O58" s="1133"/>
      <c r="P58" s="1133"/>
      <c r="Q58" s="1133"/>
      <c r="R58" s="1133"/>
      <c r="S58" s="1133"/>
      <c r="T58" s="1133"/>
      <c r="U58" s="1133"/>
      <c r="V58" s="231"/>
      <c r="W58" s="231"/>
      <c r="X58" s="231"/>
      <c r="Y58" s="59"/>
    </row>
    <row r="59" spans="1:25" ht="15" hidden="1" customHeight="1">
      <c r="A59" s="43"/>
      <c r="B59" s="78"/>
      <c r="C59" s="77"/>
      <c r="D59" s="61"/>
      <c r="E59" s="1148"/>
      <c r="F59" s="1148"/>
      <c r="G59" s="1148"/>
      <c r="H59" s="1141"/>
      <c r="I59" s="1142"/>
      <c r="J59" s="1142"/>
      <c r="K59" s="1142"/>
      <c r="L59" s="1142"/>
      <c r="M59" s="1142"/>
      <c r="N59" s="1142"/>
      <c r="O59" s="1142"/>
      <c r="P59" s="1142"/>
      <c r="Q59" s="1142"/>
      <c r="R59" s="1142"/>
      <c r="S59" s="1142"/>
      <c r="T59" s="1142"/>
      <c r="U59" s="1142"/>
      <c r="V59" s="1142"/>
      <c r="W59" s="1142"/>
      <c r="X59" s="1142"/>
      <c r="Y59" s="59"/>
    </row>
    <row r="60" spans="1:25" ht="15" hidden="1" customHeight="1">
      <c r="A60" s="43"/>
      <c r="B60" s="78"/>
      <c r="C60" s="77"/>
      <c r="D60" s="61"/>
      <c r="E60" s="1144"/>
      <c r="F60" s="1144"/>
      <c r="G60" s="1144"/>
      <c r="H60" s="1146"/>
      <c r="I60" s="1146"/>
      <c r="J60" s="1146"/>
      <c r="K60" s="1146"/>
      <c r="L60" s="1146"/>
      <c r="M60" s="1146"/>
      <c r="N60" s="1146"/>
      <c r="O60" s="1146"/>
      <c r="P60" s="1146"/>
      <c r="Q60" s="1146"/>
      <c r="R60" s="1146"/>
      <c r="S60" s="1146"/>
      <c r="T60" s="1146"/>
      <c r="U60" s="1146"/>
      <c r="V60" s="1146"/>
      <c r="W60" s="1146"/>
      <c r="X60" s="1146"/>
      <c r="Y60" s="59"/>
    </row>
    <row r="61" spans="1:25" ht="15" hidden="1">
      <c r="A61" s="43"/>
      <c r="B61" s="78"/>
      <c r="C61" s="77"/>
      <c r="D61" s="61"/>
      <c r="E61" s="70"/>
      <c r="F61" s="68"/>
      <c r="G61" s="69"/>
      <c r="H61" s="1146"/>
      <c r="I61" s="1146"/>
      <c r="J61" s="1146"/>
      <c r="K61" s="1146"/>
      <c r="L61" s="1146"/>
      <c r="M61" s="1146"/>
      <c r="N61" s="1146"/>
      <c r="O61" s="1146"/>
      <c r="P61" s="1146"/>
      <c r="Q61" s="1146"/>
      <c r="R61" s="1146"/>
      <c r="S61" s="1146"/>
      <c r="T61" s="1146"/>
      <c r="U61" s="1146"/>
      <c r="V61" s="1146"/>
      <c r="W61" s="1146"/>
      <c r="X61" s="114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3" t="s">
        <v>396</v>
      </c>
      <c r="F70" s="1133"/>
      <c r="G70" s="1133"/>
      <c r="H70" s="1133"/>
      <c r="I70" s="1133"/>
      <c r="J70" s="1133"/>
      <c r="K70" s="1133"/>
      <c r="L70" s="1133"/>
      <c r="M70" s="1133"/>
      <c r="N70" s="1133"/>
      <c r="O70" s="1133"/>
      <c r="P70" s="1133"/>
      <c r="Q70" s="1133"/>
      <c r="R70" s="1133"/>
      <c r="S70" s="1133"/>
      <c r="T70" s="1133"/>
      <c r="U70" s="450"/>
      <c r="V70" s="450"/>
      <c r="W70" s="450"/>
      <c r="X70" s="450"/>
      <c r="Y70" s="59"/>
    </row>
    <row r="71" spans="1:25" ht="15" hidden="1">
      <c r="A71" s="43"/>
      <c r="B71" s="78"/>
      <c r="C71" s="77"/>
      <c r="D71" s="61"/>
      <c r="E71" s="1133" t="s">
        <v>586</v>
      </c>
      <c r="F71" s="1133"/>
      <c r="G71" s="1133"/>
      <c r="H71" s="1133"/>
      <c r="I71" s="1133"/>
      <c r="J71" s="1133"/>
      <c r="K71" s="1133"/>
      <c r="L71" s="1133"/>
      <c r="M71" s="1133"/>
      <c r="N71" s="1133"/>
      <c r="O71" s="1133"/>
      <c r="P71" s="1133"/>
      <c r="Q71" s="1133"/>
      <c r="R71" s="1133"/>
      <c r="S71" s="1133"/>
      <c r="T71" s="1133"/>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3" t="s">
        <v>395</v>
      </c>
      <c r="F81" s="1133"/>
      <c r="G81" s="1133"/>
      <c r="H81" s="1133"/>
      <c r="I81" s="1133"/>
      <c r="J81" s="1133"/>
      <c r="K81" s="1133"/>
      <c r="L81" s="1133"/>
      <c r="M81" s="1133"/>
      <c r="N81" s="1133"/>
      <c r="O81" s="1133"/>
      <c r="P81" s="1133"/>
      <c r="Q81" s="1133"/>
      <c r="R81" s="1133"/>
      <c r="S81" s="1133"/>
      <c r="T81" s="1133"/>
      <c r="U81" s="1133"/>
      <c r="V81" s="231"/>
      <c r="W81" s="231"/>
      <c r="X81" s="231"/>
      <c r="Y81" s="59"/>
    </row>
    <row r="82" spans="1:25" ht="15" hidden="1" customHeight="1">
      <c r="A82" s="43"/>
      <c r="B82" s="78"/>
      <c r="C82" s="77"/>
      <c r="D82" s="61"/>
      <c r="E82" s="1144"/>
      <c r="F82" s="1144"/>
      <c r="G82" s="1144"/>
      <c r="H82" s="1141"/>
      <c r="I82" s="1142"/>
      <c r="J82" s="1142"/>
      <c r="K82" s="1142"/>
      <c r="L82" s="1142"/>
      <c r="M82" s="1142"/>
      <c r="N82" s="1142"/>
      <c r="O82" s="1142"/>
      <c r="P82" s="1142"/>
      <c r="Q82" s="1142"/>
      <c r="R82" s="1142"/>
      <c r="S82" s="1142"/>
      <c r="T82" s="1142"/>
      <c r="U82" s="1142"/>
      <c r="V82" s="1142"/>
      <c r="W82" s="1142"/>
      <c r="X82" s="1142"/>
      <c r="Y82" s="59"/>
    </row>
    <row r="83" spans="1:25" ht="15" hidden="1" customHeight="1">
      <c r="A83" s="43"/>
      <c r="B83" s="78"/>
      <c r="C83" s="77"/>
      <c r="D83" s="61"/>
      <c r="Y83" s="59"/>
    </row>
    <row r="84" spans="1:25" ht="15" hidden="1" customHeight="1">
      <c r="A84" s="43"/>
      <c r="B84" s="78"/>
      <c r="C84" s="77"/>
      <c r="D84" s="61"/>
      <c r="E84" s="70"/>
      <c r="F84" s="68"/>
      <c r="G84" s="69"/>
      <c r="H84" s="1146"/>
      <c r="I84" s="1146"/>
      <c r="J84" s="1146"/>
      <c r="K84" s="1146"/>
      <c r="L84" s="1146"/>
      <c r="M84" s="1146"/>
      <c r="N84" s="1146"/>
      <c r="O84" s="1146"/>
      <c r="P84" s="1146"/>
      <c r="Q84" s="1146"/>
      <c r="R84" s="1146"/>
      <c r="S84" s="1146"/>
      <c r="T84" s="1146"/>
      <c r="U84" s="1146"/>
      <c r="V84" s="1146"/>
      <c r="W84" s="1146"/>
      <c r="X84" s="114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5" t="s">
        <v>235</v>
      </c>
      <c r="F98" s="1145"/>
      <c r="G98" s="1145"/>
      <c r="H98" s="1145"/>
      <c r="I98" s="1145"/>
      <c r="J98" s="1145"/>
      <c r="K98" s="1145"/>
      <c r="L98" s="1145"/>
      <c r="M98" s="1145"/>
      <c r="N98" s="1145"/>
      <c r="O98" s="1145"/>
      <c r="P98" s="1145"/>
      <c r="Q98" s="1145"/>
      <c r="R98" s="1145"/>
      <c r="S98" s="1145"/>
      <c r="T98" s="1145"/>
      <c r="U98" s="1145"/>
      <c r="V98" s="1145"/>
      <c r="W98" s="1145"/>
      <c r="X98" s="1145"/>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3" t="s">
        <v>234</v>
      </c>
      <c r="G100" s="1143"/>
      <c r="H100" s="1143"/>
      <c r="I100" s="1143"/>
      <c r="J100" s="1143"/>
      <c r="K100" s="1143"/>
      <c r="L100" s="1143"/>
      <c r="M100" s="1143"/>
      <c r="N100" s="1143"/>
      <c r="O100" s="1143"/>
      <c r="P100" s="1143"/>
      <c r="Q100" s="1143"/>
      <c r="R100" s="1143"/>
      <c r="S100" s="114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3" t="s">
        <v>233</v>
      </c>
      <c r="G102" s="1143"/>
      <c r="H102" s="1143"/>
      <c r="I102" s="1143"/>
      <c r="J102" s="1143"/>
      <c r="K102" s="1143"/>
      <c r="L102" s="1143"/>
      <c r="M102" s="1143"/>
      <c r="N102" s="1143"/>
      <c r="O102" s="1143"/>
      <c r="P102" s="1143"/>
      <c r="Q102" s="1143"/>
      <c r="R102" s="1143"/>
      <c r="S102" s="1143"/>
      <c r="T102" s="1143"/>
      <c r="U102" s="1143"/>
      <c r="V102" s="1143"/>
      <c r="W102" s="1143"/>
      <c r="X102" s="114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Xixqqw4gshY1vXKtThc4pLOyiL0lTb7HpwE0uFu1atnYE10CA/nMpvoezv6mLqeoNzDAc33wB5od2hjTDIutLw==" saltValue="SJkgdvqQzwD80DABm/bNUQ=="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4" t="s">
        <v>491</v>
      </c>
      <c r="G2" s="1205"/>
      <c r="H2" s="1206"/>
      <c r="I2" s="436"/>
    </row>
    <row r="3" spans="1:20" ht="3" customHeight="1"/>
    <row r="4" spans="1:20" s="190" customFormat="1" ht="11.25">
      <c r="A4" s="214"/>
      <c r="B4" s="214"/>
      <c r="C4" s="214"/>
      <c r="D4" s="214"/>
      <c r="F4" s="1154" t="s">
        <v>454</v>
      </c>
      <c r="G4" s="1154"/>
      <c r="H4" s="1154"/>
      <c r="I4" s="120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01.12.2021</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8"/>
      <c r="B11" s="1208">
        <v>1</v>
      </c>
      <c r="C11" s="344"/>
      <c r="D11" s="344"/>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8"/>
      <c r="B12" s="1208"/>
      <c r="C12" s="1208">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8"/>
      <c r="B13" s="1208"/>
      <c r="C13" s="1208"/>
      <c r="D13" s="344">
        <v>1</v>
      </c>
      <c r="F13" s="335" t="str">
        <f>"4."&amp;mergeValue(A13) &amp;"."&amp;mergeValue(B13)&amp;"."&amp;mergeValue(C13)&amp;"."&amp;mergeValue(D13)</f>
        <v>4.1.1.1.1</v>
      </c>
      <c r="G13" s="420" t="s">
        <v>498</v>
      </c>
      <c r="H13" s="317"/>
      <c r="I13" s="1209" t="s">
        <v>591</v>
      </c>
      <c r="J13" s="334"/>
      <c r="K13" s="214"/>
      <c r="L13" s="214"/>
      <c r="M13" s="214"/>
      <c r="N13" s="214"/>
      <c r="O13" s="214"/>
      <c r="P13" s="214"/>
      <c r="Q13" s="214"/>
      <c r="R13" s="214"/>
      <c r="S13" s="214"/>
      <c r="T13" s="214"/>
    </row>
    <row r="14" spans="1:20" s="190" customFormat="1" ht="18.75">
      <c r="A14" s="1208"/>
      <c r="B14" s="1208"/>
      <c r="C14" s="1208"/>
      <c r="D14" s="344"/>
      <c r="F14" s="338"/>
      <c r="G14" s="150" t="s">
        <v>4</v>
      </c>
      <c r="H14" s="343"/>
      <c r="I14" s="1209"/>
      <c r="J14" s="334"/>
      <c r="K14" s="214"/>
      <c r="L14" s="214"/>
      <c r="M14" s="214"/>
      <c r="N14" s="214"/>
      <c r="O14" s="214"/>
      <c r="P14" s="214"/>
      <c r="Q14" s="214"/>
      <c r="R14" s="214"/>
      <c r="S14" s="214"/>
      <c r="T14" s="214"/>
    </row>
    <row r="15" spans="1:20" s="190" customFormat="1" ht="18.75">
      <c r="A15" s="1208"/>
      <c r="B15" s="1208"/>
      <c r="C15" s="344"/>
      <c r="D15" s="344"/>
      <c r="F15" s="421"/>
      <c r="G15" s="195" t="s">
        <v>403</v>
      </c>
      <c r="H15" s="422"/>
      <c r="I15" s="423"/>
      <c r="J15" s="334"/>
      <c r="K15" s="214"/>
      <c r="L15" s="214"/>
      <c r="M15" s="214"/>
      <c r="N15" s="214"/>
      <c r="O15" s="214"/>
      <c r="P15" s="214"/>
      <c r="Q15" s="214"/>
      <c r="R15" s="214"/>
      <c r="S15" s="214"/>
      <c r="T15" s="214"/>
    </row>
    <row r="16" spans="1:20" s="190" customFormat="1" ht="18.75">
      <c r="A16" s="1208"/>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3" t="s">
        <v>593</v>
      </c>
      <c r="H19" s="1203"/>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6" t="s">
        <v>686</v>
      </c>
      <c r="M5" s="1236"/>
      <c r="N5" s="1236"/>
      <c r="O5" s="1236"/>
      <c r="P5" s="1236"/>
      <c r="Q5" s="1236"/>
      <c r="R5" s="1236"/>
      <c r="S5" s="1236"/>
      <c r="T5" s="1236"/>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7" t="str">
        <f>IF(NameOrPr_ch="",IF(NameOrPr="","",NameOrPr),NameOrPr_ch)</f>
        <v>Департамент ценового и тарифного регулирования</v>
      </c>
      <c r="P7" s="1258"/>
      <c r="Q7" s="1258"/>
      <c r="R7" s="1258"/>
      <c r="S7" s="1258"/>
      <c r="T7" s="1259"/>
      <c r="U7" s="669"/>
      <c r="Y7" s="1015"/>
      <c r="Z7" s="507"/>
      <c r="AA7" s="507"/>
      <c r="AB7" s="507"/>
      <c r="AC7" s="507"/>
    </row>
    <row r="8" spans="1:29" s="572" customFormat="1" ht="18.75">
      <c r="A8" s="592"/>
      <c r="B8" s="592"/>
      <c r="C8" s="592"/>
      <c r="D8" s="592"/>
      <c r="E8" s="592"/>
      <c r="F8" s="592"/>
      <c r="G8" s="592"/>
      <c r="H8" s="592"/>
      <c r="L8" s="501"/>
      <c r="M8" s="619" t="s">
        <v>596</v>
      </c>
      <c r="N8" s="668"/>
      <c r="O8" s="1257" t="str">
        <f>IF(datePr_ch="",IF(datePr="","",datePr),datePr_ch)</f>
        <v>10.11.2021</v>
      </c>
      <c r="P8" s="1258"/>
      <c r="Q8" s="1258"/>
      <c r="R8" s="1258"/>
      <c r="S8" s="1258"/>
      <c r="T8" s="1259"/>
      <c r="U8" s="669"/>
      <c r="Y8" s="1015"/>
      <c r="Z8" s="592"/>
      <c r="AA8" s="592"/>
      <c r="AB8" s="592"/>
      <c r="AC8" s="592"/>
    </row>
    <row r="9" spans="1:29" s="493" customFormat="1" ht="18.75">
      <c r="A9" s="507"/>
      <c r="B9" s="507"/>
      <c r="C9" s="507"/>
      <c r="D9" s="507"/>
      <c r="E9" s="507"/>
      <c r="F9" s="507"/>
      <c r="G9" s="507"/>
      <c r="H9" s="507"/>
      <c r="L9" s="554"/>
      <c r="M9" s="619" t="s">
        <v>595</v>
      </c>
      <c r="N9" s="668"/>
      <c r="O9" s="1257" t="str">
        <f>IF(numberPr_ch="",IF(numberPr="","",numberPr),numberPr_ch)</f>
        <v>287</v>
      </c>
      <c r="P9" s="1258"/>
      <c r="Q9" s="1258"/>
      <c r="R9" s="1258"/>
      <c r="S9" s="1258"/>
      <c r="T9" s="1259"/>
      <c r="U9" s="669"/>
      <c r="Y9" s="1015"/>
      <c r="Z9" s="507"/>
      <c r="AA9" s="507"/>
      <c r="AB9" s="507"/>
      <c r="AC9" s="507"/>
    </row>
    <row r="10" spans="1:29" s="493" customFormat="1" ht="18.75">
      <c r="A10" s="507"/>
      <c r="B10" s="507"/>
      <c r="C10" s="507"/>
      <c r="D10" s="507"/>
      <c r="E10" s="507"/>
      <c r="F10" s="507"/>
      <c r="G10" s="507"/>
      <c r="H10" s="507"/>
      <c r="L10" s="554"/>
      <c r="M10" s="619" t="s">
        <v>501</v>
      </c>
      <c r="N10" s="668"/>
      <c r="O10" s="1257" t="str">
        <f>IF(IstPub_ch="",IF(IstPub="","",IstPub),IstPub_ch)</f>
        <v>Сайт Правительства Самарской области</v>
      </c>
      <c r="P10" s="1258"/>
      <c r="Q10" s="1258"/>
      <c r="R10" s="1258"/>
      <c r="S10" s="1258"/>
      <c r="T10" s="1259"/>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7"/>
      <c r="M12" s="1237"/>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6"/>
      <c r="R13" s="1256"/>
      <c r="S13" s="1256"/>
      <c r="T13" s="1256"/>
      <c r="U13" s="1256"/>
      <c r="V13" s="1256"/>
    </row>
    <row r="14" spans="1:29">
      <c r="J14" s="483"/>
      <c r="K14" s="483"/>
      <c r="L14" s="1154" t="s">
        <v>454</v>
      </c>
      <c r="M14" s="1154"/>
      <c r="N14" s="1154"/>
      <c r="O14" s="1154"/>
      <c r="P14" s="1154"/>
      <c r="Q14" s="1154"/>
      <c r="R14" s="1154"/>
      <c r="S14" s="1154"/>
      <c r="T14" s="1154"/>
      <c r="U14" s="1154"/>
      <c r="V14" s="1154"/>
      <c r="W14" s="1154"/>
      <c r="X14" s="1154" t="s">
        <v>455</v>
      </c>
    </row>
    <row r="15" spans="1:29" ht="14.25" customHeight="1">
      <c r="J15" s="483"/>
      <c r="K15" s="483"/>
      <c r="L15" s="1220" t="s">
        <v>92</v>
      </c>
      <c r="M15" s="1220" t="s">
        <v>626</v>
      </c>
      <c r="N15" s="536"/>
      <c r="O15" s="1220" t="s">
        <v>627</v>
      </c>
      <c r="P15" s="1277" t="s">
        <v>628</v>
      </c>
      <c r="Q15" s="1277" t="s">
        <v>641</v>
      </c>
      <c r="R15" s="1277"/>
      <c r="S15" s="1277"/>
      <c r="T15" s="1277"/>
      <c r="U15" s="1277"/>
      <c r="V15" s="1220" t="s">
        <v>341</v>
      </c>
      <c r="W15" s="1255" t="s">
        <v>275</v>
      </c>
      <c r="X15" s="1154"/>
    </row>
    <row r="16" spans="1:29" s="525" customFormat="1" ht="25.5" customHeight="1">
      <c r="A16" s="587"/>
      <c r="B16" s="587"/>
      <c r="C16" s="587"/>
      <c r="D16" s="587"/>
      <c r="E16" s="587"/>
      <c r="F16" s="587"/>
      <c r="G16" s="593"/>
      <c r="H16" s="593"/>
      <c r="I16" s="533"/>
      <c r="J16" s="531"/>
      <c r="K16" s="531"/>
      <c r="L16" s="1220"/>
      <c r="M16" s="1220"/>
      <c r="N16" s="536"/>
      <c r="O16" s="1220"/>
      <c r="P16" s="1277"/>
      <c r="Q16" s="1277" t="s">
        <v>679</v>
      </c>
      <c r="R16" s="1277"/>
      <c r="S16" s="1266" t="s">
        <v>654</v>
      </c>
      <c r="T16" s="1266"/>
      <c r="U16" s="1266"/>
      <c r="V16" s="1220"/>
      <c r="W16" s="1255"/>
      <c r="X16" s="1154"/>
      <c r="Y16" s="1010"/>
      <c r="Z16" s="587"/>
      <c r="AA16" s="587"/>
      <c r="AB16" s="587"/>
      <c r="AC16" s="587"/>
    </row>
    <row r="17" spans="1:29" ht="14.25" customHeight="1">
      <c r="J17" s="483"/>
      <c r="K17" s="483"/>
      <c r="L17" s="1220"/>
      <c r="M17" s="1220"/>
      <c r="N17" s="536"/>
      <c r="O17" s="1220"/>
      <c r="P17" s="1277"/>
      <c r="Q17" s="536" t="s">
        <v>677</v>
      </c>
      <c r="R17" s="536" t="s">
        <v>678</v>
      </c>
      <c r="S17" s="538" t="s">
        <v>274</v>
      </c>
      <c r="T17" s="1268" t="s">
        <v>273</v>
      </c>
      <c r="U17" s="1268"/>
      <c r="V17" s="1220"/>
      <c r="W17" s="1255"/>
      <c r="X17" s="1154"/>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8">
        <f t="shared" ca="1" si="0"/>
        <v>8</v>
      </c>
      <c r="U18" s="1278"/>
      <c r="V18" s="489">
        <f ca="1">OFFSET(V18,0,-2)+1</f>
        <v>9</v>
      </c>
      <c r="W18" s="525"/>
      <c r="X18" s="489">
        <f ca="1">OFFSET(X18,0,-2)+1</f>
        <v>10</v>
      </c>
    </row>
    <row r="19" spans="1:29" ht="22.5">
      <c r="A19" s="1239">
        <v>1</v>
      </c>
      <c r="B19" s="982"/>
      <c r="C19" s="982"/>
      <c r="D19" s="982"/>
      <c r="E19" s="982"/>
      <c r="F19" s="982"/>
      <c r="G19" s="983"/>
      <c r="H19" s="983"/>
      <c r="I19" s="985"/>
      <c r="J19" s="977"/>
      <c r="K19" s="977"/>
      <c r="L19" s="595">
        <f>mergeValue(A19)</f>
        <v>1</v>
      </c>
      <c r="M19" s="643" t="s">
        <v>20</v>
      </c>
      <c r="N19" s="582"/>
      <c r="O19" s="1254"/>
      <c r="P19" s="1254"/>
      <c r="Q19" s="1254"/>
      <c r="R19" s="1254"/>
      <c r="S19" s="1254"/>
      <c r="T19" s="1254"/>
      <c r="U19" s="1254"/>
      <c r="V19" s="1254"/>
      <c r="W19" s="1254"/>
      <c r="X19" s="583" t="s">
        <v>476</v>
      </c>
    </row>
    <row r="20" spans="1:29" ht="22.5">
      <c r="A20" s="1239"/>
      <c r="B20" s="1239">
        <v>1</v>
      </c>
      <c r="C20" s="982"/>
      <c r="D20" s="982"/>
      <c r="E20" s="982"/>
      <c r="F20" s="982"/>
      <c r="G20" s="987"/>
      <c r="H20" s="984"/>
      <c r="I20" s="989"/>
      <c r="J20" s="974"/>
      <c r="K20" s="973"/>
      <c r="L20" s="595" t="str">
        <f>mergeValue(A20) &amp;"."&amp; mergeValue(B20)</f>
        <v>1.1</v>
      </c>
      <c r="M20" s="548" t="s">
        <v>16</v>
      </c>
      <c r="N20" s="582"/>
      <c r="O20" s="1254"/>
      <c r="P20" s="1254"/>
      <c r="Q20" s="1254"/>
      <c r="R20" s="1254"/>
      <c r="S20" s="1254"/>
      <c r="T20" s="1254"/>
      <c r="U20" s="1254"/>
      <c r="V20" s="1254"/>
      <c r="W20" s="1254"/>
      <c r="X20" s="583" t="s">
        <v>477</v>
      </c>
    </row>
    <row r="21" spans="1:29" ht="22.5">
      <c r="A21" s="1239"/>
      <c r="B21" s="1239"/>
      <c r="C21" s="1239">
        <v>1</v>
      </c>
      <c r="D21" s="982"/>
      <c r="E21" s="982"/>
      <c r="F21" s="982"/>
      <c r="G21" s="987"/>
      <c r="H21" s="984"/>
      <c r="I21" s="990"/>
      <c r="J21" s="974"/>
      <c r="K21" s="973"/>
      <c r="L21" s="595" t="str">
        <f>mergeValue(A21) &amp;"."&amp; mergeValue(B21)&amp;"."&amp; mergeValue(C21)</f>
        <v>1.1.1</v>
      </c>
      <c r="M21" s="549" t="s">
        <v>7</v>
      </c>
      <c r="N21" s="582"/>
      <c r="O21" s="1254"/>
      <c r="P21" s="1254"/>
      <c r="Q21" s="1254"/>
      <c r="R21" s="1254"/>
      <c r="S21" s="1254"/>
      <c r="T21" s="1254"/>
      <c r="U21" s="1254"/>
      <c r="V21" s="1254"/>
      <c r="W21" s="1254"/>
      <c r="X21" s="583" t="s">
        <v>633</v>
      </c>
    </row>
    <row r="22" spans="1:29">
      <c r="A22" s="1239"/>
      <c r="B22" s="1239"/>
      <c r="C22" s="1239"/>
      <c r="D22" s="1239">
        <v>1</v>
      </c>
      <c r="E22" s="982"/>
      <c r="F22" s="982"/>
      <c r="G22" s="987"/>
      <c r="H22" s="984"/>
      <c r="I22" s="990"/>
      <c r="J22" s="988"/>
      <c r="K22" s="973"/>
      <c r="L22" s="595" t="str">
        <f>mergeValue(A22) &amp;"."&amp; mergeValue(B22)&amp;"."&amp; mergeValue(C22)&amp;"."&amp; mergeValue(D22)</f>
        <v>1.1.1.1</v>
      </c>
      <c r="M22" s="550" t="s">
        <v>22</v>
      </c>
      <c r="N22" s="582"/>
      <c r="O22" s="1254"/>
      <c r="P22" s="1254"/>
      <c r="Q22" s="1254"/>
      <c r="R22" s="1254"/>
      <c r="S22" s="1254"/>
      <c r="T22" s="1254"/>
      <c r="U22" s="1254"/>
      <c r="V22" s="1254"/>
      <c r="W22" s="1254"/>
      <c r="X22" s="1022" t="s">
        <v>687</v>
      </c>
    </row>
    <row r="23" spans="1:29" ht="42.95" customHeight="1">
      <c r="A23" s="1239"/>
      <c r="B23" s="1239"/>
      <c r="C23" s="1239"/>
      <c r="D23" s="1239"/>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10" t="s">
        <v>688</v>
      </c>
      <c r="Y23" s="1010" t="str">
        <f>strCheckDateTwo(N23:W23)</f>
        <v/>
      </c>
    </row>
    <row r="24" spans="1:29" hidden="1">
      <c r="A24" s="1239"/>
      <c r="B24" s="1239"/>
      <c r="C24" s="1239"/>
      <c r="D24" s="1239"/>
      <c r="E24" s="982"/>
      <c r="F24" s="982"/>
      <c r="G24" s="987"/>
      <c r="H24" s="984"/>
      <c r="I24" s="990"/>
      <c r="J24" s="988"/>
      <c r="K24" s="978"/>
      <c r="L24" s="633"/>
      <c r="M24" s="563"/>
      <c r="N24" s="648"/>
      <c r="O24" s="648"/>
      <c r="P24" s="648"/>
      <c r="Q24" s="648"/>
      <c r="R24" s="586" t="str">
        <f>S23 &amp; "-" &amp; U23</f>
        <v>-</v>
      </c>
      <c r="S24" s="514"/>
      <c r="T24" s="588"/>
      <c r="U24" s="514"/>
      <c r="V24" s="648"/>
      <c r="W24" s="840"/>
      <c r="X24" s="1211"/>
    </row>
    <row r="25" spans="1:29" ht="15" customHeight="1">
      <c r="A25" s="1239"/>
      <c r="B25" s="1239"/>
      <c r="C25" s="1239"/>
      <c r="D25" s="1239"/>
      <c r="E25" s="982"/>
      <c r="F25" s="982"/>
      <c r="G25" s="987"/>
      <c r="H25" s="984"/>
      <c r="I25" s="990"/>
      <c r="J25" s="988"/>
      <c r="K25" s="978"/>
      <c r="L25" s="540"/>
      <c r="M25" s="553" t="s">
        <v>5</v>
      </c>
      <c r="N25" s="551"/>
      <c r="O25" s="547"/>
      <c r="P25" s="547"/>
      <c r="Q25" s="547"/>
      <c r="R25" s="547"/>
      <c r="S25" s="575"/>
      <c r="T25" s="566"/>
      <c r="U25" s="565"/>
      <c r="V25" s="551"/>
      <c r="W25" s="551"/>
      <c r="X25" s="1212"/>
    </row>
    <row r="26" spans="1:29" s="477" customFormat="1" ht="15" customHeight="1">
      <c r="A26" s="1239"/>
      <c r="B26" s="1239"/>
      <c r="C26" s="1239"/>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9"/>
      <c r="B27" s="1239"/>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9"/>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3" t="s">
        <v>689</v>
      </c>
      <c r="N31" s="1203"/>
      <c r="O31" s="1203"/>
      <c r="P31" s="1203"/>
      <c r="Q31" s="1203"/>
      <c r="R31" s="1203"/>
      <c r="S31" s="1203"/>
      <c r="T31" s="1203"/>
      <c r="U31" s="1203"/>
      <c r="V31" s="1203"/>
      <c r="W31" s="1203"/>
      <c r="X31" s="1203"/>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9"/>
  <sheetViews>
    <sheetView showGridLines="0" topLeftCell="E1" zoomScaleNormal="100" workbookViewId="0">
      <selection activeCell="G224" sqref="G224"/>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4" t="s">
        <v>491</v>
      </c>
      <c r="G2" s="1205"/>
      <c r="H2" s="1206"/>
      <c r="I2" s="436"/>
    </row>
    <row r="3" spans="1:20" ht="3" customHeight="1"/>
    <row r="4" spans="1:20" s="190" customFormat="1" ht="11.25">
      <c r="A4" s="214"/>
      <c r="B4" s="214"/>
      <c r="C4" s="214"/>
      <c r="D4" s="214"/>
      <c r="F4" s="1154" t="s">
        <v>454</v>
      </c>
      <c r="G4" s="1154"/>
      <c r="H4" s="1154"/>
      <c r="I4" s="1207"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7"/>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01.12.2021</v>
      </c>
      <c r="I7" s="196" t="s">
        <v>493</v>
      </c>
      <c r="J7" s="334"/>
      <c r="K7" s="214"/>
      <c r="L7" s="214"/>
      <c r="M7" s="214"/>
      <c r="N7" s="214"/>
      <c r="O7" s="214"/>
      <c r="P7" s="214"/>
      <c r="Q7" s="214"/>
      <c r="R7" s="214"/>
      <c r="S7" s="214"/>
      <c r="T7" s="214"/>
    </row>
    <row r="8" spans="1:20" s="190" customFormat="1" ht="45">
      <c r="A8" s="1208">
        <v>1</v>
      </c>
      <c r="B8" s="214"/>
      <c r="C8" s="214"/>
      <c r="D8" s="214"/>
      <c r="F8" s="335" t="str">
        <f>"2." &amp;mergeValue(A8)</f>
        <v>2.1</v>
      </c>
      <c r="G8" s="417" t="s">
        <v>494</v>
      </c>
      <c r="H8" s="317" t="str">
        <f>IF('Перечень тарифов'!R21="","наименование отсутствует","" &amp; 'Перечень тарифов'!R21 &amp; "")</f>
        <v>6, 7, 9, 10, 11, 13, 12, 15, 16, 17,20, 25, 26, 28, 29, 30, 34, 35, 38, 39, 40, 41, 42, 44, 45, 46, 48, 51, 52, 53, 54, 55, 61, 69, 70, 71, 83</v>
      </c>
      <c r="I8" s="196" t="s">
        <v>590</v>
      </c>
      <c r="J8" s="334"/>
      <c r="K8" s="214"/>
      <c r="L8" s="214"/>
      <c r="M8" s="214"/>
      <c r="N8" s="214"/>
      <c r="O8" s="214"/>
      <c r="P8" s="214"/>
      <c r="Q8" s="214"/>
      <c r="R8" s="214"/>
      <c r="S8" s="214"/>
      <c r="T8" s="214"/>
    </row>
    <row r="9" spans="1:20" s="190" customFormat="1" ht="22.5">
      <c r="A9" s="1208"/>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588</v>
      </c>
      <c r="J9" s="334"/>
      <c r="K9" s="214"/>
      <c r="L9" s="214"/>
      <c r="M9" s="214"/>
      <c r="N9" s="214"/>
      <c r="O9" s="214"/>
      <c r="P9" s="214"/>
      <c r="Q9" s="214"/>
      <c r="R9" s="214"/>
      <c r="S9" s="214"/>
      <c r="T9" s="214"/>
    </row>
    <row r="10" spans="1:20" s="190" customFormat="1" ht="22.5">
      <c r="A10" s="1208"/>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8"/>
      <c r="B11" s="1208">
        <v>1</v>
      </c>
      <c r="C11" s="441"/>
      <c r="D11" s="441"/>
      <c r="F11" s="335" t="str">
        <f>"4."&amp;mergeValue(A11) &amp;"."&amp;mergeValue(B11)</f>
        <v>4.1.1</v>
      </c>
      <c r="G11" s="324" t="s">
        <v>592</v>
      </c>
      <c r="H11" s="317" t="str">
        <f>IF(region_name="","",region_name)</f>
        <v>Самарская область</v>
      </c>
      <c r="I11" s="196" t="s">
        <v>499</v>
      </c>
      <c r="J11" s="334"/>
      <c r="K11" s="214"/>
      <c r="L11" s="214"/>
      <c r="M11" s="214"/>
      <c r="N11" s="214"/>
      <c r="O11" s="214"/>
      <c r="P11" s="214"/>
      <c r="Q11" s="214"/>
      <c r="R11" s="214"/>
      <c r="S11" s="214"/>
      <c r="T11" s="214"/>
    </row>
    <row r="12" spans="1:20" s="190" customFormat="1" ht="22.5">
      <c r="A12" s="1208"/>
      <c r="B12" s="1208"/>
      <c r="C12" s="1208">
        <v>1</v>
      </c>
      <c r="D12" s="441"/>
      <c r="F12" s="335" t="str">
        <f>"4."&amp;mergeValue(A12) &amp;"."&amp;mergeValue(B12)&amp;"."&amp;mergeValue(C12)</f>
        <v>4.1.1.1</v>
      </c>
      <c r="G12" s="341" t="s">
        <v>497</v>
      </c>
      <c r="H12" s="317" t="str">
        <f>IF(Территории!H13="","","" &amp; Территории!H13 &amp; "")</f>
        <v>городской округ Самара</v>
      </c>
      <c r="I12" s="196" t="s">
        <v>500</v>
      </c>
      <c r="J12" s="334"/>
      <c r="K12" s="214"/>
      <c r="L12" s="214"/>
      <c r="M12" s="214"/>
      <c r="N12" s="214"/>
      <c r="O12" s="214"/>
      <c r="P12" s="214"/>
      <c r="Q12" s="214"/>
      <c r="R12" s="214"/>
      <c r="S12" s="214"/>
      <c r="T12" s="214"/>
    </row>
    <row r="13" spans="1:20" s="190" customFormat="1" ht="56.25">
      <c r="A13" s="1208"/>
      <c r="B13" s="1208"/>
      <c r="C13" s="1208"/>
      <c r="D13" s="441">
        <v>1</v>
      </c>
      <c r="F13" s="335" t="str">
        <f>"4."&amp;mergeValue(A13) &amp;"."&amp;mergeValue(B13)&amp;"."&amp;mergeValue(C13)&amp;"."&amp;mergeValue(D13)</f>
        <v>4.1.1.1.1</v>
      </c>
      <c r="G13" s="420" t="s">
        <v>498</v>
      </c>
      <c r="H13" s="317" t="str">
        <f>IF(Территории!R14="","","" &amp; Территории!R14 &amp; "")</f>
        <v>городской округ Самара (36701000)</v>
      </c>
      <c r="I13" s="1108" t="s">
        <v>591</v>
      </c>
      <c r="J13" s="334"/>
      <c r="K13" s="214"/>
      <c r="L13" s="214"/>
      <c r="M13" s="214"/>
      <c r="N13" s="214"/>
      <c r="O13" s="214"/>
      <c r="P13" s="214"/>
      <c r="Q13" s="214"/>
      <c r="R13" s="214"/>
      <c r="S13" s="214"/>
      <c r="T13" s="214"/>
    </row>
    <row r="14" spans="1:20" s="1009" customFormat="1" ht="45">
      <c r="A14" s="1208">
        <v>2</v>
      </c>
      <c r="B14" s="1015"/>
      <c r="C14" s="1015"/>
      <c r="D14" s="1015"/>
      <c r="F14" s="1031" t="str">
        <f>"2." &amp;mergeValue(A14)</f>
        <v>2.2</v>
      </c>
      <c r="G14" s="817" t="s">
        <v>494</v>
      </c>
      <c r="H14" s="1111" t="str">
        <f>IF('Перечень тарифов'!R23="","наименование отсутствует","" &amp; 'Перечень тарифов'!R23 &amp; "")</f>
        <v>8</v>
      </c>
      <c r="I14" s="818" t="s">
        <v>590</v>
      </c>
      <c r="J14" s="617"/>
      <c r="K14" s="1015"/>
      <c r="L14" s="1015"/>
      <c r="M14" s="1015"/>
      <c r="N14" s="1015"/>
      <c r="O14" s="1015"/>
      <c r="P14" s="1015"/>
      <c r="Q14" s="1015"/>
      <c r="R14" s="1015"/>
      <c r="S14" s="1015"/>
      <c r="T14" s="1015"/>
    </row>
    <row r="15" spans="1:20" s="1009" customFormat="1" ht="22.5">
      <c r="A15" s="1208"/>
      <c r="B15" s="1015"/>
      <c r="C15" s="1015"/>
      <c r="D15" s="1015"/>
      <c r="F15" s="1031" t="str">
        <f>"3." &amp;mergeValue(A15)</f>
        <v>3.2</v>
      </c>
      <c r="G15" s="817"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8" t="s">
        <v>588</v>
      </c>
      <c r="J15" s="617"/>
      <c r="K15" s="1015"/>
      <c r="L15" s="1015"/>
      <c r="M15" s="1015"/>
      <c r="N15" s="1015"/>
      <c r="O15" s="1015"/>
      <c r="P15" s="1015"/>
      <c r="Q15" s="1015"/>
      <c r="R15" s="1015"/>
      <c r="S15" s="1015"/>
      <c r="T15" s="1015"/>
    </row>
    <row r="16" spans="1:20" s="1009" customFormat="1" ht="22.5">
      <c r="A16" s="1208"/>
      <c r="B16" s="1015"/>
      <c r="C16" s="1015"/>
      <c r="D16" s="1015"/>
      <c r="F16" s="1031" t="str">
        <f>"4."&amp;mergeValue(A16)</f>
        <v>4.2</v>
      </c>
      <c r="G16" s="817" t="s">
        <v>496</v>
      </c>
      <c r="H16" s="1117" t="s">
        <v>458</v>
      </c>
      <c r="I16" s="818"/>
      <c r="J16" s="617"/>
      <c r="K16" s="1015"/>
      <c r="L16" s="1015"/>
      <c r="M16" s="1015"/>
      <c r="N16" s="1015"/>
      <c r="O16" s="1015"/>
      <c r="P16" s="1015"/>
      <c r="Q16" s="1015"/>
      <c r="R16" s="1015"/>
      <c r="S16" s="1015"/>
      <c r="T16" s="1015"/>
    </row>
    <row r="17" spans="1:20" s="1009" customFormat="1" ht="18.75">
      <c r="A17" s="1208"/>
      <c r="B17" s="1208">
        <v>1</v>
      </c>
      <c r="C17" s="1107"/>
      <c r="D17" s="1107"/>
      <c r="F17" s="1031" t="str">
        <f>"4."&amp;mergeValue(A17) &amp;"."&amp;mergeValue(B17)</f>
        <v>4.2.1</v>
      </c>
      <c r="G17" s="832" t="s">
        <v>592</v>
      </c>
      <c r="H17" s="1111" t="str">
        <f>IF(region_name="","",region_name)</f>
        <v>Самарская область</v>
      </c>
      <c r="I17" s="818" t="s">
        <v>499</v>
      </c>
      <c r="J17" s="617"/>
      <c r="K17" s="1015"/>
      <c r="L17" s="1015"/>
      <c r="M17" s="1015"/>
      <c r="N17" s="1015"/>
      <c r="O17" s="1015"/>
      <c r="P17" s="1015"/>
      <c r="Q17" s="1015"/>
      <c r="R17" s="1015"/>
      <c r="S17" s="1015"/>
      <c r="T17" s="1015"/>
    </row>
    <row r="18" spans="1:20" s="1009" customFormat="1" ht="22.5">
      <c r="A18" s="1208"/>
      <c r="B18" s="1208"/>
      <c r="C18" s="1208">
        <v>1</v>
      </c>
      <c r="D18" s="1107"/>
      <c r="F18" s="1031" t="str">
        <f>"4."&amp;mergeValue(A18) &amp;"."&amp;mergeValue(B18)&amp;"."&amp;mergeValue(C18)</f>
        <v>4.2.1.1</v>
      </c>
      <c r="G18" s="819" t="s">
        <v>497</v>
      </c>
      <c r="H18" s="1111" t="str">
        <f>IF(Территории!H13="","","" &amp; Территории!H13 &amp; "")</f>
        <v>городской округ Самара</v>
      </c>
      <c r="I18" s="818" t="s">
        <v>500</v>
      </c>
      <c r="J18" s="617"/>
      <c r="K18" s="1015"/>
      <c r="L18" s="1015"/>
      <c r="M18" s="1015"/>
      <c r="N18" s="1015"/>
      <c r="O18" s="1015"/>
      <c r="P18" s="1015"/>
      <c r="Q18" s="1015"/>
      <c r="R18" s="1015"/>
      <c r="S18" s="1015"/>
      <c r="T18" s="1015"/>
    </row>
    <row r="19" spans="1:20" s="1009" customFormat="1" ht="56.25">
      <c r="A19" s="1208"/>
      <c r="B19" s="1208"/>
      <c r="C19" s="1208"/>
      <c r="D19" s="1107">
        <v>1</v>
      </c>
      <c r="F19" s="1031" t="str">
        <f>"4."&amp;mergeValue(A19) &amp;"."&amp;mergeValue(B19)&amp;"."&amp;mergeValue(C19)&amp;"."&amp;mergeValue(D19)</f>
        <v>4.2.1.1.1</v>
      </c>
      <c r="G19" s="820" t="s">
        <v>498</v>
      </c>
      <c r="H19" s="1111" t="str">
        <f>IF(Территории!R14="","","" &amp; Территории!R14 &amp; "")</f>
        <v>городской округ Самара (36701000)</v>
      </c>
      <c r="I19" s="1108" t="s">
        <v>591</v>
      </c>
      <c r="J19" s="617"/>
      <c r="K19" s="1015"/>
      <c r="L19" s="1015"/>
      <c r="M19" s="1015"/>
      <c r="N19" s="1015"/>
      <c r="O19" s="1015"/>
      <c r="P19" s="1015"/>
      <c r="Q19" s="1015"/>
      <c r="R19" s="1015"/>
      <c r="S19" s="1015"/>
      <c r="T19" s="1015"/>
    </row>
    <row r="20" spans="1:20" s="1009" customFormat="1" ht="45">
      <c r="A20" s="1208">
        <v>3</v>
      </c>
      <c r="B20" s="1015"/>
      <c r="C20" s="1015"/>
      <c r="D20" s="1015"/>
      <c r="F20" s="1031" t="str">
        <f>"2." &amp;mergeValue(A20)</f>
        <v>2.3</v>
      </c>
      <c r="G20" s="817" t="s">
        <v>494</v>
      </c>
      <c r="H20" s="1111" t="str">
        <f>IF('Перечень тарифов'!R25="","наименование отсутствует","" &amp; 'Перечень тарифов'!R25 &amp; "")</f>
        <v>14</v>
      </c>
      <c r="I20" s="818" t="s">
        <v>590</v>
      </c>
      <c r="J20" s="617"/>
      <c r="K20" s="1015"/>
      <c r="L20" s="1015"/>
      <c r="M20" s="1015"/>
      <c r="N20" s="1015"/>
      <c r="O20" s="1015"/>
      <c r="P20" s="1015"/>
      <c r="Q20" s="1015"/>
      <c r="R20" s="1015"/>
      <c r="S20" s="1015"/>
      <c r="T20" s="1015"/>
    </row>
    <row r="21" spans="1:20" s="1009" customFormat="1" ht="22.5">
      <c r="A21" s="1208"/>
      <c r="B21" s="1015"/>
      <c r="C21" s="1015"/>
      <c r="D21" s="1015"/>
      <c r="F21" s="1031" t="str">
        <f>"3." &amp;mergeValue(A21)</f>
        <v>3.3</v>
      </c>
      <c r="G21" s="817" t="s">
        <v>495</v>
      </c>
      <c r="H2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8" t="s">
        <v>588</v>
      </c>
      <c r="J21" s="617"/>
      <c r="K21" s="1015"/>
      <c r="L21" s="1015"/>
      <c r="M21" s="1015"/>
      <c r="N21" s="1015"/>
      <c r="O21" s="1015"/>
      <c r="P21" s="1015"/>
      <c r="Q21" s="1015"/>
      <c r="R21" s="1015"/>
      <c r="S21" s="1015"/>
      <c r="T21" s="1015"/>
    </row>
    <row r="22" spans="1:20" s="1009" customFormat="1" ht="22.5">
      <c r="A22" s="1208"/>
      <c r="B22" s="1015"/>
      <c r="C22" s="1015"/>
      <c r="D22" s="1015"/>
      <c r="F22" s="1031" t="str">
        <f>"4."&amp;mergeValue(A22)</f>
        <v>4.3</v>
      </c>
      <c r="G22" s="817" t="s">
        <v>496</v>
      </c>
      <c r="H22" s="1117" t="s">
        <v>458</v>
      </c>
      <c r="I22" s="818"/>
      <c r="J22" s="617"/>
      <c r="K22" s="1015"/>
      <c r="L22" s="1015"/>
      <c r="M22" s="1015"/>
      <c r="N22" s="1015"/>
      <c r="O22" s="1015"/>
      <c r="P22" s="1015"/>
      <c r="Q22" s="1015"/>
      <c r="R22" s="1015"/>
      <c r="S22" s="1015"/>
      <c r="T22" s="1015"/>
    </row>
    <row r="23" spans="1:20" s="1009" customFormat="1" ht="18.75">
      <c r="A23" s="1208"/>
      <c r="B23" s="1208">
        <v>1</v>
      </c>
      <c r="C23" s="1107"/>
      <c r="D23" s="1107"/>
      <c r="F23" s="1031" t="str">
        <f>"4."&amp;mergeValue(A23) &amp;"."&amp;mergeValue(B23)</f>
        <v>4.3.1</v>
      </c>
      <c r="G23" s="832" t="s">
        <v>592</v>
      </c>
      <c r="H23" s="1111" t="str">
        <f>IF(region_name="","",region_name)</f>
        <v>Самарская область</v>
      </c>
      <c r="I23" s="818" t="s">
        <v>499</v>
      </c>
      <c r="J23" s="617"/>
      <c r="K23" s="1015"/>
      <c r="L23" s="1015"/>
      <c r="M23" s="1015"/>
      <c r="N23" s="1015"/>
      <c r="O23" s="1015"/>
      <c r="P23" s="1015"/>
      <c r="Q23" s="1015"/>
      <c r="R23" s="1015"/>
      <c r="S23" s="1015"/>
      <c r="T23" s="1015"/>
    </row>
    <row r="24" spans="1:20" s="1009" customFormat="1" ht="22.5">
      <c r="A24" s="1208"/>
      <c r="B24" s="1208"/>
      <c r="C24" s="1208">
        <v>1</v>
      </c>
      <c r="D24" s="1107"/>
      <c r="F24" s="1031" t="str">
        <f>"4."&amp;mergeValue(A24) &amp;"."&amp;mergeValue(B24)&amp;"."&amp;mergeValue(C24)</f>
        <v>4.3.1.1</v>
      </c>
      <c r="G24" s="819" t="s">
        <v>497</v>
      </c>
      <c r="H24" s="1111" t="str">
        <f>IF(Территории!H13="","","" &amp; Территории!H13 &amp; "")</f>
        <v>городской округ Самара</v>
      </c>
      <c r="I24" s="818" t="s">
        <v>500</v>
      </c>
      <c r="J24" s="617"/>
      <c r="K24" s="1015"/>
      <c r="L24" s="1015"/>
      <c r="M24" s="1015"/>
      <c r="N24" s="1015"/>
      <c r="O24" s="1015"/>
      <c r="P24" s="1015"/>
      <c r="Q24" s="1015"/>
      <c r="R24" s="1015"/>
      <c r="S24" s="1015"/>
      <c r="T24" s="1015"/>
    </row>
    <row r="25" spans="1:20" s="1009" customFormat="1" ht="56.25">
      <c r="A25" s="1208"/>
      <c r="B25" s="1208"/>
      <c r="C25" s="1208"/>
      <c r="D25" s="1107">
        <v>1</v>
      </c>
      <c r="F25" s="1031" t="str">
        <f>"4."&amp;mergeValue(A25) &amp;"."&amp;mergeValue(B25)&amp;"."&amp;mergeValue(C25)&amp;"."&amp;mergeValue(D25)</f>
        <v>4.3.1.1.1</v>
      </c>
      <c r="G25" s="820" t="s">
        <v>498</v>
      </c>
      <c r="H25" s="1111" t="str">
        <f>IF(Территории!R14="","","" &amp; Территории!R14 &amp; "")</f>
        <v>городской округ Самара (36701000)</v>
      </c>
      <c r="I25" s="1108" t="s">
        <v>591</v>
      </c>
      <c r="J25" s="617"/>
      <c r="K25" s="1015"/>
      <c r="L25" s="1015"/>
      <c r="M25" s="1015"/>
      <c r="N25" s="1015"/>
      <c r="O25" s="1015"/>
      <c r="P25" s="1015"/>
      <c r="Q25" s="1015"/>
      <c r="R25" s="1015"/>
      <c r="S25" s="1015"/>
      <c r="T25" s="1015"/>
    </row>
    <row r="26" spans="1:20" s="1009" customFormat="1" ht="45">
      <c r="A26" s="1208">
        <v>4</v>
      </c>
      <c r="B26" s="1015"/>
      <c r="C26" s="1015"/>
      <c r="D26" s="1015"/>
      <c r="F26" s="1031" t="str">
        <f>"2." &amp;mergeValue(A26)</f>
        <v>2.4</v>
      </c>
      <c r="G26" s="817" t="s">
        <v>494</v>
      </c>
      <c r="H26" s="1111" t="str">
        <f>IF('Перечень тарифов'!R27="","наименование отсутствует","" &amp; 'Перечень тарифов'!R27 &amp; "")</f>
        <v>18</v>
      </c>
      <c r="I26" s="818" t="s">
        <v>590</v>
      </c>
      <c r="J26" s="617"/>
      <c r="K26" s="1015"/>
      <c r="L26" s="1015"/>
      <c r="M26" s="1015"/>
      <c r="N26" s="1015"/>
      <c r="O26" s="1015"/>
      <c r="P26" s="1015"/>
      <c r="Q26" s="1015"/>
      <c r="R26" s="1015"/>
      <c r="S26" s="1015"/>
      <c r="T26" s="1015"/>
    </row>
    <row r="27" spans="1:20" s="1009" customFormat="1" ht="22.5">
      <c r="A27" s="1208"/>
      <c r="B27" s="1015"/>
      <c r="C27" s="1015"/>
      <c r="D27" s="1015"/>
      <c r="F27" s="1031" t="str">
        <f>"3." &amp;mergeValue(A27)</f>
        <v>3.4</v>
      </c>
      <c r="G27" s="817" t="s">
        <v>495</v>
      </c>
      <c r="H2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8" t="s">
        <v>588</v>
      </c>
      <c r="J27" s="617"/>
      <c r="K27" s="1015"/>
      <c r="L27" s="1015"/>
      <c r="M27" s="1015"/>
      <c r="N27" s="1015"/>
      <c r="O27" s="1015"/>
      <c r="P27" s="1015"/>
      <c r="Q27" s="1015"/>
      <c r="R27" s="1015"/>
      <c r="S27" s="1015"/>
      <c r="T27" s="1015"/>
    </row>
    <row r="28" spans="1:20" s="1009" customFormat="1" ht="22.5">
      <c r="A28" s="1208"/>
      <c r="B28" s="1015"/>
      <c r="C28" s="1015"/>
      <c r="D28" s="1015"/>
      <c r="F28" s="1031" t="str">
        <f>"4."&amp;mergeValue(A28)</f>
        <v>4.4</v>
      </c>
      <c r="G28" s="817" t="s">
        <v>496</v>
      </c>
      <c r="H28" s="1117" t="s">
        <v>458</v>
      </c>
      <c r="I28" s="818"/>
      <c r="J28" s="617"/>
      <c r="K28" s="1015"/>
      <c r="L28" s="1015"/>
      <c r="M28" s="1015"/>
      <c r="N28" s="1015"/>
      <c r="O28" s="1015"/>
      <c r="P28" s="1015"/>
      <c r="Q28" s="1015"/>
      <c r="R28" s="1015"/>
      <c r="S28" s="1015"/>
      <c r="T28" s="1015"/>
    </row>
    <row r="29" spans="1:20" s="1009" customFormat="1" ht="18.75">
      <c r="A29" s="1208"/>
      <c r="B29" s="1208">
        <v>1</v>
      </c>
      <c r="C29" s="1107"/>
      <c r="D29" s="1107"/>
      <c r="F29" s="1031" t="str">
        <f>"4."&amp;mergeValue(A29) &amp;"."&amp;mergeValue(B29)</f>
        <v>4.4.1</v>
      </c>
      <c r="G29" s="832" t="s">
        <v>592</v>
      </c>
      <c r="H29" s="1111" t="str">
        <f>IF(region_name="","",region_name)</f>
        <v>Самарская область</v>
      </c>
      <c r="I29" s="818" t="s">
        <v>499</v>
      </c>
      <c r="J29" s="617"/>
      <c r="K29" s="1015"/>
      <c r="L29" s="1015"/>
      <c r="M29" s="1015"/>
      <c r="N29" s="1015"/>
      <c r="O29" s="1015"/>
      <c r="P29" s="1015"/>
      <c r="Q29" s="1015"/>
      <c r="R29" s="1015"/>
      <c r="S29" s="1015"/>
      <c r="T29" s="1015"/>
    </row>
    <row r="30" spans="1:20" s="1009" customFormat="1" ht="22.5">
      <c r="A30" s="1208"/>
      <c r="B30" s="1208"/>
      <c r="C30" s="1208">
        <v>1</v>
      </c>
      <c r="D30" s="1107"/>
      <c r="F30" s="1031" t="str">
        <f>"4."&amp;mergeValue(A30) &amp;"."&amp;mergeValue(B30)&amp;"."&amp;mergeValue(C30)</f>
        <v>4.4.1.1</v>
      </c>
      <c r="G30" s="819" t="s">
        <v>497</v>
      </c>
      <c r="H30" s="1111" t="str">
        <f>IF(Территории!H13="","","" &amp; Территории!H13 &amp; "")</f>
        <v>городской округ Самара</v>
      </c>
      <c r="I30" s="818" t="s">
        <v>500</v>
      </c>
      <c r="J30" s="617"/>
      <c r="K30" s="1015"/>
      <c r="L30" s="1015"/>
      <c r="M30" s="1015"/>
      <c r="N30" s="1015"/>
      <c r="O30" s="1015"/>
      <c r="P30" s="1015"/>
      <c r="Q30" s="1015"/>
      <c r="R30" s="1015"/>
      <c r="S30" s="1015"/>
      <c r="T30" s="1015"/>
    </row>
    <row r="31" spans="1:20" s="1009" customFormat="1" ht="56.25">
      <c r="A31" s="1208"/>
      <c r="B31" s="1208"/>
      <c r="C31" s="1208"/>
      <c r="D31" s="1107">
        <v>1</v>
      </c>
      <c r="F31" s="1031" t="str">
        <f>"4."&amp;mergeValue(A31) &amp;"."&amp;mergeValue(B31)&amp;"."&amp;mergeValue(C31)&amp;"."&amp;mergeValue(D31)</f>
        <v>4.4.1.1.1</v>
      </c>
      <c r="G31" s="820" t="s">
        <v>498</v>
      </c>
      <c r="H31" s="1111" t="str">
        <f>IF(Территории!R14="","","" &amp; Территории!R14 &amp; "")</f>
        <v>городской округ Самара (36701000)</v>
      </c>
      <c r="I31" s="1108" t="s">
        <v>591</v>
      </c>
      <c r="J31" s="617"/>
      <c r="K31" s="1015"/>
      <c r="L31" s="1015"/>
      <c r="M31" s="1015"/>
      <c r="N31" s="1015"/>
      <c r="O31" s="1015"/>
      <c r="P31" s="1015"/>
      <c r="Q31" s="1015"/>
      <c r="R31" s="1015"/>
      <c r="S31" s="1015"/>
      <c r="T31" s="1015"/>
    </row>
    <row r="32" spans="1:20" s="1009" customFormat="1" ht="45">
      <c r="A32" s="1208">
        <v>5</v>
      </c>
      <c r="B32" s="1015"/>
      <c r="C32" s="1015"/>
      <c r="D32" s="1015"/>
      <c r="F32" s="1031" t="str">
        <f>"2." &amp;mergeValue(A32)</f>
        <v>2.5</v>
      </c>
      <c r="G32" s="817" t="s">
        <v>494</v>
      </c>
      <c r="H32" s="1111" t="str">
        <f>IF('Перечень тарифов'!R29="","наименование отсутствует","" &amp; 'Перечень тарифов'!R29 &amp; "")</f>
        <v>19</v>
      </c>
      <c r="I32" s="818" t="s">
        <v>590</v>
      </c>
      <c r="J32" s="617"/>
      <c r="K32" s="1015"/>
      <c r="L32" s="1015"/>
      <c r="M32" s="1015"/>
      <c r="N32" s="1015"/>
      <c r="O32" s="1015"/>
      <c r="P32" s="1015"/>
      <c r="Q32" s="1015"/>
      <c r="R32" s="1015"/>
      <c r="S32" s="1015"/>
      <c r="T32" s="1015"/>
    </row>
    <row r="33" spans="1:20" s="1009" customFormat="1" ht="22.5">
      <c r="A33" s="1208"/>
      <c r="B33" s="1015"/>
      <c r="C33" s="1015"/>
      <c r="D33" s="1015"/>
      <c r="F33" s="1031" t="str">
        <f>"3." &amp;mergeValue(A33)</f>
        <v>3.5</v>
      </c>
      <c r="G33" s="817" t="s">
        <v>495</v>
      </c>
      <c r="H3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3" s="818" t="s">
        <v>588</v>
      </c>
      <c r="J33" s="617"/>
      <c r="K33" s="1015"/>
      <c r="L33" s="1015"/>
      <c r="M33" s="1015"/>
      <c r="N33" s="1015"/>
      <c r="O33" s="1015"/>
      <c r="P33" s="1015"/>
      <c r="Q33" s="1015"/>
      <c r="R33" s="1015"/>
      <c r="S33" s="1015"/>
      <c r="T33" s="1015"/>
    </row>
    <row r="34" spans="1:20" s="1009" customFormat="1" ht="22.5">
      <c r="A34" s="1208"/>
      <c r="B34" s="1015"/>
      <c r="C34" s="1015"/>
      <c r="D34" s="1015"/>
      <c r="F34" s="1031" t="str">
        <f>"4."&amp;mergeValue(A34)</f>
        <v>4.5</v>
      </c>
      <c r="G34" s="817" t="s">
        <v>496</v>
      </c>
      <c r="H34" s="1117" t="s">
        <v>458</v>
      </c>
      <c r="I34" s="818"/>
      <c r="J34" s="617"/>
      <c r="K34" s="1015"/>
      <c r="L34" s="1015"/>
      <c r="M34" s="1015"/>
      <c r="N34" s="1015"/>
      <c r="O34" s="1015"/>
      <c r="P34" s="1015"/>
      <c r="Q34" s="1015"/>
      <c r="R34" s="1015"/>
      <c r="S34" s="1015"/>
      <c r="T34" s="1015"/>
    </row>
    <row r="35" spans="1:20" s="1009" customFormat="1" ht="18.75">
      <c r="A35" s="1208"/>
      <c r="B35" s="1208">
        <v>1</v>
      </c>
      <c r="C35" s="1107"/>
      <c r="D35" s="1107"/>
      <c r="F35" s="1031" t="str">
        <f>"4."&amp;mergeValue(A35) &amp;"."&amp;mergeValue(B35)</f>
        <v>4.5.1</v>
      </c>
      <c r="G35" s="832" t="s">
        <v>592</v>
      </c>
      <c r="H35" s="1111" t="str">
        <f>IF(region_name="","",region_name)</f>
        <v>Самарская область</v>
      </c>
      <c r="I35" s="818" t="s">
        <v>499</v>
      </c>
      <c r="J35" s="617"/>
      <c r="K35" s="1015"/>
      <c r="L35" s="1015"/>
      <c r="M35" s="1015"/>
      <c r="N35" s="1015"/>
      <c r="O35" s="1015"/>
      <c r="P35" s="1015"/>
      <c r="Q35" s="1015"/>
      <c r="R35" s="1015"/>
      <c r="S35" s="1015"/>
      <c r="T35" s="1015"/>
    </row>
    <row r="36" spans="1:20" s="1009" customFormat="1" ht="22.5">
      <c r="A36" s="1208"/>
      <c r="B36" s="1208"/>
      <c r="C36" s="1208">
        <v>1</v>
      </c>
      <c r="D36" s="1107"/>
      <c r="F36" s="1031" t="str">
        <f>"4."&amp;mergeValue(A36) &amp;"."&amp;mergeValue(B36)&amp;"."&amp;mergeValue(C36)</f>
        <v>4.5.1.1</v>
      </c>
      <c r="G36" s="819" t="s">
        <v>497</v>
      </c>
      <c r="H36" s="1111" t="str">
        <f>IF(Территории!H13="","","" &amp; Территории!H13 &amp; "")</f>
        <v>городской округ Самара</v>
      </c>
      <c r="I36" s="818" t="s">
        <v>500</v>
      </c>
      <c r="J36" s="617"/>
      <c r="K36" s="1015"/>
      <c r="L36" s="1015"/>
      <c r="M36" s="1015"/>
      <c r="N36" s="1015"/>
      <c r="O36" s="1015"/>
      <c r="P36" s="1015"/>
      <c r="Q36" s="1015"/>
      <c r="R36" s="1015"/>
      <c r="S36" s="1015"/>
      <c r="T36" s="1015"/>
    </row>
    <row r="37" spans="1:20" s="1009" customFormat="1" ht="56.25">
      <c r="A37" s="1208"/>
      <c r="B37" s="1208"/>
      <c r="C37" s="1208"/>
      <c r="D37" s="1107">
        <v>1</v>
      </c>
      <c r="F37" s="1031" t="str">
        <f>"4."&amp;mergeValue(A37) &amp;"."&amp;mergeValue(B37)&amp;"."&amp;mergeValue(C37)&amp;"."&amp;mergeValue(D37)</f>
        <v>4.5.1.1.1</v>
      </c>
      <c r="G37" s="820" t="s">
        <v>498</v>
      </c>
      <c r="H37" s="1111" t="str">
        <f>IF(Территории!R14="","","" &amp; Территории!R14 &amp; "")</f>
        <v>городской округ Самара (36701000)</v>
      </c>
      <c r="I37" s="1108" t="s">
        <v>591</v>
      </c>
      <c r="J37" s="617"/>
      <c r="K37" s="1015"/>
      <c r="L37" s="1015"/>
      <c r="M37" s="1015"/>
      <c r="N37" s="1015"/>
      <c r="O37" s="1015"/>
      <c r="P37" s="1015"/>
      <c r="Q37" s="1015"/>
      <c r="R37" s="1015"/>
      <c r="S37" s="1015"/>
      <c r="T37" s="1015"/>
    </row>
    <row r="38" spans="1:20" s="1009" customFormat="1" ht="45">
      <c r="A38" s="1208">
        <v>6</v>
      </c>
      <c r="B38" s="1015"/>
      <c r="C38" s="1015"/>
      <c r="D38" s="1015"/>
      <c r="F38" s="1031" t="str">
        <f>"2." &amp;mergeValue(A38)</f>
        <v>2.6</v>
      </c>
      <c r="G38" s="817" t="s">
        <v>494</v>
      </c>
      <c r="H38" s="1111" t="str">
        <f>IF('Перечень тарифов'!R31="","наименование отсутствует","" &amp; 'Перечень тарифов'!R31 &amp; "")</f>
        <v>21</v>
      </c>
      <c r="I38" s="818" t="s">
        <v>590</v>
      </c>
      <c r="J38" s="617"/>
      <c r="K38" s="1015"/>
      <c r="L38" s="1015"/>
      <c r="M38" s="1015"/>
      <c r="N38" s="1015"/>
      <c r="O38" s="1015"/>
      <c r="P38" s="1015"/>
      <c r="Q38" s="1015"/>
      <c r="R38" s="1015"/>
      <c r="S38" s="1015"/>
      <c r="T38" s="1015"/>
    </row>
    <row r="39" spans="1:20" s="1009" customFormat="1" ht="22.5">
      <c r="A39" s="1208"/>
      <c r="B39" s="1015"/>
      <c r="C39" s="1015"/>
      <c r="D39" s="1015"/>
      <c r="F39" s="1031" t="str">
        <f>"3." &amp;mergeValue(A39)</f>
        <v>3.6</v>
      </c>
      <c r="G39" s="817" t="s">
        <v>495</v>
      </c>
      <c r="H3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9" s="818" t="s">
        <v>588</v>
      </c>
      <c r="J39" s="617"/>
      <c r="K39" s="1015"/>
      <c r="L39" s="1015"/>
      <c r="M39" s="1015"/>
      <c r="N39" s="1015"/>
      <c r="O39" s="1015"/>
      <c r="P39" s="1015"/>
      <c r="Q39" s="1015"/>
      <c r="R39" s="1015"/>
      <c r="S39" s="1015"/>
      <c r="T39" s="1015"/>
    </row>
    <row r="40" spans="1:20" s="1009" customFormat="1" ht="22.5">
      <c r="A40" s="1208"/>
      <c r="B40" s="1015"/>
      <c r="C40" s="1015"/>
      <c r="D40" s="1015"/>
      <c r="F40" s="1031" t="str">
        <f>"4."&amp;mergeValue(A40)</f>
        <v>4.6</v>
      </c>
      <c r="G40" s="817" t="s">
        <v>496</v>
      </c>
      <c r="H40" s="1117" t="s">
        <v>458</v>
      </c>
      <c r="I40" s="818"/>
      <c r="J40" s="617"/>
      <c r="K40" s="1015"/>
      <c r="L40" s="1015"/>
      <c r="M40" s="1015"/>
      <c r="N40" s="1015"/>
      <c r="O40" s="1015"/>
      <c r="P40" s="1015"/>
      <c r="Q40" s="1015"/>
      <c r="R40" s="1015"/>
      <c r="S40" s="1015"/>
      <c r="T40" s="1015"/>
    </row>
    <row r="41" spans="1:20" s="1009" customFormat="1" ht="18.75">
      <c r="A41" s="1208"/>
      <c r="B41" s="1208">
        <v>1</v>
      </c>
      <c r="C41" s="1107"/>
      <c r="D41" s="1107"/>
      <c r="F41" s="1031" t="str">
        <f>"4."&amp;mergeValue(A41) &amp;"."&amp;mergeValue(B41)</f>
        <v>4.6.1</v>
      </c>
      <c r="G41" s="832" t="s">
        <v>592</v>
      </c>
      <c r="H41" s="1111" t="str">
        <f>IF(region_name="","",region_name)</f>
        <v>Самарская область</v>
      </c>
      <c r="I41" s="818" t="s">
        <v>499</v>
      </c>
      <c r="J41" s="617"/>
      <c r="K41" s="1015"/>
      <c r="L41" s="1015"/>
      <c r="M41" s="1015"/>
      <c r="N41" s="1015"/>
      <c r="O41" s="1015"/>
      <c r="P41" s="1015"/>
      <c r="Q41" s="1015"/>
      <c r="R41" s="1015"/>
      <c r="S41" s="1015"/>
      <c r="T41" s="1015"/>
    </row>
    <row r="42" spans="1:20" s="1009" customFormat="1" ht="22.5">
      <c r="A42" s="1208"/>
      <c r="B42" s="1208"/>
      <c r="C42" s="1208">
        <v>1</v>
      </c>
      <c r="D42" s="1107"/>
      <c r="F42" s="1031" t="str">
        <f>"4."&amp;mergeValue(A42) &amp;"."&amp;mergeValue(B42)&amp;"."&amp;mergeValue(C42)</f>
        <v>4.6.1.1</v>
      </c>
      <c r="G42" s="819" t="s">
        <v>497</v>
      </c>
      <c r="H42" s="1111" t="str">
        <f>IF(Территории!H13="","","" &amp; Территории!H13 &amp; "")</f>
        <v>городской округ Самара</v>
      </c>
      <c r="I42" s="818" t="s">
        <v>500</v>
      </c>
      <c r="J42" s="617"/>
      <c r="K42" s="1015"/>
      <c r="L42" s="1015"/>
      <c r="M42" s="1015"/>
      <c r="N42" s="1015"/>
      <c r="O42" s="1015"/>
      <c r="P42" s="1015"/>
      <c r="Q42" s="1015"/>
      <c r="R42" s="1015"/>
      <c r="S42" s="1015"/>
      <c r="T42" s="1015"/>
    </row>
    <row r="43" spans="1:20" s="1009" customFormat="1" ht="56.25">
      <c r="A43" s="1208"/>
      <c r="B43" s="1208"/>
      <c r="C43" s="1208"/>
      <c r="D43" s="1107">
        <v>1</v>
      </c>
      <c r="F43" s="1031" t="str">
        <f>"4."&amp;mergeValue(A43) &amp;"."&amp;mergeValue(B43)&amp;"."&amp;mergeValue(C43)&amp;"."&amp;mergeValue(D43)</f>
        <v>4.6.1.1.1</v>
      </c>
      <c r="G43" s="820" t="s">
        <v>498</v>
      </c>
      <c r="H43" s="1111" t="str">
        <f>IF(Территории!R14="","","" &amp; Территории!R14 &amp; "")</f>
        <v>городской округ Самара (36701000)</v>
      </c>
      <c r="I43" s="1108" t="s">
        <v>591</v>
      </c>
      <c r="J43" s="617"/>
      <c r="K43" s="1015"/>
      <c r="L43" s="1015"/>
      <c r="M43" s="1015"/>
      <c r="N43" s="1015"/>
      <c r="O43" s="1015"/>
      <c r="P43" s="1015"/>
      <c r="Q43" s="1015"/>
      <c r="R43" s="1015"/>
      <c r="S43" s="1015"/>
      <c r="T43" s="1015"/>
    </row>
    <row r="44" spans="1:20" s="1009" customFormat="1" ht="45">
      <c r="A44" s="1208">
        <v>7</v>
      </c>
      <c r="B44" s="1015"/>
      <c r="C44" s="1015"/>
      <c r="D44" s="1015"/>
      <c r="F44" s="1031" t="str">
        <f>"2." &amp;mergeValue(A44)</f>
        <v>2.7</v>
      </c>
      <c r="G44" s="817" t="s">
        <v>494</v>
      </c>
      <c r="H44" s="1111" t="str">
        <f>IF('Перечень тарифов'!R33="","наименование отсутствует","" &amp; 'Перечень тарифов'!R33 &amp; "")</f>
        <v>22</v>
      </c>
      <c r="I44" s="818" t="s">
        <v>590</v>
      </c>
      <c r="J44" s="617"/>
      <c r="K44" s="1015"/>
      <c r="L44" s="1015"/>
      <c r="M44" s="1015"/>
      <c r="N44" s="1015"/>
      <c r="O44" s="1015"/>
      <c r="P44" s="1015"/>
      <c r="Q44" s="1015"/>
      <c r="R44" s="1015"/>
      <c r="S44" s="1015"/>
      <c r="T44" s="1015"/>
    </row>
    <row r="45" spans="1:20" s="1009" customFormat="1" ht="22.5">
      <c r="A45" s="1208"/>
      <c r="B45" s="1015"/>
      <c r="C45" s="1015"/>
      <c r="D45" s="1015"/>
      <c r="F45" s="1031" t="str">
        <f>"3." &amp;mergeValue(A45)</f>
        <v>3.7</v>
      </c>
      <c r="G45" s="817" t="s">
        <v>495</v>
      </c>
      <c r="H4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45" s="818" t="s">
        <v>588</v>
      </c>
      <c r="J45" s="617"/>
      <c r="K45" s="1015"/>
      <c r="L45" s="1015"/>
      <c r="M45" s="1015"/>
      <c r="N45" s="1015"/>
      <c r="O45" s="1015"/>
      <c r="P45" s="1015"/>
      <c r="Q45" s="1015"/>
      <c r="R45" s="1015"/>
      <c r="S45" s="1015"/>
      <c r="T45" s="1015"/>
    </row>
    <row r="46" spans="1:20" s="1009" customFormat="1" ht="22.5">
      <c r="A46" s="1208"/>
      <c r="B46" s="1015"/>
      <c r="C46" s="1015"/>
      <c r="D46" s="1015"/>
      <c r="F46" s="1031" t="str">
        <f>"4."&amp;mergeValue(A46)</f>
        <v>4.7</v>
      </c>
      <c r="G46" s="817" t="s">
        <v>496</v>
      </c>
      <c r="H46" s="1117" t="s">
        <v>458</v>
      </c>
      <c r="I46" s="818"/>
      <c r="J46" s="617"/>
      <c r="K46" s="1015"/>
      <c r="L46" s="1015"/>
      <c r="M46" s="1015"/>
      <c r="N46" s="1015"/>
      <c r="O46" s="1015"/>
      <c r="P46" s="1015"/>
      <c r="Q46" s="1015"/>
      <c r="R46" s="1015"/>
      <c r="S46" s="1015"/>
      <c r="T46" s="1015"/>
    </row>
    <row r="47" spans="1:20" s="1009" customFormat="1" ht="18.75">
      <c r="A47" s="1208"/>
      <c r="B47" s="1208">
        <v>1</v>
      </c>
      <c r="C47" s="1107"/>
      <c r="D47" s="1107"/>
      <c r="F47" s="1031" t="str">
        <f>"4."&amp;mergeValue(A47) &amp;"."&amp;mergeValue(B47)</f>
        <v>4.7.1</v>
      </c>
      <c r="G47" s="832" t="s">
        <v>592</v>
      </c>
      <c r="H47" s="1111" t="str">
        <f>IF(region_name="","",region_name)</f>
        <v>Самарская область</v>
      </c>
      <c r="I47" s="818" t="s">
        <v>499</v>
      </c>
      <c r="J47" s="617"/>
      <c r="K47" s="1015"/>
      <c r="L47" s="1015"/>
      <c r="M47" s="1015"/>
      <c r="N47" s="1015"/>
      <c r="O47" s="1015"/>
      <c r="P47" s="1015"/>
      <c r="Q47" s="1015"/>
      <c r="R47" s="1015"/>
      <c r="S47" s="1015"/>
      <c r="T47" s="1015"/>
    </row>
    <row r="48" spans="1:20" s="1009" customFormat="1" ht="22.5">
      <c r="A48" s="1208"/>
      <c r="B48" s="1208"/>
      <c r="C48" s="1208">
        <v>1</v>
      </c>
      <c r="D48" s="1107"/>
      <c r="F48" s="1031" t="str">
        <f>"4."&amp;mergeValue(A48) &amp;"."&amp;mergeValue(B48)&amp;"."&amp;mergeValue(C48)</f>
        <v>4.7.1.1</v>
      </c>
      <c r="G48" s="819" t="s">
        <v>497</v>
      </c>
      <c r="H48" s="1111" t="str">
        <f>IF(Территории!H13="","","" &amp; Территории!H13 &amp; "")</f>
        <v>городской округ Самара</v>
      </c>
      <c r="I48" s="818" t="s">
        <v>500</v>
      </c>
      <c r="J48" s="617"/>
      <c r="K48" s="1015"/>
      <c r="L48" s="1015"/>
      <c r="M48" s="1015"/>
      <c r="N48" s="1015"/>
      <c r="O48" s="1015"/>
      <c r="P48" s="1015"/>
      <c r="Q48" s="1015"/>
      <c r="R48" s="1015"/>
      <c r="S48" s="1015"/>
      <c r="T48" s="1015"/>
    </row>
    <row r="49" spans="1:20" s="1009" customFormat="1" ht="56.25">
      <c r="A49" s="1208"/>
      <c r="B49" s="1208"/>
      <c r="C49" s="1208"/>
      <c r="D49" s="1107">
        <v>1</v>
      </c>
      <c r="F49" s="1031" t="str">
        <f>"4."&amp;mergeValue(A49) &amp;"."&amp;mergeValue(B49)&amp;"."&amp;mergeValue(C49)&amp;"."&amp;mergeValue(D49)</f>
        <v>4.7.1.1.1</v>
      </c>
      <c r="G49" s="820" t="s">
        <v>498</v>
      </c>
      <c r="H49" s="1111" t="str">
        <f>IF(Территории!R14="","","" &amp; Территории!R14 &amp; "")</f>
        <v>городской округ Самара (36701000)</v>
      </c>
      <c r="I49" s="1108" t="s">
        <v>591</v>
      </c>
      <c r="J49" s="617"/>
      <c r="K49" s="1015"/>
      <c r="L49" s="1015"/>
      <c r="M49" s="1015"/>
      <c r="N49" s="1015"/>
      <c r="O49" s="1015"/>
      <c r="P49" s="1015"/>
      <c r="Q49" s="1015"/>
      <c r="R49" s="1015"/>
      <c r="S49" s="1015"/>
      <c r="T49" s="1015"/>
    </row>
    <row r="50" spans="1:20" s="1009" customFormat="1" ht="45">
      <c r="A50" s="1208">
        <v>8</v>
      </c>
      <c r="B50" s="1015"/>
      <c r="C50" s="1015"/>
      <c r="D50" s="1015"/>
      <c r="F50" s="1031" t="str">
        <f>"2." &amp;mergeValue(A50)</f>
        <v>2.8</v>
      </c>
      <c r="G50" s="817" t="s">
        <v>494</v>
      </c>
      <c r="H50" s="1111" t="str">
        <f>IF('Перечень тарифов'!R35="","наименование отсутствует","" &amp; 'Перечень тарифов'!R35 &amp; "")</f>
        <v>23</v>
      </c>
      <c r="I50" s="818" t="s">
        <v>590</v>
      </c>
      <c r="J50" s="617"/>
      <c r="K50" s="1015"/>
      <c r="L50" s="1015"/>
      <c r="M50" s="1015"/>
      <c r="N50" s="1015"/>
      <c r="O50" s="1015"/>
      <c r="P50" s="1015"/>
      <c r="Q50" s="1015"/>
      <c r="R50" s="1015"/>
      <c r="S50" s="1015"/>
      <c r="T50" s="1015"/>
    </row>
    <row r="51" spans="1:20" s="1009" customFormat="1" ht="22.5">
      <c r="A51" s="1208"/>
      <c r="B51" s="1015"/>
      <c r="C51" s="1015"/>
      <c r="D51" s="1015"/>
      <c r="F51" s="1031" t="str">
        <f>"3." &amp;mergeValue(A51)</f>
        <v>3.8</v>
      </c>
      <c r="G51" s="817" t="s">
        <v>495</v>
      </c>
      <c r="H5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51" s="818" t="s">
        <v>588</v>
      </c>
      <c r="J51" s="617"/>
      <c r="K51" s="1015"/>
      <c r="L51" s="1015"/>
      <c r="M51" s="1015"/>
      <c r="N51" s="1015"/>
      <c r="O51" s="1015"/>
      <c r="P51" s="1015"/>
      <c r="Q51" s="1015"/>
      <c r="R51" s="1015"/>
      <c r="S51" s="1015"/>
      <c r="T51" s="1015"/>
    </row>
    <row r="52" spans="1:20" s="1009" customFormat="1" ht="22.5">
      <c r="A52" s="1208"/>
      <c r="B52" s="1015"/>
      <c r="C52" s="1015"/>
      <c r="D52" s="1015"/>
      <c r="F52" s="1031" t="str">
        <f>"4."&amp;mergeValue(A52)</f>
        <v>4.8</v>
      </c>
      <c r="G52" s="817" t="s">
        <v>496</v>
      </c>
      <c r="H52" s="1117" t="s">
        <v>458</v>
      </c>
      <c r="I52" s="818"/>
      <c r="J52" s="617"/>
      <c r="K52" s="1015"/>
      <c r="L52" s="1015"/>
      <c r="M52" s="1015"/>
      <c r="N52" s="1015"/>
      <c r="O52" s="1015"/>
      <c r="P52" s="1015"/>
      <c r="Q52" s="1015"/>
      <c r="R52" s="1015"/>
      <c r="S52" s="1015"/>
      <c r="T52" s="1015"/>
    </row>
    <row r="53" spans="1:20" s="1009" customFormat="1" ht="18.75">
      <c r="A53" s="1208"/>
      <c r="B53" s="1208">
        <v>1</v>
      </c>
      <c r="C53" s="1107"/>
      <c r="D53" s="1107"/>
      <c r="F53" s="1031" t="str">
        <f>"4."&amp;mergeValue(A53) &amp;"."&amp;mergeValue(B53)</f>
        <v>4.8.1</v>
      </c>
      <c r="G53" s="832" t="s">
        <v>592</v>
      </c>
      <c r="H53" s="1111" t="str">
        <f>IF(region_name="","",region_name)</f>
        <v>Самарская область</v>
      </c>
      <c r="I53" s="818" t="s">
        <v>499</v>
      </c>
      <c r="J53" s="617"/>
      <c r="K53" s="1015"/>
      <c r="L53" s="1015"/>
      <c r="M53" s="1015"/>
      <c r="N53" s="1015"/>
      <c r="O53" s="1015"/>
      <c r="P53" s="1015"/>
      <c r="Q53" s="1015"/>
      <c r="R53" s="1015"/>
      <c r="S53" s="1015"/>
      <c r="T53" s="1015"/>
    </row>
    <row r="54" spans="1:20" s="1009" customFormat="1" ht="22.5">
      <c r="A54" s="1208"/>
      <c r="B54" s="1208"/>
      <c r="C54" s="1208">
        <v>1</v>
      </c>
      <c r="D54" s="1107"/>
      <c r="F54" s="1031" t="str">
        <f>"4."&amp;mergeValue(A54) &amp;"."&amp;mergeValue(B54)&amp;"."&amp;mergeValue(C54)</f>
        <v>4.8.1.1</v>
      </c>
      <c r="G54" s="819" t="s">
        <v>497</v>
      </c>
      <c r="H54" s="1111" t="str">
        <f>IF(Территории!H13="","","" &amp; Территории!H13 &amp; "")</f>
        <v>городской округ Самара</v>
      </c>
      <c r="I54" s="818" t="s">
        <v>500</v>
      </c>
      <c r="J54" s="617"/>
      <c r="K54" s="1015"/>
      <c r="L54" s="1015"/>
      <c r="M54" s="1015"/>
      <c r="N54" s="1015"/>
      <c r="O54" s="1015"/>
      <c r="P54" s="1015"/>
      <c r="Q54" s="1015"/>
      <c r="R54" s="1015"/>
      <c r="S54" s="1015"/>
      <c r="T54" s="1015"/>
    </row>
    <row r="55" spans="1:20" s="1009" customFormat="1" ht="56.25">
      <c r="A55" s="1208"/>
      <c r="B55" s="1208"/>
      <c r="C55" s="1208"/>
      <c r="D55" s="1107">
        <v>1</v>
      </c>
      <c r="F55" s="1031" t="str">
        <f>"4."&amp;mergeValue(A55) &amp;"."&amp;mergeValue(B55)&amp;"."&amp;mergeValue(C55)&amp;"."&amp;mergeValue(D55)</f>
        <v>4.8.1.1.1</v>
      </c>
      <c r="G55" s="820" t="s">
        <v>498</v>
      </c>
      <c r="H55" s="1111" t="str">
        <f>IF(Территории!R14="","","" &amp; Территории!R14 &amp; "")</f>
        <v>городской округ Самара (36701000)</v>
      </c>
      <c r="I55" s="1108" t="s">
        <v>591</v>
      </c>
      <c r="J55" s="617"/>
      <c r="K55" s="1015"/>
      <c r="L55" s="1015"/>
      <c r="M55" s="1015"/>
      <c r="N55" s="1015"/>
      <c r="O55" s="1015"/>
      <c r="P55" s="1015"/>
      <c r="Q55" s="1015"/>
      <c r="R55" s="1015"/>
      <c r="S55" s="1015"/>
      <c r="T55" s="1015"/>
    </row>
    <row r="56" spans="1:20" s="1009" customFormat="1" ht="45">
      <c r="A56" s="1208">
        <v>9</v>
      </c>
      <c r="B56" s="1015"/>
      <c r="C56" s="1015"/>
      <c r="D56" s="1015"/>
      <c r="F56" s="1031" t="str">
        <f>"2." &amp;mergeValue(A56)</f>
        <v>2.9</v>
      </c>
      <c r="G56" s="817" t="s">
        <v>494</v>
      </c>
      <c r="H56" s="1111" t="str">
        <f>IF('Перечень тарифов'!R37="","наименование отсутствует","" &amp; 'Перечень тарифов'!R37 &amp; "")</f>
        <v>24</v>
      </c>
      <c r="I56" s="818" t="s">
        <v>590</v>
      </c>
      <c r="J56" s="617"/>
      <c r="K56" s="1015"/>
      <c r="L56" s="1015"/>
      <c r="M56" s="1015"/>
      <c r="N56" s="1015"/>
      <c r="O56" s="1015"/>
      <c r="P56" s="1015"/>
      <c r="Q56" s="1015"/>
      <c r="R56" s="1015"/>
      <c r="S56" s="1015"/>
      <c r="T56" s="1015"/>
    </row>
    <row r="57" spans="1:20" s="1009" customFormat="1" ht="22.5">
      <c r="A57" s="1208"/>
      <c r="B57" s="1015"/>
      <c r="C57" s="1015"/>
      <c r="D57" s="1015"/>
      <c r="F57" s="1031" t="str">
        <f>"3." &amp;mergeValue(A57)</f>
        <v>3.9</v>
      </c>
      <c r="G57" s="817" t="s">
        <v>495</v>
      </c>
      <c r="H5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57" s="818" t="s">
        <v>588</v>
      </c>
      <c r="J57" s="617"/>
      <c r="K57" s="1015"/>
      <c r="L57" s="1015"/>
      <c r="M57" s="1015"/>
      <c r="N57" s="1015"/>
      <c r="O57" s="1015"/>
      <c r="P57" s="1015"/>
      <c r="Q57" s="1015"/>
      <c r="R57" s="1015"/>
      <c r="S57" s="1015"/>
      <c r="T57" s="1015"/>
    </row>
    <row r="58" spans="1:20" s="1009" customFormat="1" ht="22.5">
      <c r="A58" s="1208"/>
      <c r="B58" s="1015"/>
      <c r="C58" s="1015"/>
      <c r="D58" s="1015"/>
      <c r="F58" s="1031" t="str">
        <f>"4."&amp;mergeValue(A58)</f>
        <v>4.9</v>
      </c>
      <c r="G58" s="817" t="s">
        <v>496</v>
      </c>
      <c r="H58" s="1117" t="s">
        <v>458</v>
      </c>
      <c r="I58" s="818"/>
      <c r="J58" s="617"/>
      <c r="K58" s="1015"/>
      <c r="L58" s="1015"/>
      <c r="M58" s="1015"/>
      <c r="N58" s="1015"/>
      <c r="O58" s="1015"/>
      <c r="P58" s="1015"/>
      <c r="Q58" s="1015"/>
      <c r="R58" s="1015"/>
      <c r="S58" s="1015"/>
      <c r="T58" s="1015"/>
    </row>
    <row r="59" spans="1:20" s="1009" customFormat="1" ht="18.75">
      <c r="A59" s="1208"/>
      <c r="B59" s="1208">
        <v>1</v>
      </c>
      <c r="C59" s="1107"/>
      <c r="D59" s="1107"/>
      <c r="F59" s="1031" t="str">
        <f>"4."&amp;mergeValue(A59) &amp;"."&amp;mergeValue(B59)</f>
        <v>4.9.1</v>
      </c>
      <c r="G59" s="832" t="s">
        <v>592</v>
      </c>
      <c r="H59" s="1111" t="str">
        <f>IF(region_name="","",region_name)</f>
        <v>Самарская область</v>
      </c>
      <c r="I59" s="818" t="s">
        <v>499</v>
      </c>
      <c r="J59" s="617"/>
      <c r="K59" s="1015"/>
      <c r="L59" s="1015"/>
      <c r="M59" s="1015"/>
      <c r="N59" s="1015"/>
      <c r="O59" s="1015"/>
      <c r="P59" s="1015"/>
      <c r="Q59" s="1015"/>
      <c r="R59" s="1015"/>
      <c r="S59" s="1015"/>
      <c r="T59" s="1015"/>
    </row>
    <row r="60" spans="1:20" s="1009" customFormat="1" ht="22.5">
      <c r="A60" s="1208"/>
      <c r="B60" s="1208"/>
      <c r="C60" s="1208">
        <v>1</v>
      </c>
      <c r="D60" s="1107"/>
      <c r="F60" s="1031" t="str">
        <f>"4."&amp;mergeValue(A60) &amp;"."&amp;mergeValue(B60)&amp;"."&amp;mergeValue(C60)</f>
        <v>4.9.1.1</v>
      </c>
      <c r="G60" s="819" t="s">
        <v>497</v>
      </c>
      <c r="H60" s="1111" t="str">
        <f>IF(Территории!H13="","","" &amp; Территории!H13 &amp; "")</f>
        <v>городской округ Самара</v>
      </c>
      <c r="I60" s="818" t="s">
        <v>500</v>
      </c>
      <c r="J60" s="617"/>
      <c r="K60" s="1015"/>
      <c r="L60" s="1015"/>
      <c r="M60" s="1015"/>
      <c r="N60" s="1015"/>
      <c r="O60" s="1015"/>
      <c r="P60" s="1015"/>
      <c r="Q60" s="1015"/>
      <c r="R60" s="1015"/>
      <c r="S60" s="1015"/>
      <c r="T60" s="1015"/>
    </row>
    <row r="61" spans="1:20" s="1009" customFormat="1" ht="56.25">
      <c r="A61" s="1208"/>
      <c r="B61" s="1208"/>
      <c r="C61" s="1208"/>
      <c r="D61" s="1107">
        <v>1</v>
      </c>
      <c r="F61" s="1031" t="str">
        <f>"4."&amp;mergeValue(A61) &amp;"."&amp;mergeValue(B61)&amp;"."&amp;mergeValue(C61)&amp;"."&amp;mergeValue(D61)</f>
        <v>4.9.1.1.1</v>
      </c>
      <c r="G61" s="820" t="s">
        <v>498</v>
      </c>
      <c r="H61" s="1111" t="str">
        <f>IF(Территории!R14="","","" &amp; Территории!R14 &amp; "")</f>
        <v>городской округ Самара (36701000)</v>
      </c>
      <c r="I61" s="1108" t="s">
        <v>591</v>
      </c>
      <c r="J61" s="617"/>
      <c r="K61" s="1015"/>
      <c r="L61" s="1015"/>
      <c r="M61" s="1015"/>
      <c r="N61" s="1015"/>
      <c r="O61" s="1015"/>
      <c r="P61" s="1015"/>
      <c r="Q61" s="1015"/>
      <c r="R61" s="1015"/>
      <c r="S61" s="1015"/>
      <c r="T61" s="1015"/>
    </row>
    <row r="62" spans="1:20" s="1009" customFormat="1" ht="45">
      <c r="A62" s="1208">
        <v>10</v>
      </c>
      <c r="B62" s="1015"/>
      <c r="C62" s="1015"/>
      <c r="D62" s="1015"/>
      <c r="F62" s="1031" t="str">
        <f>"2." &amp;mergeValue(A62)</f>
        <v>2.10</v>
      </c>
      <c r="G62" s="817" t="s">
        <v>494</v>
      </c>
      <c r="H62" s="1111" t="str">
        <f>IF('Перечень тарифов'!R39="","наименование отсутствует","" &amp; 'Перечень тарифов'!R39 &amp; "")</f>
        <v>27</v>
      </c>
      <c r="I62" s="818" t="s">
        <v>590</v>
      </c>
      <c r="J62" s="617"/>
      <c r="K62" s="1015"/>
      <c r="L62" s="1015"/>
      <c r="M62" s="1015"/>
      <c r="N62" s="1015"/>
      <c r="O62" s="1015"/>
      <c r="P62" s="1015"/>
      <c r="Q62" s="1015"/>
      <c r="R62" s="1015"/>
      <c r="S62" s="1015"/>
      <c r="T62" s="1015"/>
    </row>
    <row r="63" spans="1:20" s="1009" customFormat="1" ht="22.5">
      <c r="A63" s="1208"/>
      <c r="B63" s="1015"/>
      <c r="C63" s="1015"/>
      <c r="D63" s="1015"/>
      <c r="F63" s="1031" t="str">
        <f>"3." &amp;mergeValue(A63)</f>
        <v>3.10</v>
      </c>
      <c r="G63" s="817" t="s">
        <v>495</v>
      </c>
      <c r="H6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63" s="818" t="s">
        <v>588</v>
      </c>
      <c r="J63" s="617"/>
      <c r="K63" s="1015"/>
      <c r="L63" s="1015"/>
      <c r="M63" s="1015"/>
      <c r="N63" s="1015"/>
      <c r="O63" s="1015"/>
      <c r="P63" s="1015"/>
      <c r="Q63" s="1015"/>
      <c r="R63" s="1015"/>
      <c r="S63" s="1015"/>
      <c r="T63" s="1015"/>
    </row>
    <row r="64" spans="1:20" s="1009" customFormat="1" ht="22.5">
      <c r="A64" s="1208"/>
      <c r="B64" s="1015"/>
      <c r="C64" s="1015"/>
      <c r="D64" s="1015"/>
      <c r="F64" s="1031" t="str">
        <f>"4."&amp;mergeValue(A64)</f>
        <v>4.10</v>
      </c>
      <c r="G64" s="817" t="s">
        <v>496</v>
      </c>
      <c r="H64" s="1117" t="s">
        <v>458</v>
      </c>
      <c r="I64" s="818"/>
      <c r="J64" s="617"/>
      <c r="K64" s="1015"/>
      <c r="L64" s="1015"/>
      <c r="M64" s="1015"/>
      <c r="N64" s="1015"/>
      <c r="O64" s="1015"/>
      <c r="P64" s="1015"/>
      <c r="Q64" s="1015"/>
      <c r="R64" s="1015"/>
      <c r="S64" s="1015"/>
      <c r="T64" s="1015"/>
    </row>
    <row r="65" spans="1:20" s="1009" customFormat="1" ht="18.75">
      <c r="A65" s="1208"/>
      <c r="B65" s="1208">
        <v>1</v>
      </c>
      <c r="C65" s="1107"/>
      <c r="D65" s="1107"/>
      <c r="F65" s="1031" t="str">
        <f>"4."&amp;mergeValue(A65) &amp;"."&amp;mergeValue(B65)</f>
        <v>4.10.1</v>
      </c>
      <c r="G65" s="832" t="s">
        <v>592</v>
      </c>
      <c r="H65" s="1111" t="str">
        <f>IF(region_name="","",region_name)</f>
        <v>Самарская область</v>
      </c>
      <c r="I65" s="818" t="s">
        <v>499</v>
      </c>
      <c r="J65" s="617"/>
      <c r="K65" s="1015"/>
      <c r="L65" s="1015"/>
      <c r="M65" s="1015"/>
      <c r="N65" s="1015"/>
      <c r="O65" s="1015"/>
      <c r="P65" s="1015"/>
      <c r="Q65" s="1015"/>
      <c r="R65" s="1015"/>
      <c r="S65" s="1015"/>
      <c r="T65" s="1015"/>
    </row>
    <row r="66" spans="1:20" s="1009" customFormat="1" ht="22.5">
      <c r="A66" s="1208"/>
      <c r="B66" s="1208"/>
      <c r="C66" s="1208">
        <v>1</v>
      </c>
      <c r="D66" s="1107"/>
      <c r="F66" s="1031" t="str">
        <f>"4."&amp;mergeValue(A66) &amp;"."&amp;mergeValue(B66)&amp;"."&amp;mergeValue(C66)</f>
        <v>4.10.1.1</v>
      </c>
      <c r="G66" s="819" t="s">
        <v>497</v>
      </c>
      <c r="H66" s="1111" t="str">
        <f>IF(Территории!H13="","","" &amp; Территории!H13 &amp; "")</f>
        <v>городской округ Самара</v>
      </c>
      <c r="I66" s="818" t="s">
        <v>500</v>
      </c>
      <c r="J66" s="617"/>
      <c r="K66" s="1015"/>
      <c r="L66" s="1015"/>
      <c r="M66" s="1015"/>
      <c r="N66" s="1015"/>
      <c r="O66" s="1015"/>
      <c r="P66" s="1015"/>
      <c r="Q66" s="1015"/>
      <c r="R66" s="1015"/>
      <c r="S66" s="1015"/>
      <c r="T66" s="1015"/>
    </row>
    <row r="67" spans="1:20" s="1009" customFormat="1" ht="56.25">
      <c r="A67" s="1208"/>
      <c r="B67" s="1208"/>
      <c r="C67" s="1208"/>
      <c r="D67" s="1107">
        <v>1</v>
      </c>
      <c r="F67" s="1031" t="str">
        <f>"4."&amp;mergeValue(A67) &amp;"."&amp;mergeValue(B67)&amp;"."&amp;mergeValue(C67)&amp;"."&amp;mergeValue(D67)</f>
        <v>4.10.1.1.1</v>
      </c>
      <c r="G67" s="820" t="s">
        <v>498</v>
      </c>
      <c r="H67" s="1111" t="str">
        <f>IF(Территории!R14="","","" &amp; Территории!R14 &amp; "")</f>
        <v>городской округ Самара (36701000)</v>
      </c>
      <c r="I67" s="1108" t="s">
        <v>591</v>
      </c>
      <c r="J67" s="617"/>
      <c r="K67" s="1015"/>
      <c r="L67" s="1015"/>
      <c r="M67" s="1015"/>
      <c r="N67" s="1015"/>
      <c r="O67" s="1015"/>
      <c r="P67" s="1015"/>
      <c r="Q67" s="1015"/>
      <c r="R67" s="1015"/>
      <c r="S67" s="1015"/>
      <c r="T67" s="1015"/>
    </row>
    <row r="68" spans="1:20" s="1009" customFormat="1" ht="45">
      <c r="A68" s="1208">
        <v>11</v>
      </c>
      <c r="B68" s="1015"/>
      <c r="C68" s="1015"/>
      <c r="D68" s="1015"/>
      <c r="F68" s="1031" t="str">
        <f>"2." &amp;mergeValue(A68)</f>
        <v>2.11</v>
      </c>
      <c r="G68" s="817" t="s">
        <v>494</v>
      </c>
      <c r="H68" s="1111" t="str">
        <f>IF('Перечень тарифов'!R41="","наименование отсутствует","" &amp; 'Перечень тарифов'!R41 &amp; "")</f>
        <v>37</v>
      </c>
      <c r="I68" s="818" t="s">
        <v>590</v>
      </c>
      <c r="J68" s="617"/>
      <c r="K68" s="1015"/>
      <c r="L68" s="1015"/>
      <c r="M68" s="1015"/>
      <c r="N68" s="1015"/>
      <c r="O68" s="1015"/>
      <c r="P68" s="1015"/>
      <c r="Q68" s="1015"/>
      <c r="R68" s="1015"/>
      <c r="S68" s="1015"/>
      <c r="T68" s="1015"/>
    </row>
    <row r="69" spans="1:20" s="1009" customFormat="1" ht="22.5">
      <c r="A69" s="1208"/>
      <c r="B69" s="1015"/>
      <c r="C69" s="1015"/>
      <c r="D69" s="1015"/>
      <c r="F69" s="1031" t="str">
        <f>"3." &amp;mergeValue(A69)</f>
        <v>3.11</v>
      </c>
      <c r="G69" s="817" t="s">
        <v>495</v>
      </c>
      <c r="H6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69" s="818" t="s">
        <v>588</v>
      </c>
      <c r="J69" s="617"/>
      <c r="K69" s="1015"/>
      <c r="L69" s="1015"/>
      <c r="M69" s="1015"/>
      <c r="N69" s="1015"/>
      <c r="O69" s="1015"/>
      <c r="P69" s="1015"/>
      <c r="Q69" s="1015"/>
      <c r="R69" s="1015"/>
      <c r="S69" s="1015"/>
      <c r="T69" s="1015"/>
    </row>
    <row r="70" spans="1:20" s="1009" customFormat="1" ht="22.5">
      <c r="A70" s="1208"/>
      <c r="B70" s="1015"/>
      <c r="C70" s="1015"/>
      <c r="D70" s="1015"/>
      <c r="F70" s="1031" t="str">
        <f>"4."&amp;mergeValue(A70)</f>
        <v>4.11</v>
      </c>
      <c r="G70" s="817" t="s">
        <v>496</v>
      </c>
      <c r="H70" s="1117" t="s">
        <v>458</v>
      </c>
      <c r="I70" s="818"/>
      <c r="J70" s="617"/>
      <c r="K70" s="1015"/>
      <c r="L70" s="1015"/>
      <c r="M70" s="1015"/>
      <c r="N70" s="1015"/>
      <c r="O70" s="1015"/>
      <c r="P70" s="1015"/>
      <c r="Q70" s="1015"/>
      <c r="R70" s="1015"/>
      <c r="S70" s="1015"/>
      <c r="T70" s="1015"/>
    </row>
    <row r="71" spans="1:20" s="1009" customFormat="1" ht="18.75">
      <c r="A71" s="1208"/>
      <c r="B71" s="1208">
        <v>1</v>
      </c>
      <c r="C71" s="1107"/>
      <c r="D71" s="1107"/>
      <c r="F71" s="1031" t="str">
        <f>"4."&amp;mergeValue(A71) &amp;"."&amp;mergeValue(B71)</f>
        <v>4.11.1</v>
      </c>
      <c r="G71" s="832" t="s">
        <v>592</v>
      </c>
      <c r="H71" s="1111" t="str">
        <f>IF(region_name="","",region_name)</f>
        <v>Самарская область</v>
      </c>
      <c r="I71" s="818" t="s">
        <v>499</v>
      </c>
      <c r="J71" s="617"/>
      <c r="K71" s="1015"/>
      <c r="L71" s="1015"/>
      <c r="M71" s="1015"/>
      <c r="N71" s="1015"/>
      <c r="O71" s="1015"/>
      <c r="P71" s="1015"/>
      <c r="Q71" s="1015"/>
      <c r="R71" s="1015"/>
      <c r="S71" s="1015"/>
      <c r="T71" s="1015"/>
    </row>
    <row r="72" spans="1:20" s="1009" customFormat="1" ht="22.5">
      <c r="A72" s="1208"/>
      <c r="B72" s="1208"/>
      <c r="C72" s="1208">
        <v>1</v>
      </c>
      <c r="D72" s="1107"/>
      <c r="F72" s="1031" t="str">
        <f>"4."&amp;mergeValue(A72) &amp;"."&amp;mergeValue(B72)&amp;"."&amp;mergeValue(C72)</f>
        <v>4.11.1.1</v>
      </c>
      <c r="G72" s="819" t="s">
        <v>497</v>
      </c>
      <c r="H72" s="1111" t="str">
        <f>IF(Территории!H13="","","" &amp; Территории!H13 &amp; "")</f>
        <v>городской округ Самара</v>
      </c>
      <c r="I72" s="818" t="s">
        <v>500</v>
      </c>
      <c r="J72" s="617"/>
      <c r="K72" s="1015"/>
      <c r="L72" s="1015"/>
      <c r="M72" s="1015"/>
      <c r="N72" s="1015"/>
      <c r="O72" s="1015"/>
      <c r="P72" s="1015"/>
      <c r="Q72" s="1015"/>
      <c r="R72" s="1015"/>
      <c r="S72" s="1015"/>
      <c r="T72" s="1015"/>
    </row>
    <row r="73" spans="1:20" s="1009" customFormat="1" ht="56.25">
      <c r="A73" s="1208"/>
      <c r="B73" s="1208"/>
      <c r="C73" s="1208"/>
      <c r="D73" s="1107">
        <v>1</v>
      </c>
      <c r="F73" s="1031" t="str">
        <f>"4."&amp;mergeValue(A73) &amp;"."&amp;mergeValue(B73)&amp;"."&amp;mergeValue(C73)&amp;"."&amp;mergeValue(D73)</f>
        <v>4.11.1.1.1</v>
      </c>
      <c r="G73" s="820" t="s">
        <v>498</v>
      </c>
      <c r="H73" s="1111" t="str">
        <f>IF(Территории!R14="","","" &amp; Территории!R14 &amp; "")</f>
        <v>городской округ Самара (36701000)</v>
      </c>
      <c r="I73" s="1108" t="s">
        <v>591</v>
      </c>
      <c r="J73" s="617"/>
      <c r="K73" s="1015"/>
      <c r="L73" s="1015"/>
      <c r="M73" s="1015"/>
      <c r="N73" s="1015"/>
      <c r="O73" s="1015"/>
      <c r="P73" s="1015"/>
      <c r="Q73" s="1015"/>
      <c r="R73" s="1015"/>
      <c r="S73" s="1015"/>
      <c r="T73" s="1015"/>
    </row>
    <row r="74" spans="1:20" s="1009" customFormat="1" ht="45">
      <c r="A74" s="1208">
        <v>12</v>
      </c>
      <c r="B74" s="1015"/>
      <c r="C74" s="1015"/>
      <c r="D74" s="1015"/>
      <c r="F74" s="1031" t="str">
        <f>"2." &amp;mergeValue(A74)</f>
        <v>2.12</v>
      </c>
      <c r="G74" s="817" t="s">
        <v>494</v>
      </c>
      <c r="H74" s="1111" t="str">
        <f>IF('Перечень тарифов'!R43="","наименование отсутствует","" &amp; 'Перечень тарифов'!R43 &amp; "")</f>
        <v>43</v>
      </c>
      <c r="I74" s="818" t="s">
        <v>590</v>
      </c>
      <c r="J74" s="617"/>
      <c r="K74" s="1015"/>
      <c r="L74" s="1015"/>
      <c r="M74" s="1015"/>
      <c r="N74" s="1015"/>
      <c r="O74" s="1015"/>
      <c r="P74" s="1015"/>
      <c r="Q74" s="1015"/>
      <c r="R74" s="1015"/>
      <c r="S74" s="1015"/>
      <c r="T74" s="1015"/>
    </row>
    <row r="75" spans="1:20" s="1009" customFormat="1" ht="22.5">
      <c r="A75" s="1208"/>
      <c r="B75" s="1015"/>
      <c r="C75" s="1015"/>
      <c r="D75" s="1015"/>
      <c r="F75" s="1031" t="str">
        <f>"3." &amp;mergeValue(A75)</f>
        <v>3.12</v>
      </c>
      <c r="G75" s="817" t="s">
        <v>495</v>
      </c>
      <c r="H7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75" s="818" t="s">
        <v>588</v>
      </c>
      <c r="J75" s="617"/>
      <c r="K75" s="1015"/>
      <c r="L75" s="1015"/>
      <c r="M75" s="1015"/>
      <c r="N75" s="1015"/>
      <c r="O75" s="1015"/>
      <c r="P75" s="1015"/>
      <c r="Q75" s="1015"/>
      <c r="R75" s="1015"/>
      <c r="S75" s="1015"/>
      <c r="T75" s="1015"/>
    </row>
    <row r="76" spans="1:20" s="1009" customFormat="1" ht="22.5">
      <c r="A76" s="1208"/>
      <c r="B76" s="1015"/>
      <c r="C76" s="1015"/>
      <c r="D76" s="1015"/>
      <c r="F76" s="1031" t="str">
        <f>"4."&amp;mergeValue(A76)</f>
        <v>4.12</v>
      </c>
      <c r="G76" s="817" t="s">
        <v>496</v>
      </c>
      <c r="H76" s="1117" t="s">
        <v>458</v>
      </c>
      <c r="I76" s="818"/>
      <c r="J76" s="617"/>
      <c r="K76" s="1015"/>
      <c r="L76" s="1015"/>
      <c r="M76" s="1015"/>
      <c r="N76" s="1015"/>
      <c r="O76" s="1015"/>
      <c r="P76" s="1015"/>
      <c r="Q76" s="1015"/>
      <c r="R76" s="1015"/>
      <c r="S76" s="1015"/>
      <c r="T76" s="1015"/>
    </row>
    <row r="77" spans="1:20" s="1009" customFormat="1" ht="18.75">
      <c r="A77" s="1208"/>
      <c r="B77" s="1208">
        <v>1</v>
      </c>
      <c r="C77" s="1107"/>
      <c r="D77" s="1107"/>
      <c r="F77" s="1031" t="str">
        <f>"4."&amp;mergeValue(A77) &amp;"."&amp;mergeValue(B77)</f>
        <v>4.12.1</v>
      </c>
      <c r="G77" s="832" t="s">
        <v>592</v>
      </c>
      <c r="H77" s="1111" t="str">
        <f>IF(region_name="","",region_name)</f>
        <v>Самарская область</v>
      </c>
      <c r="I77" s="818" t="s">
        <v>499</v>
      </c>
      <c r="J77" s="617"/>
      <c r="K77" s="1015"/>
      <c r="L77" s="1015"/>
      <c r="M77" s="1015"/>
      <c r="N77" s="1015"/>
      <c r="O77" s="1015"/>
      <c r="P77" s="1015"/>
      <c r="Q77" s="1015"/>
      <c r="R77" s="1015"/>
      <c r="S77" s="1015"/>
      <c r="T77" s="1015"/>
    </row>
    <row r="78" spans="1:20" s="1009" customFormat="1" ht="22.5">
      <c r="A78" s="1208"/>
      <c r="B78" s="1208"/>
      <c r="C78" s="1208">
        <v>1</v>
      </c>
      <c r="D78" s="1107"/>
      <c r="F78" s="1031" t="str">
        <f>"4."&amp;mergeValue(A78) &amp;"."&amp;mergeValue(B78)&amp;"."&amp;mergeValue(C78)</f>
        <v>4.12.1.1</v>
      </c>
      <c r="G78" s="819" t="s">
        <v>497</v>
      </c>
      <c r="H78" s="1111" t="str">
        <f>IF(Территории!H13="","","" &amp; Территории!H13 &amp; "")</f>
        <v>городской округ Самара</v>
      </c>
      <c r="I78" s="818" t="s">
        <v>500</v>
      </c>
      <c r="J78" s="617"/>
      <c r="K78" s="1015"/>
      <c r="L78" s="1015"/>
      <c r="M78" s="1015"/>
      <c r="N78" s="1015"/>
      <c r="O78" s="1015"/>
      <c r="P78" s="1015"/>
      <c r="Q78" s="1015"/>
      <c r="R78" s="1015"/>
      <c r="S78" s="1015"/>
      <c r="T78" s="1015"/>
    </row>
    <row r="79" spans="1:20" s="1009" customFormat="1" ht="56.25">
      <c r="A79" s="1208"/>
      <c r="B79" s="1208"/>
      <c r="C79" s="1208"/>
      <c r="D79" s="1107">
        <v>1</v>
      </c>
      <c r="F79" s="1031" t="str">
        <f>"4."&amp;mergeValue(A79) &amp;"."&amp;mergeValue(B79)&amp;"."&amp;mergeValue(C79)&amp;"."&amp;mergeValue(D79)</f>
        <v>4.12.1.1.1</v>
      </c>
      <c r="G79" s="820" t="s">
        <v>498</v>
      </c>
      <c r="H79" s="1111" t="str">
        <f>IF(Территории!R14="","","" &amp; Территории!R14 &amp; "")</f>
        <v>городской округ Самара (36701000)</v>
      </c>
      <c r="I79" s="1108" t="s">
        <v>591</v>
      </c>
      <c r="J79" s="617"/>
      <c r="K79" s="1015"/>
      <c r="L79" s="1015"/>
      <c r="M79" s="1015"/>
      <c r="N79" s="1015"/>
      <c r="O79" s="1015"/>
      <c r="P79" s="1015"/>
      <c r="Q79" s="1015"/>
      <c r="R79" s="1015"/>
      <c r="S79" s="1015"/>
      <c r="T79" s="1015"/>
    </row>
    <row r="80" spans="1:20" s="1009" customFormat="1" ht="45">
      <c r="A80" s="1208">
        <v>13</v>
      </c>
      <c r="B80" s="1015"/>
      <c r="C80" s="1015"/>
      <c r="D80" s="1015"/>
      <c r="F80" s="1031" t="str">
        <f>"2." &amp;mergeValue(A80)</f>
        <v>2.13</v>
      </c>
      <c r="G80" s="817" t="s">
        <v>494</v>
      </c>
      <c r="H80" s="1111" t="str">
        <f>IF('Перечень тарифов'!R45="","наименование отсутствует","" &amp; 'Перечень тарифов'!R45 &amp; "")</f>
        <v>47, 49</v>
      </c>
      <c r="I80" s="818" t="s">
        <v>590</v>
      </c>
      <c r="J80" s="617"/>
      <c r="K80" s="1015"/>
      <c r="L80" s="1015"/>
      <c r="M80" s="1015"/>
      <c r="N80" s="1015"/>
      <c r="O80" s="1015"/>
      <c r="P80" s="1015"/>
      <c r="Q80" s="1015"/>
      <c r="R80" s="1015"/>
      <c r="S80" s="1015"/>
      <c r="T80" s="1015"/>
    </row>
    <row r="81" spans="1:20" s="1009" customFormat="1" ht="22.5">
      <c r="A81" s="1208"/>
      <c r="B81" s="1015"/>
      <c r="C81" s="1015"/>
      <c r="D81" s="1015"/>
      <c r="F81" s="1031" t="str">
        <f>"3." &amp;mergeValue(A81)</f>
        <v>3.13</v>
      </c>
      <c r="G81" s="817" t="s">
        <v>495</v>
      </c>
      <c r="H8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81" s="818" t="s">
        <v>588</v>
      </c>
      <c r="J81" s="617"/>
      <c r="K81" s="1015"/>
      <c r="L81" s="1015"/>
      <c r="M81" s="1015"/>
      <c r="N81" s="1015"/>
      <c r="O81" s="1015"/>
      <c r="P81" s="1015"/>
      <c r="Q81" s="1015"/>
      <c r="R81" s="1015"/>
      <c r="S81" s="1015"/>
      <c r="T81" s="1015"/>
    </row>
    <row r="82" spans="1:20" s="1009" customFormat="1" ht="22.5">
      <c r="A82" s="1208"/>
      <c r="B82" s="1015"/>
      <c r="C82" s="1015"/>
      <c r="D82" s="1015"/>
      <c r="F82" s="1031" t="str">
        <f>"4."&amp;mergeValue(A82)</f>
        <v>4.13</v>
      </c>
      <c r="G82" s="817" t="s">
        <v>496</v>
      </c>
      <c r="H82" s="1117" t="s">
        <v>458</v>
      </c>
      <c r="I82" s="818"/>
      <c r="J82" s="617"/>
      <c r="K82" s="1015"/>
      <c r="L82" s="1015"/>
      <c r="M82" s="1015"/>
      <c r="N82" s="1015"/>
      <c r="O82" s="1015"/>
      <c r="P82" s="1015"/>
      <c r="Q82" s="1015"/>
      <c r="R82" s="1015"/>
      <c r="S82" s="1015"/>
      <c r="T82" s="1015"/>
    </row>
    <row r="83" spans="1:20" s="1009" customFormat="1" ht="18.75">
      <c r="A83" s="1208"/>
      <c r="B83" s="1208">
        <v>1</v>
      </c>
      <c r="C83" s="1107"/>
      <c r="D83" s="1107"/>
      <c r="F83" s="1031" t="str">
        <f>"4."&amp;mergeValue(A83) &amp;"."&amp;mergeValue(B83)</f>
        <v>4.13.1</v>
      </c>
      <c r="G83" s="832" t="s">
        <v>592</v>
      </c>
      <c r="H83" s="1111" t="str">
        <f>IF(region_name="","",region_name)</f>
        <v>Самарская область</v>
      </c>
      <c r="I83" s="818" t="s">
        <v>499</v>
      </c>
      <c r="J83" s="617"/>
      <c r="K83" s="1015"/>
      <c r="L83" s="1015"/>
      <c r="M83" s="1015"/>
      <c r="N83" s="1015"/>
      <c r="O83" s="1015"/>
      <c r="P83" s="1015"/>
      <c r="Q83" s="1015"/>
      <c r="R83" s="1015"/>
      <c r="S83" s="1015"/>
      <c r="T83" s="1015"/>
    </row>
    <row r="84" spans="1:20" s="1009" customFormat="1" ht="22.5">
      <c r="A84" s="1208"/>
      <c r="B84" s="1208"/>
      <c r="C84" s="1208">
        <v>1</v>
      </c>
      <c r="D84" s="1107"/>
      <c r="F84" s="1031" t="str">
        <f>"4."&amp;mergeValue(A84) &amp;"."&amp;mergeValue(B84)&amp;"."&amp;mergeValue(C84)</f>
        <v>4.13.1.1</v>
      </c>
      <c r="G84" s="819" t="s">
        <v>497</v>
      </c>
      <c r="H84" s="1111" t="str">
        <f>IF(Территории!H13="","","" &amp; Территории!H13 &amp; "")</f>
        <v>городской округ Самара</v>
      </c>
      <c r="I84" s="818" t="s">
        <v>500</v>
      </c>
      <c r="J84" s="617"/>
      <c r="K84" s="1015"/>
      <c r="L84" s="1015"/>
      <c r="M84" s="1015"/>
      <c r="N84" s="1015"/>
      <c r="O84" s="1015"/>
      <c r="P84" s="1015"/>
      <c r="Q84" s="1015"/>
      <c r="R84" s="1015"/>
      <c r="S84" s="1015"/>
      <c r="T84" s="1015"/>
    </row>
    <row r="85" spans="1:20" s="1009" customFormat="1" ht="56.25">
      <c r="A85" s="1208"/>
      <c r="B85" s="1208"/>
      <c r="C85" s="1208"/>
      <c r="D85" s="1107">
        <v>1</v>
      </c>
      <c r="F85" s="1031" t="str">
        <f>"4."&amp;mergeValue(A85) &amp;"."&amp;mergeValue(B85)&amp;"."&amp;mergeValue(C85)&amp;"."&amp;mergeValue(D85)</f>
        <v>4.13.1.1.1</v>
      </c>
      <c r="G85" s="820" t="s">
        <v>498</v>
      </c>
      <c r="H85" s="1111" t="str">
        <f>IF(Территории!R14="","","" &amp; Территории!R14 &amp; "")</f>
        <v>городской округ Самара (36701000)</v>
      </c>
      <c r="I85" s="1108" t="s">
        <v>591</v>
      </c>
      <c r="J85" s="617"/>
      <c r="K85" s="1015"/>
      <c r="L85" s="1015"/>
      <c r="M85" s="1015"/>
      <c r="N85" s="1015"/>
      <c r="O85" s="1015"/>
      <c r="P85" s="1015"/>
      <c r="Q85" s="1015"/>
      <c r="R85" s="1015"/>
      <c r="S85" s="1015"/>
      <c r="T85" s="1015"/>
    </row>
    <row r="86" spans="1:20" s="1009" customFormat="1" ht="45">
      <c r="A86" s="1208">
        <v>14</v>
      </c>
      <c r="B86" s="1015"/>
      <c r="C86" s="1015"/>
      <c r="D86" s="1015"/>
      <c r="F86" s="1031" t="str">
        <f>"2." &amp;mergeValue(A86)</f>
        <v>2.14</v>
      </c>
      <c r="G86" s="817" t="s">
        <v>494</v>
      </c>
      <c r="H86" s="1111" t="str">
        <f>IF('Перечень тарифов'!R47="","наименование отсутствует","" &amp; 'Перечень тарифов'!R47 &amp; "")</f>
        <v>50</v>
      </c>
      <c r="I86" s="818" t="s">
        <v>590</v>
      </c>
      <c r="J86" s="617"/>
      <c r="K86" s="1015"/>
      <c r="L86" s="1015"/>
      <c r="M86" s="1015"/>
      <c r="N86" s="1015"/>
      <c r="O86" s="1015"/>
      <c r="P86" s="1015"/>
      <c r="Q86" s="1015"/>
      <c r="R86" s="1015"/>
      <c r="S86" s="1015"/>
      <c r="T86" s="1015"/>
    </row>
    <row r="87" spans="1:20" s="1009" customFormat="1" ht="22.5">
      <c r="A87" s="1208"/>
      <c r="B87" s="1015"/>
      <c r="C87" s="1015"/>
      <c r="D87" s="1015"/>
      <c r="F87" s="1031" t="str">
        <f>"3." &amp;mergeValue(A87)</f>
        <v>3.14</v>
      </c>
      <c r="G87" s="817" t="s">
        <v>495</v>
      </c>
      <c r="H8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87" s="818" t="s">
        <v>588</v>
      </c>
      <c r="J87" s="617"/>
      <c r="K87" s="1015"/>
      <c r="L87" s="1015"/>
      <c r="M87" s="1015"/>
      <c r="N87" s="1015"/>
      <c r="O87" s="1015"/>
      <c r="P87" s="1015"/>
      <c r="Q87" s="1015"/>
      <c r="R87" s="1015"/>
      <c r="S87" s="1015"/>
      <c r="T87" s="1015"/>
    </row>
    <row r="88" spans="1:20" s="1009" customFormat="1" ht="22.5">
      <c r="A88" s="1208"/>
      <c r="B88" s="1015"/>
      <c r="C88" s="1015"/>
      <c r="D88" s="1015"/>
      <c r="F88" s="1031" t="str">
        <f>"4."&amp;mergeValue(A88)</f>
        <v>4.14</v>
      </c>
      <c r="G88" s="817" t="s">
        <v>496</v>
      </c>
      <c r="H88" s="1117" t="s">
        <v>458</v>
      </c>
      <c r="I88" s="818"/>
      <c r="J88" s="617"/>
      <c r="K88" s="1015"/>
      <c r="L88" s="1015"/>
      <c r="M88" s="1015"/>
      <c r="N88" s="1015"/>
      <c r="O88" s="1015"/>
      <c r="P88" s="1015"/>
      <c r="Q88" s="1015"/>
      <c r="R88" s="1015"/>
      <c r="S88" s="1015"/>
      <c r="T88" s="1015"/>
    </row>
    <row r="89" spans="1:20" s="1009" customFormat="1" ht="18.75">
      <c r="A89" s="1208"/>
      <c r="B89" s="1208">
        <v>1</v>
      </c>
      <c r="C89" s="1107"/>
      <c r="D89" s="1107"/>
      <c r="F89" s="1031" t="str">
        <f>"4."&amp;mergeValue(A89) &amp;"."&amp;mergeValue(B89)</f>
        <v>4.14.1</v>
      </c>
      <c r="G89" s="832" t="s">
        <v>592</v>
      </c>
      <c r="H89" s="1111" t="str">
        <f>IF(region_name="","",region_name)</f>
        <v>Самарская область</v>
      </c>
      <c r="I89" s="818" t="s">
        <v>499</v>
      </c>
      <c r="J89" s="617"/>
      <c r="K89" s="1015"/>
      <c r="L89" s="1015"/>
      <c r="M89" s="1015"/>
      <c r="N89" s="1015"/>
      <c r="O89" s="1015"/>
      <c r="P89" s="1015"/>
      <c r="Q89" s="1015"/>
      <c r="R89" s="1015"/>
      <c r="S89" s="1015"/>
      <c r="T89" s="1015"/>
    </row>
    <row r="90" spans="1:20" s="1009" customFormat="1" ht="22.5">
      <c r="A90" s="1208"/>
      <c r="B90" s="1208"/>
      <c r="C90" s="1208">
        <v>1</v>
      </c>
      <c r="D90" s="1107"/>
      <c r="F90" s="1031" t="str">
        <f>"4."&amp;mergeValue(A90) &amp;"."&amp;mergeValue(B90)&amp;"."&amp;mergeValue(C90)</f>
        <v>4.14.1.1</v>
      </c>
      <c r="G90" s="819" t="s">
        <v>497</v>
      </c>
      <c r="H90" s="1111" t="str">
        <f>IF(Территории!H13="","","" &amp; Территории!H13 &amp; "")</f>
        <v>городской округ Самара</v>
      </c>
      <c r="I90" s="818" t="s">
        <v>500</v>
      </c>
      <c r="J90" s="617"/>
      <c r="K90" s="1015"/>
      <c r="L90" s="1015"/>
      <c r="M90" s="1015"/>
      <c r="N90" s="1015"/>
      <c r="O90" s="1015"/>
      <c r="P90" s="1015"/>
      <c r="Q90" s="1015"/>
      <c r="R90" s="1015"/>
      <c r="S90" s="1015"/>
      <c r="T90" s="1015"/>
    </row>
    <row r="91" spans="1:20" s="1009" customFormat="1" ht="56.25">
      <c r="A91" s="1208"/>
      <c r="B91" s="1208"/>
      <c r="C91" s="1208"/>
      <c r="D91" s="1107">
        <v>1</v>
      </c>
      <c r="F91" s="1031" t="str">
        <f>"4."&amp;mergeValue(A91) &amp;"."&amp;mergeValue(B91)&amp;"."&amp;mergeValue(C91)&amp;"."&amp;mergeValue(D91)</f>
        <v>4.14.1.1.1</v>
      </c>
      <c r="G91" s="820" t="s">
        <v>498</v>
      </c>
      <c r="H91" s="1111" t="str">
        <f>IF(Территории!R14="","","" &amp; Территории!R14 &amp; "")</f>
        <v>городской округ Самара (36701000)</v>
      </c>
      <c r="I91" s="1108" t="s">
        <v>591</v>
      </c>
      <c r="J91" s="617"/>
      <c r="K91" s="1015"/>
      <c r="L91" s="1015"/>
      <c r="M91" s="1015"/>
      <c r="N91" s="1015"/>
      <c r="O91" s="1015"/>
      <c r="P91" s="1015"/>
      <c r="Q91" s="1015"/>
      <c r="R91" s="1015"/>
      <c r="S91" s="1015"/>
      <c r="T91" s="1015"/>
    </row>
    <row r="92" spans="1:20" s="1009" customFormat="1" ht="45">
      <c r="A92" s="1208">
        <v>15</v>
      </c>
      <c r="B92" s="1015"/>
      <c r="C92" s="1015"/>
      <c r="D92" s="1015"/>
      <c r="F92" s="1031" t="str">
        <f>"2." &amp;mergeValue(A92)</f>
        <v>2.15</v>
      </c>
      <c r="G92" s="817" t="s">
        <v>494</v>
      </c>
      <c r="H92" s="1111" t="str">
        <f>IF('Перечень тарифов'!R49="","наименование отсутствует","" &amp; 'Перечень тарифов'!R49 &amp; "")</f>
        <v>56</v>
      </c>
      <c r="I92" s="818" t="s">
        <v>590</v>
      </c>
      <c r="J92" s="617"/>
      <c r="K92" s="1015"/>
      <c r="L92" s="1015"/>
      <c r="M92" s="1015"/>
      <c r="N92" s="1015"/>
      <c r="O92" s="1015"/>
      <c r="P92" s="1015"/>
      <c r="Q92" s="1015"/>
      <c r="R92" s="1015"/>
      <c r="S92" s="1015"/>
      <c r="T92" s="1015"/>
    </row>
    <row r="93" spans="1:20" s="1009" customFormat="1" ht="22.5">
      <c r="A93" s="1208"/>
      <c r="B93" s="1015"/>
      <c r="C93" s="1015"/>
      <c r="D93" s="1015"/>
      <c r="F93" s="1031" t="str">
        <f>"3." &amp;mergeValue(A93)</f>
        <v>3.15</v>
      </c>
      <c r="G93" s="817" t="s">
        <v>495</v>
      </c>
      <c r="H9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3" s="818" t="s">
        <v>588</v>
      </c>
      <c r="J93" s="617"/>
      <c r="K93" s="1015"/>
      <c r="L93" s="1015"/>
      <c r="M93" s="1015"/>
      <c r="N93" s="1015"/>
      <c r="O93" s="1015"/>
      <c r="P93" s="1015"/>
      <c r="Q93" s="1015"/>
      <c r="R93" s="1015"/>
      <c r="S93" s="1015"/>
      <c r="T93" s="1015"/>
    </row>
    <row r="94" spans="1:20" s="1009" customFormat="1" ht="22.5">
      <c r="A94" s="1208"/>
      <c r="B94" s="1015"/>
      <c r="C94" s="1015"/>
      <c r="D94" s="1015"/>
      <c r="F94" s="1031" t="str">
        <f>"4."&amp;mergeValue(A94)</f>
        <v>4.15</v>
      </c>
      <c r="G94" s="817" t="s">
        <v>496</v>
      </c>
      <c r="H94" s="1117" t="s">
        <v>458</v>
      </c>
      <c r="I94" s="818"/>
      <c r="J94" s="617"/>
      <c r="K94" s="1015"/>
      <c r="L94" s="1015"/>
      <c r="M94" s="1015"/>
      <c r="N94" s="1015"/>
      <c r="O94" s="1015"/>
      <c r="P94" s="1015"/>
      <c r="Q94" s="1015"/>
      <c r="R94" s="1015"/>
      <c r="S94" s="1015"/>
      <c r="T94" s="1015"/>
    </row>
    <row r="95" spans="1:20" s="1009" customFormat="1" ht="18.75">
      <c r="A95" s="1208"/>
      <c r="B95" s="1208">
        <v>1</v>
      </c>
      <c r="C95" s="1107"/>
      <c r="D95" s="1107"/>
      <c r="F95" s="1031" t="str">
        <f>"4."&amp;mergeValue(A95) &amp;"."&amp;mergeValue(B95)</f>
        <v>4.15.1</v>
      </c>
      <c r="G95" s="832" t="s">
        <v>592</v>
      </c>
      <c r="H95" s="1111" t="str">
        <f>IF(region_name="","",region_name)</f>
        <v>Самарская область</v>
      </c>
      <c r="I95" s="818" t="s">
        <v>499</v>
      </c>
      <c r="J95" s="617"/>
      <c r="K95" s="1015"/>
      <c r="L95" s="1015"/>
      <c r="M95" s="1015"/>
      <c r="N95" s="1015"/>
      <c r="O95" s="1015"/>
      <c r="P95" s="1015"/>
      <c r="Q95" s="1015"/>
      <c r="R95" s="1015"/>
      <c r="S95" s="1015"/>
      <c r="T95" s="1015"/>
    </row>
    <row r="96" spans="1:20" s="1009" customFormat="1" ht="22.5">
      <c r="A96" s="1208"/>
      <c r="B96" s="1208"/>
      <c r="C96" s="1208">
        <v>1</v>
      </c>
      <c r="D96" s="1107"/>
      <c r="F96" s="1031" t="str">
        <f>"4."&amp;mergeValue(A96) &amp;"."&amp;mergeValue(B96)&amp;"."&amp;mergeValue(C96)</f>
        <v>4.15.1.1</v>
      </c>
      <c r="G96" s="819" t="s">
        <v>497</v>
      </c>
      <c r="H96" s="1111" t="str">
        <f>IF(Территории!H13="","","" &amp; Территории!H13 &amp; "")</f>
        <v>городской округ Самара</v>
      </c>
      <c r="I96" s="818" t="s">
        <v>500</v>
      </c>
      <c r="J96" s="617"/>
      <c r="K96" s="1015"/>
      <c r="L96" s="1015"/>
      <c r="M96" s="1015"/>
      <c r="N96" s="1015"/>
      <c r="O96" s="1015"/>
      <c r="P96" s="1015"/>
      <c r="Q96" s="1015"/>
      <c r="R96" s="1015"/>
      <c r="S96" s="1015"/>
      <c r="T96" s="1015"/>
    </row>
    <row r="97" spans="1:20" s="1009" customFormat="1" ht="56.25">
      <c r="A97" s="1208"/>
      <c r="B97" s="1208"/>
      <c r="C97" s="1208"/>
      <c r="D97" s="1107">
        <v>1</v>
      </c>
      <c r="F97" s="1031" t="str">
        <f>"4."&amp;mergeValue(A97) &amp;"."&amp;mergeValue(B97)&amp;"."&amp;mergeValue(C97)&amp;"."&amp;mergeValue(D97)</f>
        <v>4.15.1.1.1</v>
      </c>
      <c r="G97" s="820" t="s">
        <v>498</v>
      </c>
      <c r="H97" s="1111" t="str">
        <f>IF(Территории!R14="","","" &amp; Территории!R14 &amp; "")</f>
        <v>городской округ Самара (36701000)</v>
      </c>
      <c r="I97" s="1108" t="s">
        <v>591</v>
      </c>
      <c r="J97" s="617"/>
      <c r="K97" s="1015"/>
      <c r="L97" s="1015"/>
      <c r="M97" s="1015"/>
      <c r="N97" s="1015"/>
      <c r="O97" s="1015"/>
      <c r="P97" s="1015"/>
      <c r="Q97" s="1015"/>
      <c r="R97" s="1015"/>
      <c r="S97" s="1015"/>
      <c r="T97" s="1015"/>
    </row>
    <row r="98" spans="1:20" s="1009" customFormat="1" ht="45">
      <c r="A98" s="1208">
        <v>16</v>
      </c>
      <c r="B98" s="1015"/>
      <c r="C98" s="1015"/>
      <c r="D98" s="1015"/>
      <c r="F98" s="1031" t="str">
        <f>"2." &amp;mergeValue(A98)</f>
        <v>2.16</v>
      </c>
      <c r="G98" s="817" t="s">
        <v>494</v>
      </c>
      <c r="H98" s="1111" t="str">
        <f>IF('Перечень тарифов'!R51="","наименование отсутствует","" &amp; 'Перечень тарифов'!R51 &amp; "")</f>
        <v>57</v>
      </c>
      <c r="I98" s="818" t="s">
        <v>590</v>
      </c>
      <c r="J98" s="617"/>
      <c r="K98" s="1015"/>
      <c r="L98" s="1015"/>
      <c r="M98" s="1015"/>
      <c r="N98" s="1015"/>
      <c r="O98" s="1015"/>
      <c r="P98" s="1015"/>
      <c r="Q98" s="1015"/>
      <c r="R98" s="1015"/>
      <c r="S98" s="1015"/>
      <c r="T98" s="1015"/>
    </row>
    <row r="99" spans="1:20" s="1009" customFormat="1" ht="22.5">
      <c r="A99" s="1208"/>
      <c r="B99" s="1015"/>
      <c r="C99" s="1015"/>
      <c r="D99" s="1015"/>
      <c r="F99" s="1031" t="str">
        <f>"3." &amp;mergeValue(A99)</f>
        <v>3.16</v>
      </c>
      <c r="G99" s="817" t="s">
        <v>495</v>
      </c>
      <c r="H9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9" s="818" t="s">
        <v>588</v>
      </c>
      <c r="J99" s="617"/>
      <c r="K99" s="1015"/>
      <c r="L99" s="1015"/>
      <c r="M99" s="1015"/>
      <c r="N99" s="1015"/>
      <c r="O99" s="1015"/>
      <c r="P99" s="1015"/>
      <c r="Q99" s="1015"/>
      <c r="R99" s="1015"/>
      <c r="S99" s="1015"/>
      <c r="T99" s="1015"/>
    </row>
    <row r="100" spans="1:20" s="1009" customFormat="1" ht="22.5">
      <c r="A100" s="1208"/>
      <c r="B100" s="1015"/>
      <c r="C100" s="1015"/>
      <c r="D100" s="1015"/>
      <c r="F100" s="1031" t="str">
        <f>"4."&amp;mergeValue(A100)</f>
        <v>4.16</v>
      </c>
      <c r="G100" s="817" t="s">
        <v>496</v>
      </c>
      <c r="H100" s="1117" t="s">
        <v>458</v>
      </c>
      <c r="I100" s="818"/>
      <c r="J100" s="617"/>
      <c r="K100" s="1015"/>
      <c r="L100" s="1015"/>
      <c r="M100" s="1015"/>
      <c r="N100" s="1015"/>
      <c r="O100" s="1015"/>
      <c r="P100" s="1015"/>
      <c r="Q100" s="1015"/>
      <c r="R100" s="1015"/>
      <c r="S100" s="1015"/>
      <c r="T100" s="1015"/>
    </row>
    <row r="101" spans="1:20" s="1009" customFormat="1" ht="18.75">
      <c r="A101" s="1208"/>
      <c r="B101" s="1208">
        <v>1</v>
      </c>
      <c r="C101" s="1107"/>
      <c r="D101" s="1107"/>
      <c r="F101" s="1031" t="str">
        <f>"4."&amp;mergeValue(A101) &amp;"."&amp;mergeValue(B101)</f>
        <v>4.16.1</v>
      </c>
      <c r="G101" s="832" t="s">
        <v>592</v>
      </c>
      <c r="H101" s="1111" t="str">
        <f>IF(region_name="","",region_name)</f>
        <v>Самарская область</v>
      </c>
      <c r="I101" s="818" t="s">
        <v>499</v>
      </c>
      <c r="J101" s="617"/>
      <c r="K101" s="1015"/>
      <c r="L101" s="1015"/>
      <c r="M101" s="1015"/>
      <c r="N101" s="1015"/>
      <c r="O101" s="1015"/>
      <c r="P101" s="1015"/>
      <c r="Q101" s="1015"/>
      <c r="R101" s="1015"/>
      <c r="S101" s="1015"/>
      <c r="T101" s="1015"/>
    </row>
    <row r="102" spans="1:20" s="1009" customFormat="1" ht="22.5">
      <c r="A102" s="1208"/>
      <c r="B102" s="1208"/>
      <c r="C102" s="1208">
        <v>1</v>
      </c>
      <c r="D102" s="1107"/>
      <c r="F102" s="1031" t="str">
        <f>"4."&amp;mergeValue(A102) &amp;"."&amp;mergeValue(B102)&amp;"."&amp;mergeValue(C102)</f>
        <v>4.16.1.1</v>
      </c>
      <c r="G102" s="819" t="s">
        <v>497</v>
      </c>
      <c r="H102" s="1111" t="str">
        <f>IF(Территории!H13="","","" &amp; Территории!H13 &amp; "")</f>
        <v>городской округ Самара</v>
      </c>
      <c r="I102" s="818" t="s">
        <v>500</v>
      </c>
      <c r="J102" s="617"/>
      <c r="K102" s="1015"/>
      <c r="L102" s="1015"/>
      <c r="M102" s="1015"/>
      <c r="N102" s="1015"/>
      <c r="O102" s="1015"/>
      <c r="P102" s="1015"/>
      <c r="Q102" s="1015"/>
      <c r="R102" s="1015"/>
      <c r="S102" s="1015"/>
      <c r="T102" s="1015"/>
    </row>
    <row r="103" spans="1:20" s="1009" customFormat="1" ht="56.25">
      <c r="A103" s="1208"/>
      <c r="B103" s="1208"/>
      <c r="C103" s="1208"/>
      <c r="D103" s="1107">
        <v>1</v>
      </c>
      <c r="F103" s="1031" t="str">
        <f>"4."&amp;mergeValue(A103) &amp;"."&amp;mergeValue(B103)&amp;"."&amp;mergeValue(C103)&amp;"."&amp;mergeValue(D103)</f>
        <v>4.16.1.1.1</v>
      </c>
      <c r="G103" s="820" t="s">
        <v>498</v>
      </c>
      <c r="H103" s="1111" t="str">
        <f>IF(Территории!R14="","","" &amp; Территории!R14 &amp; "")</f>
        <v>городской округ Самара (36701000)</v>
      </c>
      <c r="I103" s="1108" t="s">
        <v>591</v>
      </c>
      <c r="J103" s="617"/>
      <c r="K103" s="1015"/>
      <c r="L103" s="1015"/>
      <c r="M103" s="1015"/>
      <c r="N103" s="1015"/>
      <c r="O103" s="1015"/>
      <c r="P103" s="1015"/>
      <c r="Q103" s="1015"/>
      <c r="R103" s="1015"/>
      <c r="S103" s="1015"/>
      <c r="T103" s="1015"/>
    </row>
    <row r="104" spans="1:20" s="1009" customFormat="1" ht="45">
      <c r="A104" s="1208">
        <v>17</v>
      </c>
      <c r="B104" s="1015"/>
      <c r="C104" s="1015"/>
      <c r="D104" s="1015"/>
      <c r="F104" s="1031" t="str">
        <f>"2." &amp;mergeValue(A104)</f>
        <v>2.17</v>
      </c>
      <c r="G104" s="817" t="s">
        <v>494</v>
      </c>
      <c r="H104" s="1111" t="str">
        <f>IF('Перечень тарифов'!R53="","наименование отсутствует","" &amp; 'Перечень тарифов'!R53 &amp; "")</f>
        <v>58</v>
      </c>
      <c r="I104" s="818" t="s">
        <v>590</v>
      </c>
      <c r="J104" s="617"/>
      <c r="K104" s="1015"/>
      <c r="L104" s="1015"/>
      <c r="M104" s="1015"/>
      <c r="N104" s="1015"/>
      <c r="O104" s="1015"/>
      <c r="P104" s="1015"/>
      <c r="Q104" s="1015"/>
      <c r="R104" s="1015"/>
      <c r="S104" s="1015"/>
      <c r="T104" s="1015"/>
    </row>
    <row r="105" spans="1:20" s="1009" customFormat="1" ht="22.5">
      <c r="A105" s="1208"/>
      <c r="B105" s="1015"/>
      <c r="C105" s="1015"/>
      <c r="D105" s="1015"/>
      <c r="F105" s="1031" t="str">
        <f>"3." &amp;mergeValue(A105)</f>
        <v>3.17</v>
      </c>
      <c r="G105" s="817" t="s">
        <v>495</v>
      </c>
      <c r="H10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05" s="818" t="s">
        <v>588</v>
      </c>
      <c r="J105" s="617"/>
      <c r="K105" s="1015"/>
      <c r="L105" s="1015"/>
      <c r="M105" s="1015"/>
      <c r="N105" s="1015"/>
      <c r="O105" s="1015"/>
      <c r="P105" s="1015"/>
      <c r="Q105" s="1015"/>
      <c r="R105" s="1015"/>
      <c r="S105" s="1015"/>
      <c r="T105" s="1015"/>
    </row>
    <row r="106" spans="1:20" s="1009" customFormat="1" ht="22.5">
      <c r="A106" s="1208"/>
      <c r="B106" s="1015"/>
      <c r="C106" s="1015"/>
      <c r="D106" s="1015"/>
      <c r="F106" s="1031" t="str">
        <f>"4."&amp;mergeValue(A106)</f>
        <v>4.17</v>
      </c>
      <c r="G106" s="817" t="s">
        <v>496</v>
      </c>
      <c r="H106" s="1117" t="s">
        <v>458</v>
      </c>
      <c r="I106" s="818"/>
      <c r="J106" s="617"/>
      <c r="K106" s="1015"/>
      <c r="L106" s="1015"/>
      <c r="M106" s="1015"/>
      <c r="N106" s="1015"/>
      <c r="O106" s="1015"/>
      <c r="P106" s="1015"/>
      <c r="Q106" s="1015"/>
      <c r="R106" s="1015"/>
      <c r="S106" s="1015"/>
      <c r="T106" s="1015"/>
    </row>
    <row r="107" spans="1:20" s="1009" customFormat="1" ht="18.75">
      <c r="A107" s="1208"/>
      <c r="B107" s="1208">
        <v>1</v>
      </c>
      <c r="C107" s="1107"/>
      <c r="D107" s="1107"/>
      <c r="F107" s="1031" t="str">
        <f>"4."&amp;mergeValue(A107) &amp;"."&amp;mergeValue(B107)</f>
        <v>4.17.1</v>
      </c>
      <c r="G107" s="832" t="s">
        <v>592</v>
      </c>
      <c r="H107" s="1111" t="str">
        <f>IF(region_name="","",region_name)</f>
        <v>Самарская область</v>
      </c>
      <c r="I107" s="818" t="s">
        <v>499</v>
      </c>
      <c r="J107" s="617"/>
      <c r="K107" s="1015"/>
      <c r="L107" s="1015"/>
      <c r="M107" s="1015"/>
      <c r="N107" s="1015"/>
      <c r="O107" s="1015"/>
      <c r="P107" s="1015"/>
      <c r="Q107" s="1015"/>
      <c r="R107" s="1015"/>
      <c r="S107" s="1015"/>
      <c r="T107" s="1015"/>
    </row>
    <row r="108" spans="1:20" s="1009" customFormat="1" ht="22.5">
      <c r="A108" s="1208"/>
      <c r="B108" s="1208"/>
      <c r="C108" s="1208">
        <v>1</v>
      </c>
      <c r="D108" s="1107"/>
      <c r="F108" s="1031" t="str">
        <f>"4."&amp;mergeValue(A108) &amp;"."&amp;mergeValue(B108)&amp;"."&amp;mergeValue(C108)</f>
        <v>4.17.1.1</v>
      </c>
      <c r="G108" s="819" t="s">
        <v>497</v>
      </c>
      <c r="H108" s="1111" t="str">
        <f>IF(Территории!H13="","","" &amp; Территории!H13 &amp; "")</f>
        <v>городской округ Самара</v>
      </c>
      <c r="I108" s="818" t="s">
        <v>500</v>
      </c>
      <c r="J108" s="617"/>
      <c r="K108" s="1015"/>
      <c r="L108" s="1015"/>
      <c r="M108" s="1015"/>
      <c r="N108" s="1015"/>
      <c r="O108" s="1015"/>
      <c r="P108" s="1015"/>
      <c r="Q108" s="1015"/>
      <c r="R108" s="1015"/>
      <c r="S108" s="1015"/>
      <c r="T108" s="1015"/>
    </row>
    <row r="109" spans="1:20" s="1009" customFormat="1" ht="56.25">
      <c r="A109" s="1208"/>
      <c r="B109" s="1208"/>
      <c r="C109" s="1208"/>
      <c r="D109" s="1107">
        <v>1</v>
      </c>
      <c r="F109" s="1031" t="str">
        <f>"4."&amp;mergeValue(A109) &amp;"."&amp;mergeValue(B109)&amp;"."&amp;mergeValue(C109)&amp;"."&amp;mergeValue(D109)</f>
        <v>4.17.1.1.1</v>
      </c>
      <c r="G109" s="820" t="s">
        <v>498</v>
      </c>
      <c r="H109" s="1111" t="str">
        <f>IF(Территории!R14="","","" &amp; Территории!R14 &amp; "")</f>
        <v>городской округ Самара (36701000)</v>
      </c>
      <c r="I109" s="1108" t="s">
        <v>591</v>
      </c>
      <c r="J109" s="617"/>
      <c r="K109" s="1015"/>
      <c r="L109" s="1015"/>
      <c r="M109" s="1015"/>
      <c r="N109" s="1015"/>
      <c r="O109" s="1015"/>
      <c r="P109" s="1015"/>
      <c r="Q109" s="1015"/>
      <c r="R109" s="1015"/>
      <c r="S109" s="1015"/>
      <c r="T109" s="1015"/>
    </row>
    <row r="110" spans="1:20" s="1009" customFormat="1" ht="45">
      <c r="A110" s="1208">
        <v>18</v>
      </c>
      <c r="B110" s="1015"/>
      <c r="C110" s="1015"/>
      <c r="D110" s="1015"/>
      <c r="F110" s="1031" t="str">
        <f>"2." &amp;mergeValue(A110)</f>
        <v>2.18</v>
      </c>
      <c r="G110" s="817" t="s">
        <v>494</v>
      </c>
      <c r="H110" s="1111" t="str">
        <f>IF('Перечень тарифов'!R55="","наименование отсутствует","" &amp; 'Перечень тарифов'!R55 &amp; "")</f>
        <v>59, 60</v>
      </c>
      <c r="I110" s="818" t="s">
        <v>590</v>
      </c>
      <c r="J110" s="617"/>
      <c r="K110" s="1015"/>
      <c r="L110" s="1015"/>
      <c r="M110" s="1015"/>
      <c r="N110" s="1015"/>
      <c r="O110" s="1015"/>
      <c r="P110" s="1015"/>
      <c r="Q110" s="1015"/>
      <c r="R110" s="1015"/>
      <c r="S110" s="1015"/>
      <c r="T110" s="1015"/>
    </row>
    <row r="111" spans="1:20" s="1009" customFormat="1" ht="22.5">
      <c r="A111" s="1208"/>
      <c r="B111" s="1015"/>
      <c r="C111" s="1015"/>
      <c r="D111" s="1015"/>
      <c r="F111" s="1031" t="str">
        <f>"3." &amp;mergeValue(A111)</f>
        <v>3.18</v>
      </c>
      <c r="G111" s="817" t="s">
        <v>495</v>
      </c>
      <c r="H11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11" s="818" t="s">
        <v>588</v>
      </c>
      <c r="J111" s="617"/>
      <c r="K111" s="1015"/>
      <c r="L111" s="1015"/>
      <c r="M111" s="1015"/>
      <c r="N111" s="1015"/>
      <c r="O111" s="1015"/>
      <c r="P111" s="1015"/>
      <c r="Q111" s="1015"/>
      <c r="R111" s="1015"/>
      <c r="S111" s="1015"/>
      <c r="T111" s="1015"/>
    </row>
    <row r="112" spans="1:20" s="1009" customFormat="1" ht="22.5">
      <c r="A112" s="1208"/>
      <c r="B112" s="1015"/>
      <c r="C112" s="1015"/>
      <c r="D112" s="1015"/>
      <c r="F112" s="1031" t="str">
        <f>"4."&amp;mergeValue(A112)</f>
        <v>4.18</v>
      </c>
      <c r="G112" s="817" t="s">
        <v>496</v>
      </c>
      <c r="H112" s="1117" t="s">
        <v>458</v>
      </c>
      <c r="I112" s="818"/>
      <c r="J112" s="617"/>
      <c r="K112" s="1015"/>
      <c r="L112" s="1015"/>
      <c r="M112" s="1015"/>
      <c r="N112" s="1015"/>
      <c r="O112" s="1015"/>
      <c r="P112" s="1015"/>
      <c r="Q112" s="1015"/>
      <c r="R112" s="1015"/>
      <c r="S112" s="1015"/>
      <c r="T112" s="1015"/>
    </row>
    <row r="113" spans="1:20" s="1009" customFormat="1" ht="18.75">
      <c r="A113" s="1208"/>
      <c r="B113" s="1208">
        <v>1</v>
      </c>
      <c r="C113" s="1107"/>
      <c r="D113" s="1107"/>
      <c r="F113" s="1031" t="str">
        <f>"4."&amp;mergeValue(A113) &amp;"."&amp;mergeValue(B113)</f>
        <v>4.18.1</v>
      </c>
      <c r="G113" s="832" t="s">
        <v>592</v>
      </c>
      <c r="H113" s="1111" t="str">
        <f>IF(region_name="","",region_name)</f>
        <v>Самарская область</v>
      </c>
      <c r="I113" s="818" t="s">
        <v>499</v>
      </c>
      <c r="J113" s="617"/>
      <c r="K113" s="1015"/>
      <c r="L113" s="1015"/>
      <c r="M113" s="1015"/>
      <c r="N113" s="1015"/>
      <c r="O113" s="1015"/>
      <c r="P113" s="1015"/>
      <c r="Q113" s="1015"/>
      <c r="R113" s="1015"/>
      <c r="S113" s="1015"/>
      <c r="T113" s="1015"/>
    </row>
    <row r="114" spans="1:20" s="1009" customFormat="1" ht="22.5">
      <c r="A114" s="1208"/>
      <c r="B114" s="1208"/>
      <c r="C114" s="1208">
        <v>1</v>
      </c>
      <c r="D114" s="1107"/>
      <c r="F114" s="1031" t="str">
        <f>"4."&amp;mergeValue(A114) &amp;"."&amp;mergeValue(B114)&amp;"."&amp;mergeValue(C114)</f>
        <v>4.18.1.1</v>
      </c>
      <c r="G114" s="819" t="s">
        <v>497</v>
      </c>
      <c r="H114" s="1111" t="str">
        <f>IF(Территории!H13="","","" &amp; Территории!H13 &amp; "")</f>
        <v>городской округ Самара</v>
      </c>
      <c r="I114" s="818" t="s">
        <v>500</v>
      </c>
      <c r="J114" s="617"/>
      <c r="K114" s="1015"/>
      <c r="L114" s="1015"/>
      <c r="M114" s="1015"/>
      <c r="N114" s="1015"/>
      <c r="O114" s="1015"/>
      <c r="P114" s="1015"/>
      <c r="Q114" s="1015"/>
      <c r="R114" s="1015"/>
      <c r="S114" s="1015"/>
      <c r="T114" s="1015"/>
    </row>
    <row r="115" spans="1:20" s="1009" customFormat="1" ht="56.25">
      <c r="A115" s="1208"/>
      <c r="B115" s="1208"/>
      <c r="C115" s="1208"/>
      <c r="D115" s="1107">
        <v>1</v>
      </c>
      <c r="F115" s="1031" t="str">
        <f>"4."&amp;mergeValue(A115) &amp;"."&amp;mergeValue(B115)&amp;"."&amp;mergeValue(C115)&amp;"."&amp;mergeValue(D115)</f>
        <v>4.18.1.1.1</v>
      </c>
      <c r="G115" s="820" t="s">
        <v>498</v>
      </c>
      <c r="H115" s="1111" t="str">
        <f>IF(Территории!R14="","","" &amp; Территории!R14 &amp; "")</f>
        <v>городской округ Самара (36701000)</v>
      </c>
      <c r="I115" s="1108" t="s">
        <v>591</v>
      </c>
      <c r="J115" s="617"/>
      <c r="K115" s="1015"/>
      <c r="L115" s="1015"/>
      <c r="M115" s="1015"/>
      <c r="N115" s="1015"/>
      <c r="O115" s="1015"/>
      <c r="P115" s="1015"/>
      <c r="Q115" s="1015"/>
      <c r="R115" s="1015"/>
      <c r="S115" s="1015"/>
      <c r="T115" s="1015"/>
    </row>
    <row r="116" spans="1:20" s="1009" customFormat="1" ht="45">
      <c r="A116" s="1208">
        <v>19</v>
      </c>
      <c r="B116" s="1015"/>
      <c r="C116" s="1015"/>
      <c r="D116" s="1015"/>
      <c r="F116" s="1031" t="str">
        <f>"2." &amp;mergeValue(A116)</f>
        <v>2.19</v>
      </c>
      <c r="G116" s="817" t="s">
        <v>494</v>
      </c>
      <c r="H116" s="1111" t="str">
        <f>IF('Перечень тарифов'!R57="","наименование отсутствует","" &amp; 'Перечень тарифов'!R57 &amp; "")</f>
        <v>62</v>
      </c>
      <c r="I116" s="818" t="s">
        <v>590</v>
      </c>
      <c r="J116" s="617"/>
      <c r="K116" s="1015"/>
      <c r="L116" s="1015"/>
      <c r="M116" s="1015"/>
      <c r="N116" s="1015"/>
      <c r="O116" s="1015"/>
      <c r="P116" s="1015"/>
      <c r="Q116" s="1015"/>
      <c r="R116" s="1015"/>
      <c r="S116" s="1015"/>
      <c r="T116" s="1015"/>
    </row>
    <row r="117" spans="1:20" s="1009" customFormat="1" ht="22.5">
      <c r="A117" s="1208"/>
      <c r="B117" s="1015"/>
      <c r="C117" s="1015"/>
      <c r="D117" s="1015"/>
      <c r="F117" s="1031" t="str">
        <f>"3." &amp;mergeValue(A117)</f>
        <v>3.19</v>
      </c>
      <c r="G117" s="817" t="s">
        <v>495</v>
      </c>
      <c r="H11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17" s="818" t="s">
        <v>588</v>
      </c>
      <c r="J117" s="617"/>
      <c r="K117" s="1015"/>
      <c r="L117" s="1015"/>
      <c r="M117" s="1015"/>
      <c r="N117" s="1015"/>
      <c r="O117" s="1015"/>
      <c r="P117" s="1015"/>
      <c r="Q117" s="1015"/>
      <c r="R117" s="1015"/>
      <c r="S117" s="1015"/>
      <c r="T117" s="1015"/>
    </row>
    <row r="118" spans="1:20" s="1009" customFormat="1" ht="22.5">
      <c r="A118" s="1208"/>
      <c r="B118" s="1015"/>
      <c r="C118" s="1015"/>
      <c r="D118" s="1015"/>
      <c r="F118" s="1031" t="str">
        <f>"4."&amp;mergeValue(A118)</f>
        <v>4.19</v>
      </c>
      <c r="G118" s="817" t="s">
        <v>496</v>
      </c>
      <c r="H118" s="1117" t="s">
        <v>458</v>
      </c>
      <c r="I118" s="818"/>
      <c r="J118" s="617"/>
      <c r="K118" s="1015"/>
      <c r="L118" s="1015"/>
      <c r="M118" s="1015"/>
      <c r="N118" s="1015"/>
      <c r="O118" s="1015"/>
      <c r="P118" s="1015"/>
      <c r="Q118" s="1015"/>
      <c r="R118" s="1015"/>
      <c r="S118" s="1015"/>
      <c r="T118" s="1015"/>
    </row>
    <row r="119" spans="1:20" s="1009" customFormat="1" ht="18.75">
      <c r="A119" s="1208"/>
      <c r="B119" s="1208">
        <v>1</v>
      </c>
      <c r="C119" s="1107"/>
      <c r="D119" s="1107"/>
      <c r="F119" s="1031" t="str">
        <f>"4."&amp;mergeValue(A119) &amp;"."&amp;mergeValue(B119)</f>
        <v>4.19.1</v>
      </c>
      <c r="G119" s="832" t="s">
        <v>592</v>
      </c>
      <c r="H119" s="1111" t="str">
        <f>IF(region_name="","",region_name)</f>
        <v>Самарская область</v>
      </c>
      <c r="I119" s="818" t="s">
        <v>499</v>
      </c>
      <c r="J119" s="617"/>
      <c r="K119" s="1015"/>
      <c r="L119" s="1015"/>
      <c r="M119" s="1015"/>
      <c r="N119" s="1015"/>
      <c r="O119" s="1015"/>
      <c r="P119" s="1015"/>
      <c r="Q119" s="1015"/>
      <c r="R119" s="1015"/>
      <c r="S119" s="1015"/>
      <c r="T119" s="1015"/>
    </row>
    <row r="120" spans="1:20" s="1009" customFormat="1" ht="22.5">
      <c r="A120" s="1208"/>
      <c r="B120" s="1208"/>
      <c r="C120" s="1208">
        <v>1</v>
      </c>
      <c r="D120" s="1107"/>
      <c r="F120" s="1031" t="str">
        <f>"4."&amp;mergeValue(A120) &amp;"."&amp;mergeValue(B120)&amp;"."&amp;mergeValue(C120)</f>
        <v>4.19.1.1</v>
      </c>
      <c r="G120" s="819" t="s">
        <v>497</v>
      </c>
      <c r="H120" s="1111" t="str">
        <f>IF(Территории!H13="","","" &amp; Территории!H13 &amp; "")</f>
        <v>городской округ Самара</v>
      </c>
      <c r="I120" s="818" t="s">
        <v>500</v>
      </c>
      <c r="J120" s="617"/>
      <c r="K120" s="1015"/>
      <c r="L120" s="1015"/>
      <c r="M120" s="1015"/>
      <c r="N120" s="1015"/>
      <c r="O120" s="1015"/>
      <c r="P120" s="1015"/>
      <c r="Q120" s="1015"/>
      <c r="R120" s="1015"/>
      <c r="S120" s="1015"/>
      <c r="T120" s="1015"/>
    </row>
    <row r="121" spans="1:20" s="1009" customFormat="1" ht="56.25">
      <c r="A121" s="1208"/>
      <c r="B121" s="1208"/>
      <c r="C121" s="1208"/>
      <c r="D121" s="1107">
        <v>1</v>
      </c>
      <c r="F121" s="1031" t="str">
        <f>"4."&amp;mergeValue(A121) &amp;"."&amp;mergeValue(B121)&amp;"."&amp;mergeValue(C121)&amp;"."&amp;mergeValue(D121)</f>
        <v>4.19.1.1.1</v>
      </c>
      <c r="G121" s="820" t="s">
        <v>498</v>
      </c>
      <c r="H121" s="1111" t="str">
        <f>IF(Территории!R14="","","" &amp; Территории!R14 &amp; "")</f>
        <v>городской округ Самара (36701000)</v>
      </c>
      <c r="I121" s="1108" t="s">
        <v>591</v>
      </c>
      <c r="J121" s="617"/>
      <c r="K121" s="1015"/>
      <c r="L121" s="1015"/>
      <c r="M121" s="1015"/>
      <c r="N121" s="1015"/>
      <c r="O121" s="1015"/>
      <c r="P121" s="1015"/>
      <c r="Q121" s="1015"/>
      <c r="R121" s="1015"/>
      <c r="S121" s="1015"/>
      <c r="T121" s="1015"/>
    </row>
    <row r="122" spans="1:20" s="1009" customFormat="1" ht="45">
      <c r="A122" s="1208">
        <v>20</v>
      </c>
      <c r="B122" s="1015"/>
      <c r="C122" s="1015"/>
      <c r="D122" s="1015"/>
      <c r="F122" s="1031" t="str">
        <f>"2." &amp;mergeValue(A122)</f>
        <v>2.20</v>
      </c>
      <c r="G122" s="817" t="s">
        <v>494</v>
      </c>
      <c r="H122" s="1111" t="str">
        <f>IF('Перечень тарифов'!R59="","наименование отсутствует","" &amp; 'Перечень тарифов'!R59 &amp; "")</f>
        <v>76</v>
      </c>
      <c r="I122" s="818" t="s">
        <v>590</v>
      </c>
      <c r="J122" s="617"/>
      <c r="K122" s="1015"/>
      <c r="L122" s="1015"/>
      <c r="M122" s="1015"/>
      <c r="N122" s="1015"/>
      <c r="O122" s="1015"/>
      <c r="P122" s="1015"/>
      <c r="Q122" s="1015"/>
      <c r="R122" s="1015"/>
      <c r="S122" s="1015"/>
      <c r="T122" s="1015"/>
    </row>
    <row r="123" spans="1:20" s="1009" customFormat="1" ht="22.5">
      <c r="A123" s="1208"/>
      <c r="B123" s="1015"/>
      <c r="C123" s="1015"/>
      <c r="D123" s="1015"/>
      <c r="F123" s="1031" t="str">
        <f>"3." &amp;mergeValue(A123)</f>
        <v>3.20</v>
      </c>
      <c r="G123" s="817" t="s">
        <v>495</v>
      </c>
      <c r="H12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23" s="818" t="s">
        <v>588</v>
      </c>
      <c r="J123" s="617"/>
      <c r="K123" s="1015"/>
      <c r="L123" s="1015"/>
      <c r="M123" s="1015"/>
      <c r="N123" s="1015"/>
      <c r="O123" s="1015"/>
      <c r="P123" s="1015"/>
      <c r="Q123" s="1015"/>
      <c r="R123" s="1015"/>
      <c r="S123" s="1015"/>
      <c r="T123" s="1015"/>
    </row>
    <row r="124" spans="1:20" s="1009" customFormat="1" ht="22.5">
      <c r="A124" s="1208"/>
      <c r="B124" s="1015"/>
      <c r="C124" s="1015"/>
      <c r="D124" s="1015"/>
      <c r="F124" s="1031" t="str">
        <f>"4."&amp;mergeValue(A124)</f>
        <v>4.20</v>
      </c>
      <c r="G124" s="817" t="s">
        <v>496</v>
      </c>
      <c r="H124" s="1117" t="s">
        <v>458</v>
      </c>
      <c r="I124" s="818"/>
      <c r="J124" s="617"/>
      <c r="K124" s="1015"/>
      <c r="L124" s="1015"/>
      <c r="M124" s="1015"/>
      <c r="N124" s="1015"/>
      <c r="O124" s="1015"/>
      <c r="P124" s="1015"/>
      <c r="Q124" s="1015"/>
      <c r="R124" s="1015"/>
      <c r="S124" s="1015"/>
      <c r="T124" s="1015"/>
    </row>
    <row r="125" spans="1:20" s="1009" customFormat="1" ht="18.75">
      <c r="A125" s="1208"/>
      <c r="B125" s="1208">
        <v>1</v>
      </c>
      <c r="C125" s="1107"/>
      <c r="D125" s="1107"/>
      <c r="F125" s="1031" t="str">
        <f>"4."&amp;mergeValue(A125) &amp;"."&amp;mergeValue(B125)</f>
        <v>4.20.1</v>
      </c>
      <c r="G125" s="832" t="s">
        <v>592</v>
      </c>
      <c r="H125" s="1111" t="str">
        <f>IF(region_name="","",region_name)</f>
        <v>Самарская область</v>
      </c>
      <c r="I125" s="818" t="s">
        <v>499</v>
      </c>
      <c r="J125" s="617"/>
      <c r="K125" s="1015"/>
      <c r="L125" s="1015"/>
      <c r="M125" s="1015"/>
      <c r="N125" s="1015"/>
      <c r="O125" s="1015"/>
      <c r="P125" s="1015"/>
      <c r="Q125" s="1015"/>
      <c r="R125" s="1015"/>
      <c r="S125" s="1015"/>
      <c r="T125" s="1015"/>
    </row>
    <row r="126" spans="1:20" s="1009" customFormat="1" ht="22.5">
      <c r="A126" s="1208"/>
      <c r="B126" s="1208"/>
      <c r="C126" s="1208">
        <v>1</v>
      </c>
      <c r="D126" s="1107"/>
      <c r="F126" s="1031" t="str">
        <f>"4."&amp;mergeValue(A126) &amp;"."&amp;mergeValue(B126)&amp;"."&amp;mergeValue(C126)</f>
        <v>4.20.1.1</v>
      </c>
      <c r="G126" s="819" t="s">
        <v>497</v>
      </c>
      <c r="H126" s="1111" t="str">
        <f>IF(Территории!H13="","","" &amp; Территории!H13 &amp; "")</f>
        <v>городской округ Самара</v>
      </c>
      <c r="I126" s="818" t="s">
        <v>500</v>
      </c>
      <c r="J126" s="617"/>
      <c r="K126" s="1015"/>
      <c r="L126" s="1015"/>
      <c r="M126" s="1015"/>
      <c r="N126" s="1015"/>
      <c r="O126" s="1015"/>
      <c r="P126" s="1015"/>
      <c r="Q126" s="1015"/>
      <c r="R126" s="1015"/>
      <c r="S126" s="1015"/>
      <c r="T126" s="1015"/>
    </row>
    <row r="127" spans="1:20" s="1009" customFormat="1" ht="56.25">
      <c r="A127" s="1208"/>
      <c r="B127" s="1208"/>
      <c r="C127" s="1208"/>
      <c r="D127" s="1107">
        <v>1</v>
      </c>
      <c r="F127" s="1031" t="str">
        <f>"4."&amp;mergeValue(A127) &amp;"."&amp;mergeValue(B127)&amp;"."&amp;mergeValue(C127)&amp;"."&amp;mergeValue(D127)</f>
        <v>4.20.1.1.1</v>
      </c>
      <c r="G127" s="820" t="s">
        <v>498</v>
      </c>
      <c r="H127" s="1111" t="str">
        <f>IF(Территории!R14="","","" &amp; Территории!R14 &amp; "")</f>
        <v>городской округ Самара (36701000)</v>
      </c>
      <c r="I127" s="1108" t="s">
        <v>591</v>
      </c>
      <c r="J127" s="617"/>
      <c r="K127" s="1015"/>
      <c r="L127" s="1015"/>
      <c r="M127" s="1015"/>
      <c r="N127" s="1015"/>
      <c r="O127" s="1015"/>
      <c r="P127" s="1015"/>
      <c r="Q127" s="1015"/>
      <c r="R127" s="1015"/>
      <c r="S127" s="1015"/>
      <c r="T127" s="1015"/>
    </row>
    <row r="128" spans="1:20" s="1009" customFormat="1" ht="45">
      <c r="A128" s="1208">
        <v>21</v>
      </c>
      <c r="B128" s="1015"/>
      <c r="C128" s="1015"/>
      <c r="D128" s="1015"/>
      <c r="F128" s="1031" t="str">
        <f>"2." &amp;mergeValue(A128)</f>
        <v>2.21</v>
      </c>
      <c r="G128" s="817" t="s">
        <v>494</v>
      </c>
      <c r="H128" s="1111" t="str">
        <f>IF('Перечень тарифов'!R61="","наименование отсутствует","" &amp; 'Перечень тарифов'!R61 &amp; "")</f>
        <v>102</v>
      </c>
      <c r="I128" s="818" t="s">
        <v>590</v>
      </c>
      <c r="J128" s="617"/>
      <c r="K128" s="1015"/>
      <c r="L128" s="1015"/>
      <c r="M128" s="1015"/>
      <c r="N128" s="1015"/>
      <c r="O128" s="1015"/>
      <c r="P128" s="1015"/>
      <c r="Q128" s="1015"/>
      <c r="R128" s="1015"/>
      <c r="S128" s="1015"/>
      <c r="T128" s="1015"/>
    </row>
    <row r="129" spans="1:20" s="1009" customFormat="1" ht="22.5">
      <c r="A129" s="1208"/>
      <c r="B129" s="1015"/>
      <c r="C129" s="1015"/>
      <c r="D129" s="1015"/>
      <c r="F129" s="1031" t="str">
        <f>"3." &amp;mergeValue(A129)</f>
        <v>3.21</v>
      </c>
      <c r="G129" s="817" t="s">
        <v>495</v>
      </c>
      <c r="H12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29" s="818" t="s">
        <v>588</v>
      </c>
      <c r="J129" s="617"/>
      <c r="K129" s="1015"/>
      <c r="L129" s="1015"/>
      <c r="M129" s="1015"/>
      <c r="N129" s="1015"/>
      <c r="O129" s="1015"/>
      <c r="P129" s="1015"/>
      <c r="Q129" s="1015"/>
      <c r="R129" s="1015"/>
      <c r="S129" s="1015"/>
      <c r="T129" s="1015"/>
    </row>
    <row r="130" spans="1:20" s="1009" customFormat="1" ht="22.5">
      <c r="A130" s="1208"/>
      <c r="B130" s="1015"/>
      <c r="C130" s="1015"/>
      <c r="D130" s="1015"/>
      <c r="F130" s="1031" t="str">
        <f>"4."&amp;mergeValue(A130)</f>
        <v>4.21</v>
      </c>
      <c r="G130" s="817" t="s">
        <v>496</v>
      </c>
      <c r="H130" s="1117" t="s">
        <v>458</v>
      </c>
      <c r="I130" s="818"/>
      <c r="J130" s="617"/>
      <c r="K130" s="1015"/>
      <c r="L130" s="1015"/>
      <c r="M130" s="1015"/>
      <c r="N130" s="1015"/>
      <c r="O130" s="1015"/>
      <c r="P130" s="1015"/>
      <c r="Q130" s="1015"/>
      <c r="R130" s="1015"/>
      <c r="S130" s="1015"/>
      <c r="T130" s="1015"/>
    </row>
    <row r="131" spans="1:20" s="1009" customFormat="1" ht="18.75">
      <c r="A131" s="1208"/>
      <c r="B131" s="1208">
        <v>1</v>
      </c>
      <c r="C131" s="1107"/>
      <c r="D131" s="1107"/>
      <c r="F131" s="1031" t="str">
        <f>"4."&amp;mergeValue(A131) &amp;"."&amp;mergeValue(B131)</f>
        <v>4.21.1</v>
      </c>
      <c r="G131" s="832" t="s">
        <v>592</v>
      </c>
      <c r="H131" s="1111" t="str">
        <f>IF(region_name="","",region_name)</f>
        <v>Самарская область</v>
      </c>
      <c r="I131" s="818" t="s">
        <v>499</v>
      </c>
      <c r="J131" s="617"/>
      <c r="K131" s="1015"/>
      <c r="L131" s="1015"/>
      <c r="M131" s="1015"/>
      <c r="N131" s="1015"/>
      <c r="O131" s="1015"/>
      <c r="P131" s="1015"/>
      <c r="Q131" s="1015"/>
      <c r="R131" s="1015"/>
      <c r="S131" s="1015"/>
      <c r="T131" s="1015"/>
    </row>
    <row r="132" spans="1:20" s="1009" customFormat="1" ht="22.5">
      <c r="A132" s="1208"/>
      <c r="B132" s="1208"/>
      <c r="C132" s="1208">
        <v>1</v>
      </c>
      <c r="D132" s="1107"/>
      <c r="F132" s="1031" t="str">
        <f>"4."&amp;mergeValue(A132) &amp;"."&amp;mergeValue(B132)&amp;"."&amp;mergeValue(C132)</f>
        <v>4.21.1.1</v>
      </c>
      <c r="G132" s="819" t="s">
        <v>497</v>
      </c>
      <c r="H132" s="1111" t="str">
        <f>IF(Территории!H13="","","" &amp; Территории!H13 &amp; "")</f>
        <v>городской округ Самара</v>
      </c>
      <c r="I132" s="818" t="s">
        <v>500</v>
      </c>
      <c r="J132" s="617"/>
      <c r="K132" s="1015"/>
      <c r="L132" s="1015"/>
      <c r="M132" s="1015"/>
      <c r="N132" s="1015"/>
      <c r="O132" s="1015"/>
      <c r="P132" s="1015"/>
      <c r="Q132" s="1015"/>
      <c r="R132" s="1015"/>
      <c r="S132" s="1015"/>
      <c r="T132" s="1015"/>
    </row>
    <row r="133" spans="1:20" s="1009" customFormat="1" ht="56.25">
      <c r="A133" s="1208"/>
      <c r="B133" s="1208"/>
      <c r="C133" s="1208"/>
      <c r="D133" s="1107">
        <v>1</v>
      </c>
      <c r="F133" s="1031" t="str">
        <f>"4."&amp;mergeValue(A133) &amp;"."&amp;mergeValue(B133)&amp;"."&amp;mergeValue(C133)&amp;"."&amp;mergeValue(D133)</f>
        <v>4.21.1.1.1</v>
      </c>
      <c r="G133" s="820" t="s">
        <v>498</v>
      </c>
      <c r="H133" s="1111" t="str">
        <f>IF(Территории!R14="","","" &amp; Территории!R14 &amp; "")</f>
        <v>городской округ Самара (36701000)</v>
      </c>
      <c r="I133" s="1108" t="s">
        <v>591</v>
      </c>
      <c r="J133" s="617"/>
      <c r="K133" s="1015"/>
      <c r="L133" s="1015"/>
      <c r="M133" s="1015"/>
      <c r="N133" s="1015"/>
      <c r="O133" s="1015"/>
      <c r="P133" s="1015"/>
      <c r="Q133" s="1015"/>
      <c r="R133" s="1015"/>
      <c r="S133" s="1015"/>
      <c r="T133" s="1015"/>
    </row>
    <row r="134" spans="1:20" s="1009" customFormat="1" ht="45">
      <c r="A134" s="1208">
        <v>22</v>
      </c>
      <c r="B134" s="1015"/>
      <c r="C134" s="1015"/>
      <c r="D134" s="1015"/>
      <c r="F134" s="1031" t="str">
        <f>"2." &amp;mergeValue(A134)</f>
        <v>2.22</v>
      </c>
      <c r="G134" s="817" t="s">
        <v>494</v>
      </c>
      <c r="H134" s="1111" t="str">
        <f>IF('Перечень тарифов'!R63="","наименование отсутствует","" &amp; 'Перечень тарифов'!R63 &amp; "")</f>
        <v>31</v>
      </c>
      <c r="I134" s="818" t="s">
        <v>590</v>
      </c>
      <c r="J134" s="617"/>
      <c r="K134" s="1015"/>
      <c r="L134" s="1015"/>
      <c r="M134" s="1015"/>
      <c r="N134" s="1015"/>
      <c r="O134" s="1015"/>
      <c r="P134" s="1015"/>
      <c r="Q134" s="1015"/>
      <c r="R134" s="1015"/>
      <c r="S134" s="1015"/>
      <c r="T134" s="1015"/>
    </row>
    <row r="135" spans="1:20" s="1009" customFormat="1" ht="22.5">
      <c r="A135" s="1208"/>
      <c r="B135" s="1015"/>
      <c r="C135" s="1015"/>
      <c r="D135" s="1015"/>
      <c r="F135" s="1031" t="str">
        <f>"3." &amp;mergeValue(A135)</f>
        <v>3.22</v>
      </c>
      <c r="G135" s="817" t="s">
        <v>495</v>
      </c>
      <c r="H13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35" s="818" t="s">
        <v>588</v>
      </c>
      <c r="J135" s="617"/>
      <c r="K135" s="1015"/>
      <c r="L135" s="1015"/>
      <c r="M135" s="1015"/>
      <c r="N135" s="1015"/>
      <c r="O135" s="1015"/>
      <c r="P135" s="1015"/>
      <c r="Q135" s="1015"/>
      <c r="R135" s="1015"/>
      <c r="S135" s="1015"/>
      <c r="T135" s="1015"/>
    </row>
    <row r="136" spans="1:20" s="1009" customFormat="1" ht="22.5">
      <c r="A136" s="1208"/>
      <c r="B136" s="1015"/>
      <c r="C136" s="1015"/>
      <c r="D136" s="1015"/>
      <c r="F136" s="1031" t="str">
        <f>"4."&amp;mergeValue(A136)</f>
        <v>4.22</v>
      </c>
      <c r="G136" s="817" t="s">
        <v>496</v>
      </c>
      <c r="H136" s="1117" t="s">
        <v>458</v>
      </c>
      <c r="I136" s="818"/>
      <c r="J136" s="617"/>
      <c r="K136" s="1015"/>
      <c r="L136" s="1015"/>
      <c r="M136" s="1015"/>
      <c r="N136" s="1015"/>
      <c r="O136" s="1015"/>
      <c r="P136" s="1015"/>
      <c r="Q136" s="1015"/>
      <c r="R136" s="1015"/>
      <c r="S136" s="1015"/>
      <c r="T136" s="1015"/>
    </row>
    <row r="137" spans="1:20" s="1009" customFormat="1" ht="18.75">
      <c r="A137" s="1208"/>
      <c r="B137" s="1208">
        <v>1</v>
      </c>
      <c r="C137" s="1107"/>
      <c r="D137" s="1107"/>
      <c r="F137" s="1031" t="str">
        <f>"4."&amp;mergeValue(A137) &amp;"."&amp;mergeValue(B137)</f>
        <v>4.22.1</v>
      </c>
      <c r="G137" s="832" t="s">
        <v>592</v>
      </c>
      <c r="H137" s="1111" t="str">
        <f>IF(region_name="","",region_name)</f>
        <v>Самарская область</v>
      </c>
      <c r="I137" s="818" t="s">
        <v>499</v>
      </c>
      <c r="J137" s="617"/>
      <c r="K137" s="1015"/>
      <c r="L137" s="1015"/>
      <c r="M137" s="1015"/>
      <c r="N137" s="1015"/>
      <c r="O137" s="1015"/>
      <c r="P137" s="1015"/>
      <c r="Q137" s="1015"/>
      <c r="R137" s="1015"/>
      <c r="S137" s="1015"/>
      <c r="T137" s="1015"/>
    </row>
    <row r="138" spans="1:20" s="1009" customFormat="1" ht="22.5">
      <c r="A138" s="1208"/>
      <c r="B138" s="1208"/>
      <c r="C138" s="1208">
        <v>1</v>
      </c>
      <c r="D138" s="1107"/>
      <c r="F138" s="1031" t="str">
        <f>"4."&amp;mergeValue(A138) &amp;"."&amp;mergeValue(B138)&amp;"."&amp;mergeValue(C138)</f>
        <v>4.22.1.1</v>
      </c>
      <c r="G138" s="819" t="s">
        <v>497</v>
      </c>
      <c r="H138" s="1111" t="str">
        <f>IF(Территории!H13="","","" &amp; Территории!H13 &amp; "")</f>
        <v>городской округ Самара</v>
      </c>
      <c r="I138" s="818" t="s">
        <v>500</v>
      </c>
      <c r="J138" s="617"/>
      <c r="K138" s="1015"/>
      <c r="L138" s="1015"/>
      <c r="M138" s="1015"/>
      <c r="N138" s="1015"/>
      <c r="O138" s="1015"/>
      <c r="P138" s="1015"/>
      <c r="Q138" s="1015"/>
      <c r="R138" s="1015"/>
      <c r="S138" s="1015"/>
      <c r="T138" s="1015"/>
    </row>
    <row r="139" spans="1:20" s="1009" customFormat="1" ht="56.25">
      <c r="A139" s="1208"/>
      <c r="B139" s="1208"/>
      <c r="C139" s="1208"/>
      <c r="D139" s="1107">
        <v>1</v>
      </c>
      <c r="F139" s="1031" t="str">
        <f>"4."&amp;mergeValue(A139) &amp;"."&amp;mergeValue(B139)&amp;"."&amp;mergeValue(C139)&amp;"."&amp;mergeValue(D139)</f>
        <v>4.22.1.1.1</v>
      </c>
      <c r="G139" s="820" t="s">
        <v>498</v>
      </c>
      <c r="H139" s="1111" t="str">
        <f>IF(Территории!R14="","","" &amp; Территории!R14 &amp; "")</f>
        <v>городской округ Самара (36701000)</v>
      </c>
      <c r="I139" s="1108" t="s">
        <v>591</v>
      </c>
      <c r="J139" s="617"/>
      <c r="K139" s="1015"/>
      <c r="L139" s="1015"/>
      <c r="M139" s="1015"/>
      <c r="N139" s="1015"/>
      <c r="O139" s="1015"/>
      <c r="P139" s="1015"/>
      <c r="Q139" s="1015"/>
      <c r="R139" s="1015"/>
      <c r="S139" s="1015"/>
      <c r="T139" s="1015"/>
    </row>
    <row r="140" spans="1:20" s="1009" customFormat="1" ht="45">
      <c r="A140" s="1208">
        <v>23</v>
      </c>
      <c r="B140" s="1015"/>
      <c r="C140" s="1015"/>
      <c r="D140" s="1015"/>
      <c r="F140" s="1031" t="str">
        <f>"2." &amp;mergeValue(A140)</f>
        <v>2.23</v>
      </c>
      <c r="G140" s="817" t="s">
        <v>494</v>
      </c>
      <c r="H140" s="1111" t="str">
        <f>IF('Перечень тарифов'!R65="","наименование отсутствует","" &amp; 'Перечень тарифов'!R65 &amp; "")</f>
        <v>32</v>
      </c>
      <c r="I140" s="818" t="s">
        <v>590</v>
      </c>
      <c r="J140" s="617"/>
      <c r="K140" s="1015"/>
      <c r="L140" s="1015"/>
      <c r="M140" s="1015"/>
      <c r="N140" s="1015"/>
      <c r="O140" s="1015"/>
      <c r="P140" s="1015"/>
      <c r="Q140" s="1015"/>
      <c r="R140" s="1015"/>
      <c r="S140" s="1015"/>
      <c r="T140" s="1015"/>
    </row>
    <row r="141" spans="1:20" s="1009" customFormat="1" ht="22.5">
      <c r="A141" s="1208"/>
      <c r="B141" s="1015"/>
      <c r="C141" s="1015"/>
      <c r="D141" s="1015"/>
      <c r="F141" s="1031" t="str">
        <f>"3." &amp;mergeValue(A141)</f>
        <v>3.23</v>
      </c>
      <c r="G141" s="817" t="s">
        <v>495</v>
      </c>
      <c r="H14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41" s="818" t="s">
        <v>588</v>
      </c>
      <c r="J141" s="617"/>
      <c r="K141" s="1015"/>
      <c r="L141" s="1015"/>
      <c r="M141" s="1015"/>
      <c r="N141" s="1015"/>
      <c r="O141" s="1015"/>
      <c r="P141" s="1015"/>
      <c r="Q141" s="1015"/>
      <c r="R141" s="1015"/>
      <c r="S141" s="1015"/>
      <c r="T141" s="1015"/>
    </row>
    <row r="142" spans="1:20" s="1009" customFormat="1" ht="22.5">
      <c r="A142" s="1208"/>
      <c r="B142" s="1015"/>
      <c r="C142" s="1015"/>
      <c r="D142" s="1015"/>
      <c r="F142" s="1031" t="str">
        <f>"4."&amp;mergeValue(A142)</f>
        <v>4.23</v>
      </c>
      <c r="G142" s="817" t="s">
        <v>496</v>
      </c>
      <c r="H142" s="1117" t="s">
        <v>458</v>
      </c>
      <c r="I142" s="818"/>
      <c r="J142" s="617"/>
      <c r="K142" s="1015"/>
      <c r="L142" s="1015"/>
      <c r="M142" s="1015"/>
      <c r="N142" s="1015"/>
      <c r="O142" s="1015"/>
      <c r="P142" s="1015"/>
      <c r="Q142" s="1015"/>
      <c r="R142" s="1015"/>
      <c r="S142" s="1015"/>
      <c r="T142" s="1015"/>
    </row>
    <row r="143" spans="1:20" s="1009" customFormat="1" ht="18.75">
      <c r="A143" s="1208"/>
      <c r="B143" s="1208">
        <v>1</v>
      </c>
      <c r="C143" s="1107"/>
      <c r="D143" s="1107"/>
      <c r="F143" s="1031" t="str">
        <f>"4."&amp;mergeValue(A143) &amp;"."&amp;mergeValue(B143)</f>
        <v>4.23.1</v>
      </c>
      <c r="G143" s="832" t="s">
        <v>592</v>
      </c>
      <c r="H143" s="1111" t="str">
        <f>IF(region_name="","",region_name)</f>
        <v>Самарская область</v>
      </c>
      <c r="I143" s="818" t="s">
        <v>499</v>
      </c>
      <c r="J143" s="617"/>
      <c r="K143" s="1015"/>
      <c r="L143" s="1015"/>
      <c r="M143" s="1015"/>
      <c r="N143" s="1015"/>
      <c r="O143" s="1015"/>
      <c r="P143" s="1015"/>
      <c r="Q143" s="1015"/>
      <c r="R143" s="1015"/>
      <c r="S143" s="1015"/>
      <c r="T143" s="1015"/>
    </row>
    <row r="144" spans="1:20" s="1009" customFormat="1" ht="22.5">
      <c r="A144" s="1208"/>
      <c r="B144" s="1208"/>
      <c r="C144" s="1208">
        <v>1</v>
      </c>
      <c r="D144" s="1107"/>
      <c r="F144" s="1031" t="str">
        <f>"4."&amp;mergeValue(A144) &amp;"."&amp;mergeValue(B144)&amp;"."&amp;mergeValue(C144)</f>
        <v>4.23.1.1</v>
      </c>
      <c r="G144" s="819" t="s">
        <v>497</v>
      </c>
      <c r="H144" s="1111" t="str">
        <f>IF(Территории!H13="","","" &amp; Территории!H13 &amp; "")</f>
        <v>городской округ Самара</v>
      </c>
      <c r="I144" s="818" t="s">
        <v>500</v>
      </c>
      <c r="J144" s="617"/>
      <c r="K144" s="1015"/>
      <c r="L144" s="1015"/>
      <c r="M144" s="1015"/>
      <c r="N144" s="1015"/>
      <c r="O144" s="1015"/>
      <c r="P144" s="1015"/>
      <c r="Q144" s="1015"/>
      <c r="R144" s="1015"/>
      <c r="S144" s="1015"/>
      <c r="T144" s="1015"/>
    </row>
    <row r="145" spans="1:20" s="1009" customFormat="1" ht="56.25">
      <c r="A145" s="1208"/>
      <c r="B145" s="1208"/>
      <c r="C145" s="1208"/>
      <c r="D145" s="1107">
        <v>1</v>
      </c>
      <c r="F145" s="1031" t="str">
        <f>"4."&amp;mergeValue(A145) &amp;"."&amp;mergeValue(B145)&amp;"."&amp;mergeValue(C145)&amp;"."&amp;mergeValue(D145)</f>
        <v>4.23.1.1.1</v>
      </c>
      <c r="G145" s="820" t="s">
        <v>498</v>
      </c>
      <c r="H145" s="1111" t="str">
        <f>IF(Территории!R14="","","" &amp; Территории!R14 &amp; "")</f>
        <v>городской округ Самара (36701000)</v>
      </c>
      <c r="I145" s="1108" t="s">
        <v>591</v>
      </c>
      <c r="J145" s="617"/>
      <c r="K145" s="1015"/>
      <c r="L145" s="1015"/>
      <c r="M145" s="1015"/>
      <c r="N145" s="1015"/>
      <c r="O145" s="1015"/>
      <c r="P145" s="1015"/>
      <c r="Q145" s="1015"/>
      <c r="R145" s="1015"/>
      <c r="S145" s="1015"/>
      <c r="T145" s="1015"/>
    </row>
    <row r="146" spans="1:20" s="1009" customFormat="1" ht="45">
      <c r="A146" s="1208">
        <v>24</v>
      </c>
      <c r="B146" s="1015"/>
      <c r="C146" s="1015"/>
      <c r="D146" s="1015"/>
      <c r="F146" s="1031" t="str">
        <f>"2." &amp;mergeValue(A146)</f>
        <v>2.24</v>
      </c>
      <c r="G146" s="817" t="s">
        <v>494</v>
      </c>
      <c r="H146" s="1111" t="str">
        <f>IF('Перечень тарифов'!R67="","наименование отсутствует","" &amp; 'Перечень тарифов'!R67 &amp; "")</f>
        <v>33</v>
      </c>
      <c r="I146" s="818" t="s">
        <v>590</v>
      </c>
      <c r="J146" s="617"/>
      <c r="K146" s="1015"/>
      <c r="L146" s="1015"/>
      <c r="M146" s="1015"/>
      <c r="N146" s="1015"/>
      <c r="O146" s="1015"/>
      <c r="P146" s="1015"/>
      <c r="Q146" s="1015"/>
      <c r="R146" s="1015"/>
      <c r="S146" s="1015"/>
      <c r="T146" s="1015"/>
    </row>
    <row r="147" spans="1:20" s="1009" customFormat="1" ht="22.5">
      <c r="A147" s="1208"/>
      <c r="B147" s="1015"/>
      <c r="C147" s="1015"/>
      <c r="D147" s="1015"/>
      <c r="F147" s="1031" t="str">
        <f>"3." &amp;mergeValue(A147)</f>
        <v>3.24</v>
      </c>
      <c r="G147" s="817" t="s">
        <v>495</v>
      </c>
      <c r="H14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47" s="818" t="s">
        <v>588</v>
      </c>
      <c r="J147" s="617"/>
      <c r="K147" s="1015"/>
      <c r="L147" s="1015"/>
      <c r="M147" s="1015"/>
      <c r="N147" s="1015"/>
      <c r="O147" s="1015"/>
      <c r="P147" s="1015"/>
      <c r="Q147" s="1015"/>
      <c r="R147" s="1015"/>
      <c r="S147" s="1015"/>
      <c r="T147" s="1015"/>
    </row>
    <row r="148" spans="1:20" s="1009" customFormat="1" ht="22.5">
      <c r="A148" s="1208"/>
      <c r="B148" s="1015"/>
      <c r="C148" s="1015"/>
      <c r="D148" s="1015"/>
      <c r="F148" s="1031" t="str">
        <f>"4."&amp;mergeValue(A148)</f>
        <v>4.24</v>
      </c>
      <c r="G148" s="817" t="s">
        <v>496</v>
      </c>
      <c r="H148" s="1117" t="s">
        <v>458</v>
      </c>
      <c r="I148" s="818"/>
      <c r="J148" s="617"/>
      <c r="K148" s="1015"/>
      <c r="L148" s="1015"/>
      <c r="M148" s="1015"/>
      <c r="N148" s="1015"/>
      <c r="O148" s="1015"/>
      <c r="P148" s="1015"/>
      <c r="Q148" s="1015"/>
      <c r="R148" s="1015"/>
      <c r="S148" s="1015"/>
      <c r="T148" s="1015"/>
    </row>
    <row r="149" spans="1:20" s="1009" customFormat="1" ht="18.75">
      <c r="A149" s="1208"/>
      <c r="B149" s="1208">
        <v>1</v>
      </c>
      <c r="C149" s="1107"/>
      <c r="D149" s="1107"/>
      <c r="F149" s="1031" t="str">
        <f>"4."&amp;mergeValue(A149) &amp;"."&amp;mergeValue(B149)</f>
        <v>4.24.1</v>
      </c>
      <c r="G149" s="832" t="s">
        <v>592</v>
      </c>
      <c r="H149" s="1111" t="str">
        <f>IF(region_name="","",region_name)</f>
        <v>Самарская область</v>
      </c>
      <c r="I149" s="818" t="s">
        <v>499</v>
      </c>
      <c r="J149" s="617"/>
      <c r="K149" s="1015"/>
      <c r="L149" s="1015"/>
      <c r="M149" s="1015"/>
      <c r="N149" s="1015"/>
      <c r="O149" s="1015"/>
      <c r="P149" s="1015"/>
      <c r="Q149" s="1015"/>
      <c r="R149" s="1015"/>
      <c r="S149" s="1015"/>
      <c r="T149" s="1015"/>
    </row>
    <row r="150" spans="1:20" s="1009" customFormat="1" ht="22.5">
      <c r="A150" s="1208"/>
      <c r="B150" s="1208"/>
      <c r="C150" s="1208">
        <v>1</v>
      </c>
      <c r="D150" s="1107"/>
      <c r="F150" s="1031" t="str">
        <f>"4."&amp;mergeValue(A150) &amp;"."&amp;mergeValue(B150)&amp;"."&amp;mergeValue(C150)</f>
        <v>4.24.1.1</v>
      </c>
      <c r="G150" s="819" t="s">
        <v>497</v>
      </c>
      <c r="H150" s="1111" t="str">
        <f>IF(Территории!H13="","","" &amp; Территории!H13 &amp; "")</f>
        <v>городской округ Самара</v>
      </c>
      <c r="I150" s="818" t="s">
        <v>500</v>
      </c>
      <c r="J150" s="617"/>
      <c r="K150" s="1015"/>
      <c r="L150" s="1015"/>
      <c r="M150" s="1015"/>
      <c r="N150" s="1015"/>
      <c r="O150" s="1015"/>
      <c r="P150" s="1015"/>
      <c r="Q150" s="1015"/>
      <c r="R150" s="1015"/>
      <c r="S150" s="1015"/>
      <c r="T150" s="1015"/>
    </row>
    <row r="151" spans="1:20" s="1009" customFormat="1" ht="56.25">
      <c r="A151" s="1208"/>
      <c r="B151" s="1208"/>
      <c r="C151" s="1208"/>
      <c r="D151" s="1107">
        <v>1</v>
      </c>
      <c r="F151" s="1031" t="str">
        <f>"4."&amp;mergeValue(A151) &amp;"."&amp;mergeValue(B151)&amp;"."&amp;mergeValue(C151)&amp;"."&amp;mergeValue(D151)</f>
        <v>4.24.1.1.1</v>
      </c>
      <c r="G151" s="820" t="s">
        <v>498</v>
      </c>
      <c r="H151" s="1111" t="str">
        <f>IF(Территории!R14="","","" &amp; Территории!R14 &amp; "")</f>
        <v>городской округ Самара (36701000)</v>
      </c>
      <c r="I151" s="1108" t="s">
        <v>591</v>
      </c>
      <c r="J151" s="617"/>
      <c r="K151" s="1015"/>
      <c r="L151" s="1015"/>
      <c r="M151" s="1015"/>
      <c r="N151" s="1015"/>
      <c r="O151" s="1015"/>
      <c r="P151" s="1015"/>
      <c r="Q151" s="1015"/>
      <c r="R151" s="1015"/>
      <c r="S151" s="1015"/>
      <c r="T151" s="1015"/>
    </row>
    <row r="152" spans="1:20" s="1009" customFormat="1" ht="45">
      <c r="A152" s="1208">
        <v>25</v>
      </c>
      <c r="B152" s="1015"/>
      <c r="C152" s="1015"/>
      <c r="D152" s="1015"/>
      <c r="F152" s="1031" t="str">
        <f>"2." &amp;mergeValue(A152)</f>
        <v>2.25</v>
      </c>
      <c r="G152" s="817" t="s">
        <v>494</v>
      </c>
      <c r="H152" s="1111" t="str">
        <f>IF('Перечень тарифов'!R69="","наименование отсутствует","" &amp; 'Перечень тарифов'!R69 &amp; "")</f>
        <v>36</v>
      </c>
      <c r="I152" s="818" t="s">
        <v>590</v>
      </c>
      <c r="J152" s="617"/>
      <c r="K152" s="1015"/>
      <c r="L152" s="1015"/>
      <c r="M152" s="1015"/>
      <c r="N152" s="1015"/>
      <c r="O152" s="1015"/>
      <c r="P152" s="1015"/>
      <c r="Q152" s="1015"/>
      <c r="R152" s="1015"/>
      <c r="S152" s="1015"/>
      <c r="T152" s="1015"/>
    </row>
    <row r="153" spans="1:20" s="1009" customFormat="1" ht="22.5">
      <c r="A153" s="1208"/>
      <c r="B153" s="1015"/>
      <c r="C153" s="1015"/>
      <c r="D153" s="1015"/>
      <c r="F153" s="1031" t="str">
        <f>"3." &amp;mergeValue(A153)</f>
        <v>3.25</v>
      </c>
      <c r="G153" s="817" t="s">
        <v>495</v>
      </c>
      <c r="H15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3" s="818" t="s">
        <v>588</v>
      </c>
      <c r="J153" s="617"/>
      <c r="K153" s="1015"/>
      <c r="L153" s="1015"/>
      <c r="M153" s="1015"/>
      <c r="N153" s="1015"/>
      <c r="O153" s="1015"/>
      <c r="P153" s="1015"/>
      <c r="Q153" s="1015"/>
      <c r="R153" s="1015"/>
      <c r="S153" s="1015"/>
      <c r="T153" s="1015"/>
    </row>
    <row r="154" spans="1:20" s="1009" customFormat="1" ht="22.5">
      <c r="A154" s="1208"/>
      <c r="B154" s="1015"/>
      <c r="C154" s="1015"/>
      <c r="D154" s="1015"/>
      <c r="F154" s="1031" t="str">
        <f>"4."&amp;mergeValue(A154)</f>
        <v>4.25</v>
      </c>
      <c r="G154" s="817" t="s">
        <v>496</v>
      </c>
      <c r="H154" s="1117" t="s">
        <v>458</v>
      </c>
      <c r="I154" s="818"/>
      <c r="J154" s="617"/>
      <c r="K154" s="1015"/>
      <c r="L154" s="1015"/>
      <c r="M154" s="1015"/>
      <c r="N154" s="1015"/>
      <c r="O154" s="1015"/>
      <c r="P154" s="1015"/>
      <c r="Q154" s="1015"/>
      <c r="R154" s="1015"/>
      <c r="S154" s="1015"/>
      <c r="T154" s="1015"/>
    </row>
    <row r="155" spans="1:20" s="1009" customFormat="1" ht="18.75">
      <c r="A155" s="1208"/>
      <c r="B155" s="1208">
        <v>1</v>
      </c>
      <c r="C155" s="1107"/>
      <c r="D155" s="1107"/>
      <c r="F155" s="1031" t="str">
        <f>"4."&amp;mergeValue(A155) &amp;"."&amp;mergeValue(B155)</f>
        <v>4.25.1</v>
      </c>
      <c r="G155" s="832" t="s">
        <v>592</v>
      </c>
      <c r="H155" s="1111" t="str">
        <f>IF(region_name="","",region_name)</f>
        <v>Самарская область</v>
      </c>
      <c r="I155" s="818" t="s">
        <v>499</v>
      </c>
      <c r="J155" s="617"/>
      <c r="K155" s="1015"/>
      <c r="L155" s="1015"/>
      <c r="M155" s="1015"/>
      <c r="N155" s="1015"/>
      <c r="O155" s="1015"/>
      <c r="P155" s="1015"/>
      <c r="Q155" s="1015"/>
      <c r="R155" s="1015"/>
      <c r="S155" s="1015"/>
      <c r="T155" s="1015"/>
    </row>
    <row r="156" spans="1:20" s="1009" customFormat="1" ht="22.5">
      <c r="A156" s="1208"/>
      <c r="B156" s="1208"/>
      <c r="C156" s="1208">
        <v>1</v>
      </c>
      <c r="D156" s="1107"/>
      <c r="F156" s="1031" t="str">
        <f>"4."&amp;mergeValue(A156) &amp;"."&amp;mergeValue(B156)&amp;"."&amp;mergeValue(C156)</f>
        <v>4.25.1.1</v>
      </c>
      <c r="G156" s="819" t="s">
        <v>497</v>
      </c>
      <c r="H156" s="1111" t="str">
        <f>IF(Территории!H13="","","" &amp; Территории!H13 &amp; "")</f>
        <v>городской округ Самара</v>
      </c>
      <c r="I156" s="818" t="s">
        <v>500</v>
      </c>
      <c r="J156" s="617"/>
      <c r="K156" s="1015"/>
      <c r="L156" s="1015"/>
      <c r="M156" s="1015"/>
      <c r="N156" s="1015"/>
      <c r="O156" s="1015"/>
      <c r="P156" s="1015"/>
      <c r="Q156" s="1015"/>
      <c r="R156" s="1015"/>
      <c r="S156" s="1015"/>
      <c r="T156" s="1015"/>
    </row>
    <row r="157" spans="1:20" s="1009" customFormat="1" ht="56.25">
      <c r="A157" s="1208"/>
      <c r="B157" s="1208"/>
      <c r="C157" s="1208"/>
      <c r="D157" s="1107">
        <v>1</v>
      </c>
      <c r="F157" s="1031" t="str">
        <f>"4."&amp;mergeValue(A157) &amp;"."&amp;mergeValue(B157)&amp;"."&amp;mergeValue(C157)&amp;"."&amp;mergeValue(D157)</f>
        <v>4.25.1.1.1</v>
      </c>
      <c r="G157" s="820" t="s">
        <v>498</v>
      </c>
      <c r="H157" s="1111" t="str">
        <f>IF(Территории!R14="","","" &amp; Территории!R14 &amp; "")</f>
        <v>городской округ Самара (36701000)</v>
      </c>
      <c r="I157" s="1108" t="s">
        <v>591</v>
      </c>
      <c r="J157" s="617"/>
      <c r="K157" s="1015"/>
      <c r="L157" s="1015"/>
      <c r="M157" s="1015"/>
      <c r="N157" s="1015"/>
      <c r="O157" s="1015"/>
      <c r="P157" s="1015"/>
      <c r="Q157" s="1015"/>
      <c r="R157" s="1015"/>
      <c r="S157" s="1015"/>
      <c r="T157" s="1015"/>
    </row>
    <row r="158" spans="1:20" s="326" customFormat="1" ht="3" customHeight="1">
      <c r="A158" s="327"/>
      <c r="B158" s="327"/>
      <c r="C158" s="327"/>
      <c r="D158" s="327"/>
      <c r="F158" s="325"/>
      <c r="G158" s="418"/>
      <c r="H158" s="419"/>
      <c r="I158" s="226"/>
      <c r="J158" s="327"/>
      <c r="K158" s="327"/>
      <c r="L158" s="327"/>
      <c r="M158" s="327"/>
      <c r="N158" s="327"/>
      <c r="O158" s="327"/>
      <c r="P158" s="327"/>
      <c r="Q158" s="327"/>
      <c r="R158" s="327"/>
      <c r="S158" s="327"/>
      <c r="T158" s="327"/>
    </row>
    <row r="159" spans="1:20" s="326" customFormat="1" ht="15" customHeight="1">
      <c r="A159" s="327"/>
      <c r="B159" s="327"/>
      <c r="C159" s="327"/>
      <c r="D159" s="327"/>
      <c r="F159" s="325"/>
      <c r="G159" s="1203" t="s">
        <v>593</v>
      </c>
      <c r="H159" s="1203"/>
      <c r="I159" s="226"/>
      <c r="J159" s="327"/>
      <c r="K159" s="327"/>
      <c r="L159" s="327"/>
      <c r="M159" s="327"/>
      <c r="N159" s="327"/>
      <c r="O159" s="327"/>
      <c r="P159" s="327"/>
      <c r="Q159" s="327"/>
      <c r="R159" s="327"/>
      <c r="S159" s="327"/>
      <c r="T159" s="327"/>
    </row>
  </sheetData>
  <sheetProtection algorithmName="SHA-512" hashValue="d55Pg89UU8iHquyH2ZDzg/8RIX7i4sB1faGzElZufJaqBKwPkMv7T5vAu96xyQ+NlY0Q5vl0IyFbEIRKWhnz/A==" saltValue="gV2uBupIJnOpXNpDbSMxLg==" spinCount="100000" sheet="1" objects="1" scenarios="1" formatColumns="0" formatRows="0"/>
  <mergeCells count="79">
    <mergeCell ref="G159:H159"/>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 ref="A32:A37"/>
    <mergeCell ref="B35:B37"/>
    <mergeCell ref="C36:C37"/>
    <mergeCell ref="A38:A43"/>
    <mergeCell ref="B41:B43"/>
    <mergeCell ref="C42:C43"/>
    <mergeCell ref="A44:A49"/>
    <mergeCell ref="B47:B49"/>
    <mergeCell ref="C48:C49"/>
    <mergeCell ref="A50:A55"/>
    <mergeCell ref="B53:B55"/>
    <mergeCell ref="C54:C55"/>
    <mergeCell ref="A56:A61"/>
    <mergeCell ref="B59:B61"/>
    <mergeCell ref="C60:C61"/>
    <mergeCell ref="A62:A67"/>
    <mergeCell ref="B65:B67"/>
    <mergeCell ref="C66:C67"/>
    <mergeCell ref="A68:A73"/>
    <mergeCell ref="B71:B73"/>
    <mergeCell ref="C72:C73"/>
    <mergeCell ref="A74:A79"/>
    <mergeCell ref="B77:B79"/>
    <mergeCell ref="C78:C79"/>
    <mergeCell ref="A80:A85"/>
    <mergeCell ref="B83:B85"/>
    <mergeCell ref="C84:C85"/>
    <mergeCell ref="A86:A91"/>
    <mergeCell ref="B89:B91"/>
    <mergeCell ref="C90:C91"/>
    <mergeCell ref="A92:A97"/>
    <mergeCell ref="B95:B97"/>
    <mergeCell ref="C96:C97"/>
    <mergeCell ref="A98:A103"/>
    <mergeCell ref="B101:B103"/>
    <mergeCell ref="C102:C103"/>
    <mergeCell ref="A104:A109"/>
    <mergeCell ref="B107:B109"/>
    <mergeCell ref="C108:C109"/>
    <mergeCell ref="A110:A115"/>
    <mergeCell ref="B113:B115"/>
    <mergeCell ref="C114:C115"/>
    <mergeCell ref="A116:A121"/>
    <mergeCell ref="B119:B121"/>
    <mergeCell ref="C120:C121"/>
    <mergeCell ref="A122:A127"/>
    <mergeCell ref="B125:B127"/>
    <mergeCell ref="C126:C127"/>
    <mergeCell ref="A128:A133"/>
    <mergeCell ref="B131:B133"/>
    <mergeCell ref="C132:C133"/>
    <mergeCell ref="A134:A139"/>
    <mergeCell ref="B137:B139"/>
    <mergeCell ref="C138:C139"/>
    <mergeCell ref="A140:A145"/>
    <mergeCell ref="B143:B145"/>
    <mergeCell ref="C144:C145"/>
    <mergeCell ref="A146:A151"/>
    <mergeCell ref="B149:B151"/>
    <mergeCell ref="C150:C151"/>
    <mergeCell ref="A152:A157"/>
    <mergeCell ref="B155:B157"/>
    <mergeCell ref="C156:C157"/>
  </mergeCells>
  <dataValidations count="1">
    <dataValidation type="textLength" operator="lessThanOrEqual" allowBlank="1" showInputMessage="1" showErrorMessage="1" errorTitle="Ошибка" error="Допускается ввод не более 900 символов!" sqref="I158:I159"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5"/>
  <sheetViews>
    <sheetView showGridLines="0" topLeftCell="E4" zoomScaleNormal="100" workbookViewId="0">
      <selection activeCell="F32" sqref="F3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6" t="s">
        <v>730</v>
      </c>
      <c r="E5" s="1236"/>
      <c r="F5" s="1236"/>
      <c r="G5" s="438"/>
    </row>
    <row r="6" spans="1:16" ht="3" customHeight="1">
      <c r="C6" s="86"/>
      <c r="D6" s="37"/>
      <c r="E6" s="84"/>
      <c r="F6" s="83"/>
      <c r="G6" s="286"/>
    </row>
    <row r="7" spans="1:16">
      <c r="C7" s="86"/>
      <c r="D7" s="1220" t="s">
        <v>454</v>
      </c>
      <c r="E7" s="1220"/>
      <c r="F7" s="1220"/>
      <c r="G7" s="1283" t="s">
        <v>455</v>
      </c>
    </row>
    <row r="8" spans="1:16">
      <c r="C8" s="86"/>
      <c r="D8" s="103" t="s">
        <v>92</v>
      </c>
      <c r="E8" s="113" t="s">
        <v>457</v>
      </c>
      <c r="F8" s="113" t="s">
        <v>456</v>
      </c>
      <c r="G8" s="1283"/>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2167</v>
      </c>
      <c r="F12" s="1092" t="s">
        <v>2172</v>
      </c>
      <c r="G12" s="1210" t="s">
        <v>597</v>
      </c>
    </row>
    <row r="13" spans="1:16" s="1063" customFormat="1" ht="20.100000000000001" customHeight="1">
      <c r="A13" s="97"/>
      <c r="B13" s="186"/>
      <c r="C13" s="1112" t="s">
        <v>2150</v>
      </c>
      <c r="D13" s="187" t="s">
        <v>2163</v>
      </c>
      <c r="E13" s="292" t="s">
        <v>2168</v>
      </c>
      <c r="F13" s="1092" t="s">
        <v>2173</v>
      </c>
      <c r="G13" s="1211"/>
      <c r="I13" s="831"/>
      <c r="J13" s="831"/>
    </row>
    <row r="14" spans="1:16" s="1063" customFormat="1" ht="20.100000000000001" customHeight="1">
      <c r="A14" s="97"/>
      <c r="B14" s="186"/>
      <c r="C14" s="1112" t="s">
        <v>2150</v>
      </c>
      <c r="D14" s="187" t="s">
        <v>2164</v>
      </c>
      <c r="E14" s="292" t="s">
        <v>2169</v>
      </c>
      <c r="F14" s="1092" t="s">
        <v>2174</v>
      </c>
      <c r="G14" s="1211"/>
      <c r="I14" s="831"/>
      <c r="J14" s="831"/>
    </row>
    <row r="15" spans="1:16" s="1063" customFormat="1" ht="20.100000000000001" customHeight="1">
      <c r="A15" s="97"/>
      <c r="B15" s="186"/>
      <c r="C15" s="1112" t="s">
        <v>2150</v>
      </c>
      <c r="D15" s="187" t="s">
        <v>2165</v>
      </c>
      <c r="E15" s="292" t="s">
        <v>2170</v>
      </c>
      <c r="F15" s="1092" t="s">
        <v>2175</v>
      </c>
      <c r="G15" s="1211"/>
      <c r="I15" s="831"/>
      <c r="J15" s="831"/>
    </row>
    <row r="16" spans="1:16" s="1063" customFormat="1" ht="20.100000000000001" customHeight="1">
      <c r="A16" s="97"/>
      <c r="B16" s="186"/>
      <c r="C16" s="1112" t="s">
        <v>2150</v>
      </c>
      <c r="D16" s="187" t="s">
        <v>2166</v>
      </c>
      <c r="E16" s="292" t="s">
        <v>2171</v>
      </c>
      <c r="F16" s="1092" t="s">
        <v>2176</v>
      </c>
      <c r="G16" s="1211"/>
      <c r="I16" s="831"/>
      <c r="J16" s="831"/>
    </row>
    <row r="17" spans="1:16" ht="15" customHeight="1">
      <c r="A17" s="285"/>
      <c r="C17" s="86"/>
      <c r="D17" s="114"/>
      <c r="E17" s="301" t="s">
        <v>328</v>
      </c>
      <c r="F17" s="298"/>
      <c r="G17" s="1212"/>
    </row>
    <row r="18" spans="1:16">
      <c r="A18" s="285"/>
      <c r="C18" s="86"/>
      <c r="D18" s="187" t="s">
        <v>329</v>
      </c>
      <c r="E18" s="287" t="s">
        <v>694</v>
      </c>
      <c r="F18" s="295" t="s">
        <v>458</v>
      </c>
      <c r="G18" s="791"/>
    </row>
    <row r="19" spans="1:16" ht="42.95" customHeight="1">
      <c r="A19" s="285"/>
      <c r="C19" s="86"/>
      <c r="D19" s="187" t="s">
        <v>443</v>
      </c>
      <c r="E19" s="289" t="s">
        <v>2178</v>
      </c>
      <c r="F19" s="1099" t="s">
        <v>2177</v>
      </c>
      <c r="G19" s="1210" t="s">
        <v>695</v>
      </c>
    </row>
    <row r="20" spans="1:16" s="801" customFormat="1" ht="15" customHeight="1">
      <c r="A20" s="805"/>
      <c r="B20" s="186"/>
      <c r="C20" s="688"/>
      <c r="D20" s="826"/>
      <c r="E20" s="829" t="s">
        <v>328</v>
      </c>
      <c r="F20" s="792"/>
      <c r="G20" s="1212"/>
      <c r="I20" s="831"/>
      <c r="J20" s="831"/>
    </row>
    <row r="21" spans="1:16" s="801" customFormat="1">
      <c r="A21" s="805"/>
      <c r="B21" s="186"/>
      <c r="C21" s="688"/>
      <c r="D21" s="187" t="s">
        <v>733</v>
      </c>
      <c r="E21" s="784" t="s">
        <v>735</v>
      </c>
      <c r="F21" s="295" t="s">
        <v>458</v>
      </c>
      <c r="G21" s="791"/>
      <c r="I21" s="831"/>
      <c r="J21" s="831"/>
    </row>
    <row r="22" spans="1:16" s="801" customFormat="1" ht="18.75" hidden="1">
      <c r="A22" s="805"/>
      <c r="B22" s="186"/>
      <c r="C22" s="688"/>
      <c r="D22" s="787" t="s">
        <v>734</v>
      </c>
      <c r="E22" s="786"/>
      <c r="F22" s="785"/>
      <c r="G22" s="800"/>
      <c r="H22" s="788"/>
      <c r="I22" s="831"/>
      <c r="J22" s="831"/>
    </row>
    <row r="23" spans="1:16" ht="15" customHeight="1">
      <c r="A23" s="285"/>
      <c r="C23" s="86"/>
      <c r="D23" s="114"/>
      <c r="E23" s="829" t="s">
        <v>328</v>
      </c>
      <c r="F23" s="792"/>
      <c r="G23" s="793"/>
    </row>
    <row r="24" spans="1:16" ht="3" customHeight="1"/>
    <row r="25" spans="1:16">
      <c r="D25" s="790" t="s">
        <v>731</v>
      </c>
      <c r="E25" s="789" t="s">
        <v>732</v>
      </c>
      <c r="F25" s="727"/>
      <c r="G25" s="727"/>
      <c r="H25" s="727"/>
      <c r="I25" s="727"/>
      <c r="J25" s="727"/>
      <c r="K25" s="727"/>
      <c r="L25" s="727"/>
      <c r="M25" s="727"/>
      <c r="N25" s="727"/>
      <c r="O25" s="727"/>
      <c r="P25" s="727"/>
    </row>
  </sheetData>
  <sheetProtection algorithmName="SHA-512" hashValue="G6BbvyyBy0eXmJf7Bjp2acoWjlBZ3i2QUey75GqvCSbZ0MjPhEu3tho0WjfN12SMVArncrYdtmeohCYvQbWqaQ==" saltValue="p5w7+njsVgdUHire8ooYUQ==" spinCount="100000"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9 G19 G22 E12:E16"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afa228c1-b89d-447d-b66a-466ace1a931a"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3e30bf81-1d1b-4444-a291-01ff9eedbb0e" xr:uid="{00000000-0004-0000-2000-000001000000}"/>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34668f26-430b-465c-bfca-f1e312a585e0" xr:uid="{00000000-0004-0000-2000-000002000000}"/>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2c32a476-22b2-4496-97a3-9fb244896e04" xr:uid="{00000000-0004-0000-2000-000003000000}"/>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04e3749e-901f-456c-82c5-510088c20e85" xr:uid="{00000000-0004-0000-2000-000004000000}"/>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d6939286-05f2-4257-a052-d7f796cc350b" xr:uid="{00000000-0004-0000-2000-000005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5_12">
    <tabColor theme="0" tint="-0.249977111117893"/>
  </sheetPr>
  <dimension ref="A1:T159"/>
  <sheetViews>
    <sheetView showGridLines="0" topLeftCell="E1" zoomScaleNormal="100" workbookViewId="0">
      <selection activeCell="G224" sqref="G224"/>
    </sheetView>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4" t="s">
        <v>491</v>
      </c>
      <c r="G2" s="1205"/>
      <c r="H2" s="1206"/>
      <c r="I2" s="808"/>
    </row>
    <row r="3" spans="1:20" ht="3" customHeight="1"/>
    <row r="4" spans="1:20" s="1009" customFormat="1" ht="11.25">
      <c r="A4" s="1015"/>
      <c r="B4" s="1015"/>
      <c r="C4" s="1015"/>
      <c r="D4" s="1015"/>
      <c r="F4" s="1154" t="s">
        <v>454</v>
      </c>
      <c r="G4" s="1154"/>
      <c r="H4" s="1154"/>
      <c r="I4" s="1207"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7" t="s">
        <v>442</v>
      </c>
      <c r="I5" s="1207"/>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1" t="str">
        <f>IF(dateCh="","",dateCh)</f>
        <v>01.12.2021</v>
      </c>
      <c r="I7" s="818" t="s">
        <v>493</v>
      </c>
      <c r="J7" s="617"/>
      <c r="K7" s="1015"/>
      <c r="L7" s="1015"/>
      <c r="M7" s="1015"/>
      <c r="N7" s="1015"/>
      <c r="O7" s="1015"/>
      <c r="P7" s="1015"/>
      <c r="Q7" s="1015"/>
      <c r="R7" s="1015"/>
      <c r="S7" s="1015"/>
      <c r="T7" s="1015"/>
    </row>
    <row r="8" spans="1:20" s="1009" customFormat="1" ht="45">
      <c r="A8" s="1208">
        <v>1</v>
      </c>
      <c r="B8" s="1015"/>
      <c r="C8" s="1015"/>
      <c r="D8" s="1015"/>
      <c r="F8" s="1031" t="str">
        <f>"2." &amp;mergeValue(A8)</f>
        <v>2.1</v>
      </c>
      <c r="G8" s="817" t="s">
        <v>494</v>
      </c>
      <c r="H8" s="1111" t="str">
        <f>IF('Перечень тарифов'!R21="","наименование отсутствует","" &amp; 'Перечень тарифов'!R21 &amp; "")</f>
        <v>6, 7, 9, 10, 11, 13, 12, 15, 16, 17,20, 25, 26, 28, 29, 30, 34, 35, 38, 39, 40, 41, 42, 44, 45, 46, 48, 51, 52, 53, 54, 55, 61, 69, 70, 71, 83</v>
      </c>
      <c r="I8" s="818" t="s">
        <v>590</v>
      </c>
      <c r="J8" s="617"/>
      <c r="K8" s="1015"/>
      <c r="L8" s="1015"/>
      <c r="M8" s="1015"/>
      <c r="N8" s="1015"/>
      <c r="O8" s="1015"/>
      <c r="P8" s="1015"/>
      <c r="Q8" s="1015"/>
      <c r="R8" s="1015"/>
      <c r="S8" s="1015"/>
      <c r="T8" s="1015"/>
    </row>
    <row r="9" spans="1:20" s="1009" customFormat="1" ht="22.5">
      <c r="A9" s="1208"/>
      <c r="B9" s="1015"/>
      <c r="C9" s="1015"/>
      <c r="D9" s="1015"/>
      <c r="F9" s="1031" t="str">
        <f>"3." &amp;mergeValue(A9)</f>
        <v>3.1</v>
      </c>
      <c r="G9" s="817" t="s">
        <v>495</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8" t="s">
        <v>588</v>
      </c>
      <c r="J9" s="617"/>
      <c r="K9" s="1015"/>
      <c r="L9" s="1015"/>
      <c r="M9" s="1015"/>
      <c r="N9" s="1015"/>
      <c r="O9" s="1015"/>
      <c r="P9" s="1015"/>
      <c r="Q9" s="1015"/>
      <c r="R9" s="1015"/>
      <c r="S9" s="1015"/>
      <c r="T9" s="1015"/>
    </row>
    <row r="10" spans="1:20" s="1009" customFormat="1" ht="22.5">
      <c r="A10" s="1208"/>
      <c r="B10" s="1015"/>
      <c r="C10" s="1015"/>
      <c r="D10" s="1015"/>
      <c r="F10" s="1031" t="str">
        <f>"4."&amp;mergeValue(A10)</f>
        <v>4.1</v>
      </c>
      <c r="G10" s="817" t="s">
        <v>496</v>
      </c>
      <c r="H10" s="1117" t="s">
        <v>458</v>
      </c>
      <c r="I10" s="818"/>
      <c r="J10" s="617"/>
      <c r="K10" s="1015"/>
      <c r="L10" s="1015"/>
      <c r="M10" s="1015"/>
      <c r="N10" s="1015"/>
      <c r="O10" s="1015"/>
      <c r="P10" s="1015"/>
      <c r="Q10" s="1015"/>
      <c r="R10" s="1015"/>
      <c r="S10" s="1015"/>
      <c r="T10" s="1015"/>
    </row>
    <row r="11" spans="1:20" s="1009" customFormat="1" ht="18.75">
      <c r="A11" s="1208"/>
      <c r="B11" s="1208">
        <v>1</v>
      </c>
      <c r="C11" s="1107"/>
      <c r="D11" s="1107"/>
      <c r="F11" s="1031" t="str">
        <f>"4."&amp;mergeValue(A11) &amp;"."&amp;mergeValue(B11)</f>
        <v>4.1.1</v>
      </c>
      <c r="G11" s="832" t="s">
        <v>592</v>
      </c>
      <c r="H11" s="1111" t="str">
        <f>IF(region_name="","",region_name)</f>
        <v>Самарская область</v>
      </c>
      <c r="I11" s="818" t="s">
        <v>499</v>
      </c>
      <c r="J11" s="617"/>
      <c r="K11" s="1015"/>
      <c r="L11" s="1015"/>
      <c r="M11" s="1015"/>
      <c r="N11" s="1015"/>
      <c r="O11" s="1015"/>
      <c r="P11" s="1015"/>
      <c r="Q11" s="1015"/>
      <c r="R11" s="1015"/>
      <c r="S11" s="1015"/>
      <c r="T11" s="1015"/>
    </row>
    <row r="12" spans="1:20" s="1009" customFormat="1" ht="22.5">
      <c r="A12" s="1208"/>
      <c r="B12" s="1208"/>
      <c r="C12" s="1208">
        <v>1</v>
      </c>
      <c r="D12" s="1107"/>
      <c r="F12" s="1031" t="str">
        <f>"4."&amp;mergeValue(A12) &amp;"."&amp;mergeValue(B12)&amp;"."&amp;mergeValue(C12)</f>
        <v>4.1.1.1</v>
      </c>
      <c r="G12" s="819" t="s">
        <v>497</v>
      </c>
      <c r="H12" s="1111" t="str">
        <f>IF(Территории!H13="","","" &amp; Территории!H13 &amp; "")</f>
        <v>городской округ Самара</v>
      </c>
      <c r="I12" s="818" t="s">
        <v>500</v>
      </c>
      <c r="J12" s="617"/>
      <c r="K12" s="1015"/>
      <c r="L12" s="1015"/>
      <c r="M12" s="1015"/>
      <c r="N12" s="1015"/>
      <c r="O12" s="1015"/>
      <c r="P12" s="1015"/>
      <c r="Q12" s="1015"/>
      <c r="R12" s="1015"/>
      <c r="S12" s="1015"/>
      <c r="T12" s="1015"/>
    </row>
    <row r="13" spans="1:20" s="1009" customFormat="1" ht="56.25">
      <c r="A13" s="1208"/>
      <c r="B13" s="1208"/>
      <c r="C13" s="1208"/>
      <c r="D13" s="1107">
        <v>1</v>
      </c>
      <c r="F13" s="1031" t="str">
        <f>"4."&amp;mergeValue(A13) &amp;"."&amp;mergeValue(B13)&amp;"."&amp;mergeValue(C13)&amp;"."&amp;mergeValue(D13)</f>
        <v>4.1.1.1.1</v>
      </c>
      <c r="G13" s="820" t="s">
        <v>498</v>
      </c>
      <c r="H13" s="1111" t="str">
        <f>IF(Территории!R14="","","" &amp; Территории!R14 &amp; "")</f>
        <v>городской округ Самара (36701000)</v>
      </c>
      <c r="I13" s="1108" t="s">
        <v>591</v>
      </c>
      <c r="J13" s="617"/>
      <c r="K13" s="1015"/>
      <c r="L13" s="1015"/>
      <c r="M13" s="1015"/>
      <c r="N13" s="1015"/>
      <c r="O13" s="1015"/>
      <c r="P13" s="1015"/>
      <c r="Q13" s="1015"/>
      <c r="R13" s="1015"/>
      <c r="S13" s="1015"/>
      <c r="T13" s="1015"/>
    </row>
    <row r="14" spans="1:20" s="1009" customFormat="1" ht="45">
      <c r="A14" s="1208">
        <v>2</v>
      </c>
      <c r="B14" s="1015"/>
      <c r="C14" s="1015"/>
      <c r="D14" s="1015"/>
      <c r="F14" s="1031" t="str">
        <f>"2." &amp;mergeValue(A14)</f>
        <v>2.2</v>
      </c>
      <c r="G14" s="817" t="s">
        <v>494</v>
      </c>
      <c r="H14" s="1111" t="str">
        <f>IF('Перечень тарифов'!R23="","наименование отсутствует","" &amp; 'Перечень тарифов'!R23 &amp; "")</f>
        <v>8</v>
      </c>
      <c r="I14" s="818" t="s">
        <v>590</v>
      </c>
      <c r="J14" s="617"/>
      <c r="K14" s="1015"/>
      <c r="L14" s="1015"/>
      <c r="M14" s="1015"/>
      <c r="N14" s="1015"/>
      <c r="O14" s="1015"/>
      <c r="P14" s="1015"/>
      <c r="Q14" s="1015"/>
      <c r="R14" s="1015"/>
      <c r="S14" s="1015"/>
      <c r="T14" s="1015"/>
    </row>
    <row r="15" spans="1:20" s="1009" customFormat="1" ht="22.5">
      <c r="A15" s="1208"/>
      <c r="B15" s="1015"/>
      <c r="C15" s="1015"/>
      <c r="D15" s="1015"/>
      <c r="F15" s="1031" t="str">
        <f>"3." &amp;mergeValue(A15)</f>
        <v>3.2</v>
      </c>
      <c r="G15" s="817"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8" t="s">
        <v>588</v>
      </c>
      <c r="J15" s="617"/>
      <c r="K15" s="1015"/>
      <c r="L15" s="1015"/>
      <c r="M15" s="1015"/>
      <c r="N15" s="1015"/>
      <c r="O15" s="1015"/>
      <c r="P15" s="1015"/>
      <c r="Q15" s="1015"/>
      <c r="R15" s="1015"/>
      <c r="S15" s="1015"/>
      <c r="T15" s="1015"/>
    </row>
    <row r="16" spans="1:20" s="1009" customFormat="1" ht="22.5">
      <c r="A16" s="1208"/>
      <c r="B16" s="1015"/>
      <c r="C16" s="1015"/>
      <c r="D16" s="1015"/>
      <c r="F16" s="1031" t="str">
        <f>"4."&amp;mergeValue(A16)</f>
        <v>4.2</v>
      </c>
      <c r="G16" s="817" t="s">
        <v>496</v>
      </c>
      <c r="H16" s="1117" t="s">
        <v>458</v>
      </c>
      <c r="I16" s="818"/>
      <c r="J16" s="617"/>
      <c r="K16" s="1015"/>
      <c r="L16" s="1015"/>
      <c r="M16" s="1015"/>
      <c r="N16" s="1015"/>
      <c r="O16" s="1015"/>
      <c r="P16" s="1015"/>
      <c r="Q16" s="1015"/>
      <c r="R16" s="1015"/>
      <c r="S16" s="1015"/>
      <c r="T16" s="1015"/>
    </row>
    <row r="17" spans="1:20" s="1009" customFormat="1" ht="18.75">
      <c r="A17" s="1208"/>
      <c r="B17" s="1208">
        <v>1</v>
      </c>
      <c r="C17" s="1107"/>
      <c r="D17" s="1107"/>
      <c r="F17" s="1031" t="str">
        <f>"4."&amp;mergeValue(A17) &amp;"."&amp;mergeValue(B17)</f>
        <v>4.2.1</v>
      </c>
      <c r="G17" s="832" t="s">
        <v>592</v>
      </c>
      <c r="H17" s="1111" t="str">
        <f>IF(region_name="","",region_name)</f>
        <v>Самарская область</v>
      </c>
      <c r="I17" s="818" t="s">
        <v>499</v>
      </c>
      <c r="J17" s="617"/>
      <c r="K17" s="1015"/>
      <c r="L17" s="1015"/>
      <c r="M17" s="1015"/>
      <c r="N17" s="1015"/>
      <c r="O17" s="1015"/>
      <c r="P17" s="1015"/>
      <c r="Q17" s="1015"/>
      <c r="R17" s="1015"/>
      <c r="S17" s="1015"/>
      <c r="T17" s="1015"/>
    </row>
    <row r="18" spans="1:20" s="1009" customFormat="1" ht="22.5">
      <c r="A18" s="1208"/>
      <c r="B18" s="1208"/>
      <c r="C18" s="1208">
        <v>1</v>
      </c>
      <c r="D18" s="1107"/>
      <c r="F18" s="1031" t="str">
        <f>"4."&amp;mergeValue(A18) &amp;"."&amp;mergeValue(B18)&amp;"."&amp;mergeValue(C18)</f>
        <v>4.2.1.1</v>
      </c>
      <c r="G18" s="819" t="s">
        <v>497</v>
      </c>
      <c r="H18" s="1111" t="str">
        <f>IF(Территории!H13="","","" &amp; Территории!H13 &amp; "")</f>
        <v>городской округ Самара</v>
      </c>
      <c r="I18" s="818" t="s">
        <v>500</v>
      </c>
      <c r="J18" s="617"/>
      <c r="K18" s="1015"/>
      <c r="L18" s="1015"/>
      <c r="M18" s="1015"/>
      <c r="N18" s="1015"/>
      <c r="O18" s="1015"/>
      <c r="P18" s="1015"/>
      <c r="Q18" s="1015"/>
      <c r="R18" s="1015"/>
      <c r="S18" s="1015"/>
      <c r="T18" s="1015"/>
    </row>
    <row r="19" spans="1:20" s="1009" customFormat="1" ht="56.25">
      <c r="A19" s="1208"/>
      <c r="B19" s="1208"/>
      <c r="C19" s="1208"/>
      <c r="D19" s="1107">
        <v>1</v>
      </c>
      <c r="F19" s="1031" t="str">
        <f>"4."&amp;mergeValue(A19) &amp;"."&amp;mergeValue(B19)&amp;"."&amp;mergeValue(C19)&amp;"."&amp;mergeValue(D19)</f>
        <v>4.2.1.1.1</v>
      </c>
      <c r="G19" s="820" t="s">
        <v>498</v>
      </c>
      <c r="H19" s="1111" t="str">
        <f>IF(Территории!R14="","","" &amp; Территории!R14 &amp; "")</f>
        <v>городской округ Самара (36701000)</v>
      </c>
      <c r="I19" s="1108" t="s">
        <v>591</v>
      </c>
      <c r="J19" s="617"/>
      <c r="K19" s="1015"/>
      <c r="L19" s="1015"/>
      <c r="M19" s="1015"/>
      <c r="N19" s="1015"/>
      <c r="O19" s="1015"/>
      <c r="P19" s="1015"/>
      <c r="Q19" s="1015"/>
      <c r="R19" s="1015"/>
      <c r="S19" s="1015"/>
      <c r="T19" s="1015"/>
    </row>
    <row r="20" spans="1:20" s="1009" customFormat="1" ht="45">
      <c r="A20" s="1208">
        <v>3</v>
      </c>
      <c r="B20" s="1015"/>
      <c r="C20" s="1015"/>
      <c r="D20" s="1015"/>
      <c r="F20" s="1031" t="str">
        <f>"2." &amp;mergeValue(A20)</f>
        <v>2.3</v>
      </c>
      <c r="G20" s="817" t="s">
        <v>494</v>
      </c>
      <c r="H20" s="1111" t="str">
        <f>IF('Перечень тарифов'!R25="","наименование отсутствует","" &amp; 'Перечень тарифов'!R25 &amp; "")</f>
        <v>14</v>
      </c>
      <c r="I20" s="818" t="s">
        <v>590</v>
      </c>
      <c r="J20" s="617"/>
      <c r="K20" s="1015"/>
      <c r="L20" s="1015"/>
      <c r="M20" s="1015"/>
      <c r="N20" s="1015"/>
      <c r="O20" s="1015"/>
      <c r="P20" s="1015"/>
      <c r="Q20" s="1015"/>
      <c r="R20" s="1015"/>
      <c r="S20" s="1015"/>
      <c r="T20" s="1015"/>
    </row>
    <row r="21" spans="1:20" s="1009" customFormat="1" ht="22.5">
      <c r="A21" s="1208"/>
      <c r="B21" s="1015"/>
      <c r="C21" s="1015"/>
      <c r="D21" s="1015"/>
      <c r="F21" s="1031" t="str">
        <f>"3." &amp;mergeValue(A21)</f>
        <v>3.3</v>
      </c>
      <c r="G21" s="817" t="s">
        <v>495</v>
      </c>
      <c r="H2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8" t="s">
        <v>588</v>
      </c>
      <c r="J21" s="617"/>
      <c r="K21" s="1015"/>
      <c r="L21" s="1015"/>
      <c r="M21" s="1015"/>
      <c r="N21" s="1015"/>
      <c r="O21" s="1015"/>
      <c r="P21" s="1015"/>
      <c r="Q21" s="1015"/>
      <c r="R21" s="1015"/>
      <c r="S21" s="1015"/>
      <c r="T21" s="1015"/>
    </row>
    <row r="22" spans="1:20" s="1009" customFormat="1" ht="22.5">
      <c r="A22" s="1208"/>
      <c r="B22" s="1015"/>
      <c r="C22" s="1015"/>
      <c r="D22" s="1015"/>
      <c r="F22" s="1031" t="str">
        <f>"4."&amp;mergeValue(A22)</f>
        <v>4.3</v>
      </c>
      <c r="G22" s="817" t="s">
        <v>496</v>
      </c>
      <c r="H22" s="1117" t="s">
        <v>458</v>
      </c>
      <c r="I22" s="818"/>
      <c r="J22" s="617"/>
      <c r="K22" s="1015"/>
      <c r="L22" s="1015"/>
      <c r="M22" s="1015"/>
      <c r="N22" s="1015"/>
      <c r="O22" s="1015"/>
      <c r="P22" s="1015"/>
      <c r="Q22" s="1015"/>
      <c r="R22" s="1015"/>
      <c r="S22" s="1015"/>
      <c r="T22" s="1015"/>
    </row>
    <row r="23" spans="1:20" s="1009" customFormat="1" ht="18.75">
      <c r="A23" s="1208"/>
      <c r="B23" s="1208">
        <v>1</v>
      </c>
      <c r="C23" s="1107"/>
      <c r="D23" s="1107"/>
      <c r="F23" s="1031" t="str">
        <f>"4."&amp;mergeValue(A23) &amp;"."&amp;mergeValue(B23)</f>
        <v>4.3.1</v>
      </c>
      <c r="G23" s="832" t="s">
        <v>592</v>
      </c>
      <c r="H23" s="1111" t="str">
        <f>IF(region_name="","",region_name)</f>
        <v>Самарская область</v>
      </c>
      <c r="I23" s="818" t="s">
        <v>499</v>
      </c>
      <c r="J23" s="617"/>
      <c r="K23" s="1015"/>
      <c r="L23" s="1015"/>
      <c r="M23" s="1015"/>
      <c r="N23" s="1015"/>
      <c r="O23" s="1015"/>
      <c r="P23" s="1015"/>
      <c r="Q23" s="1015"/>
      <c r="R23" s="1015"/>
      <c r="S23" s="1015"/>
      <c r="T23" s="1015"/>
    </row>
    <row r="24" spans="1:20" s="1009" customFormat="1" ht="22.5">
      <c r="A24" s="1208"/>
      <c r="B24" s="1208"/>
      <c r="C24" s="1208">
        <v>1</v>
      </c>
      <c r="D24" s="1107"/>
      <c r="F24" s="1031" t="str">
        <f>"4."&amp;mergeValue(A24) &amp;"."&amp;mergeValue(B24)&amp;"."&amp;mergeValue(C24)</f>
        <v>4.3.1.1</v>
      </c>
      <c r="G24" s="819" t="s">
        <v>497</v>
      </c>
      <c r="H24" s="1111" t="str">
        <f>IF(Территории!H13="","","" &amp; Территории!H13 &amp; "")</f>
        <v>городской округ Самара</v>
      </c>
      <c r="I24" s="818" t="s">
        <v>500</v>
      </c>
      <c r="J24" s="617"/>
      <c r="K24" s="1015"/>
      <c r="L24" s="1015"/>
      <c r="M24" s="1015"/>
      <c r="N24" s="1015"/>
      <c r="O24" s="1015"/>
      <c r="P24" s="1015"/>
      <c r="Q24" s="1015"/>
      <c r="R24" s="1015"/>
      <c r="S24" s="1015"/>
      <c r="T24" s="1015"/>
    </row>
    <row r="25" spans="1:20" s="1009" customFormat="1" ht="56.25">
      <c r="A25" s="1208"/>
      <c r="B25" s="1208"/>
      <c r="C25" s="1208"/>
      <c r="D25" s="1107">
        <v>1</v>
      </c>
      <c r="F25" s="1031" t="str">
        <f>"4."&amp;mergeValue(A25) &amp;"."&amp;mergeValue(B25)&amp;"."&amp;mergeValue(C25)&amp;"."&amp;mergeValue(D25)</f>
        <v>4.3.1.1.1</v>
      </c>
      <c r="G25" s="820" t="s">
        <v>498</v>
      </c>
      <c r="H25" s="1111" t="str">
        <f>IF(Территории!R14="","","" &amp; Территории!R14 &amp; "")</f>
        <v>городской округ Самара (36701000)</v>
      </c>
      <c r="I25" s="1108" t="s">
        <v>591</v>
      </c>
      <c r="J25" s="617"/>
      <c r="K25" s="1015"/>
      <c r="L25" s="1015"/>
      <c r="M25" s="1015"/>
      <c r="N25" s="1015"/>
      <c r="O25" s="1015"/>
      <c r="P25" s="1015"/>
      <c r="Q25" s="1015"/>
      <c r="R25" s="1015"/>
      <c r="S25" s="1015"/>
      <c r="T25" s="1015"/>
    </row>
    <row r="26" spans="1:20" s="1009" customFormat="1" ht="45">
      <c r="A26" s="1208">
        <v>4</v>
      </c>
      <c r="B26" s="1015"/>
      <c r="C26" s="1015"/>
      <c r="D26" s="1015"/>
      <c r="F26" s="1031" t="str">
        <f>"2." &amp;mergeValue(A26)</f>
        <v>2.4</v>
      </c>
      <c r="G26" s="817" t="s">
        <v>494</v>
      </c>
      <c r="H26" s="1111" t="str">
        <f>IF('Перечень тарифов'!R27="","наименование отсутствует","" &amp; 'Перечень тарифов'!R27 &amp; "")</f>
        <v>18</v>
      </c>
      <c r="I26" s="818" t="s">
        <v>590</v>
      </c>
      <c r="J26" s="617"/>
      <c r="K26" s="1015"/>
      <c r="L26" s="1015"/>
      <c r="M26" s="1015"/>
      <c r="N26" s="1015"/>
      <c r="O26" s="1015"/>
      <c r="P26" s="1015"/>
      <c r="Q26" s="1015"/>
      <c r="R26" s="1015"/>
      <c r="S26" s="1015"/>
      <c r="T26" s="1015"/>
    </row>
    <row r="27" spans="1:20" s="1009" customFormat="1" ht="22.5">
      <c r="A27" s="1208"/>
      <c r="B27" s="1015"/>
      <c r="C27" s="1015"/>
      <c r="D27" s="1015"/>
      <c r="F27" s="1031" t="str">
        <f>"3." &amp;mergeValue(A27)</f>
        <v>3.4</v>
      </c>
      <c r="G27" s="817" t="s">
        <v>495</v>
      </c>
      <c r="H2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7" s="818" t="s">
        <v>588</v>
      </c>
      <c r="J27" s="617"/>
      <c r="K27" s="1015"/>
      <c r="L27" s="1015"/>
      <c r="M27" s="1015"/>
      <c r="N27" s="1015"/>
      <c r="O27" s="1015"/>
      <c r="P27" s="1015"/>
      <c r="Q27" s="1015"/>
      <c r="R27" s="1015"/>
      <c r="S27" s="1015"/>
      <c r="T27" s="1015"/>
    </row>
    <row r="28" spans="1:20" s="1009" customFormat="1" ht="22.5">
      <c r="A28" s="1208"/>
      <c r="B28" s="1015"/>
      <c r="C28" s="1015"/>
      <c r="D28" s="1015"/>
      <c r="F28" s="1031" t="str">
        <f>"4."&amp;mergeValue(A28)</f>
        <v>4.4</v>
      </c>
      <c r="G28" s="817" t="s">
        <v>496</v>
      </c>
      <c r="H28" s="1117" t="s">
        <v>458</v>
      </c>
      <c r="I28" s="818"/>
      <c r="J28" s="617"/>
      <c r="K28" s="1015"/>
      <c r="L28" s="1015"/>
      <c r="M28" s="1015"/>
      <c r="N28" s="1015"/>
      <c r="O28" s="1015"/>
      <c r="P28" s="1015"/>
      <c r="Q28" s="1015"/>
      <c r="R28" s="1015"/>
      <c r="S28" s="1015"/>
      <c r="T28" s="1015"/>
    </row>
    <row r="29" spans="1:20" s="1009" customFormat="1" ht="18.75">
      <c r="A29" s="1208"/>
      <c r="B29" s="1208">
        <v>1</v>
      </c>
      <c r="C29" s="1107"/>
      <c r="D29" s="1107"/>
      <c r="F29" s="1031" t="str">
        <f>"4."&amp;mergeValue(A29) &amp;"."&amp;mergeValue(B29)</f>
        <v>4.4.1</v>
      </c>
      <c r="G29" s="832" t="s">
        <v>592</v>
      </c>
      <c r="H29" s="1111" t="str">
        <f>IF(region_name="","",region_name)</f>
        <v>Самарская область</v>
      </c>
      <c r="I29" s="818" t="s">
        <v>499</v>
      </c>
      <c r="J29" s="617"/>
      <c r="K29" s="1015"/>
      <c r="L29" s="1015"/>
      <c r="M29" s="1015"/>
      <c r="N29" s="1015"/>
      <c r="O29" s="1015"/>
      <c r="P29" s="1015"/>
      <c r="Q29" s="1015"/>
      <c r="R29" s="1015"/>
      <c r="S29" s="1015"/>
      <c r="T29" s="1015"/>
    </row>
    <row r="30" spans="1:20" s="1009" customFormat="1" ht="22.5">
      <c r="A30" s="1208"/>
      <c r="B30" s="1208"/>
      <c r="C30" s="1208">
        <v>1</v>
      </c>
      <c r="D30" s="1107"/>
      <c r="F30" s="1031" t="str">
        <f>"4."&amp;mergeValue(A30) &amp;"."&amp;mergeValue(B30)&amp;"."&amp;mergeValue(C30)</f>
        <v>4.4.1.1</v>
      </c>
      <c r="G30" s="819" t="s">
        <v>497</v>
      </c>
      <c r="H30" s="1111" t="str">
        <f>IF(Территории!H13="","","" &amp; Территории!H13 &amp; "")</f>
        <v>городской округ Самара</v>
      </c>
      <c r="I30" s="818" t="s">
        <v>500</v>
      </c>
      <c r="J30" s="617"/>
      <c r="K30" s="1015"/>
      <c r="L30" s="1015"/>
      <c r="M30" s="1015"/>
      <c r="N30" s="1015"/>
      <c r="O30" s="1015"/>
      <c r="P30" s="1015"/>
      <c r="Q30" s="1015"/>
      <c r="R30" s="1015"/>
      <c r="S30" s="1015"/>
      <c r="T30" s="1015"/>
    </row>
    <row r="31" spans="1:20" s="1009" customFormat="1" ht="56.25">
      <c r="A31" s="1208"/>
      <c r="B31" s="1208"/>
      <c r="C31" s="1208"/>
      <c r="D31" s="1107">
        <v>1</v>
      </c>
      <c r="F31" s="1031" t="str">
        <f>"4."&amp;mergeValue(A31) &amp;"."&amp;mergeValue(B31)&amp;"."&amp;mergeValue(C31)&amp;"."&amp;mergeValue(D31)</f>
        <v>4.4.1.1.1</v>
      </c>
      <c r="G31" s="820" t="s">
        <v>498</v>
      </c>
      <c r="H31" s="1111" t="str">
        <f>IF(Территории!R14="","","" &amp; Территории!R14 &amp; "")</f>
        <v>городской округ Самара (36701000)</v>
      </c>
      <c r="I31" s="1108" t="s">
        <v>591</v>
      </c>
      <c r="J31" s="617"/>
      <c r="K31" s="1015"/>
      <c r="L31" s="1015"/>
      <c r="M31" s="1015"/>
      <c r="N31" s="1015"/>
      <c r="O31" s="1015"/>
      <c r="P31" s="1015"/>
      <c r="Q31" s="1015"/>
      <c r="R31" s="1015"/>
      <c r="S31" s="1015"/>
      <c r="T31" s="1015"/>
    </row>
    <row r="32" spans="1:20" s="1009" customFormat="1" ht="45">
      <c r="A32" s="1208">
        <v>5</v>
      </c>
      <c r="B32" s="1015"/>
      <c r="C32" s="1015"/>
      <c r="D32" s="1015"/>
      <c r="F32" s="1031" t="str">
        <f>"2." &amp;mergeValue(A32)</f>
        <v>2.5</v>
      </c>
      <c r="G32" s="817" t="s">
        <v>494</v>
      </c>
      <c r="H32" s="1111" t="str">
        <f>IF('Перечень тарифов'!R29="","наименование отсутствует","" &amp; 'Перечень тарифов'!R29 &amp; "")</f>
        <v>19</v>
      </c>
      <c r="I32" s="818" t="s">
        <v>590</v>
      </c>
      <c r="J32" s="617"/>
      <c r="K32" s="1015"/>
      <c r="L32" s="1015"/>
      <c r="M32" s="1015"/>
      <c r="N32" s="1015"/>
      <c r="O32" s="1015"/>
      <c r="P32" s="1015"/>
      <c r="Q32" s="1015"/>
      <c r="R32" s="1015"/>
      <c r="S32" s="1015"/>
      <c r="T32" s="1015"/>
    </row>
    <row r="33" spans="1:20" s="1009" customFormat="1" ht="22.5">
      <c r="A33" s="1208"/>
      <c r="B33" s="1015"/>
      <c r="C33" s="1015"/>
      <c r="D33" s="1015"/>
      <c r="F33" s="1031" t="str">
        <f>"3." &amp;mergeValue(A33)</f>
        <v>3.5</v>
      </c>
      <c r="G33" s="817" t="s">
        <v>495</v>
      </c>
      <c r="H3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3" s="818" t="s">
        <v>588</v>
      </c>
      <c r="J33" s="617"/>
      <c r="K33" s="1015"/>
      <c r="L33" s="1015"/>
      <c r="M33" s="1015"/>
      <c r="N33" s="1015"/>
      <c r="O33" s="1015"/>
      <c r="P33" s="1015"/>
      <c r="Q33" s="1015"/>
      <c r="R33" s="1015"/>
      <c r="S33" s="1015"/>
      <c r="T33" s="1015"/>
    </row>
    <row r="34" spans="1:20" s="1009" customFormat="1" ht="22.5">
      <c r="A34" s="1208"/>
      <c r="B34" s="1015"/>
      <c r="C34" s="1015"/>
      <c r="D34" s="1015"/>
      <c r="F34" s="1031" t="str">
        <f>"4."&amp;mergeValue(A34)</f>
        <v>4.5</v>
      </c>
      <c r="G34" s="817" t="s">
        <v>496</v>
      </c>
      <c r="H34" s="1117" t="s">
        <v>458</v>
      </c>
      <c r="I34" s="818"/>
      <c r="J34" s="617"/>
      <c r="K34" s="1015"/>
      <c r="L34" s="1015"/>
      <c r="M34" s="1015"/>
      <c r="N34" s="1015"/>
      <c r="O34" s="1015"/>
      <c r="P34" s="1015"/>
      <c r="Q34" s="1015"/>
      <c r="R34" s="1015"/>
      <c r="S34" s="1015"/>
      <c r="T34" s="1015"/>
    </row>
    <row r="35" spans="1:20" s="1009" customFormat="1" ht="18.75">
      <c r="A35" s="1208"/>
      <c r="B35" s="1208">
        <v>1</v>
      </c>
      <c r="C35" s="1107"/>
      <c r="D35" s="1107"/>
      <c r="F35" s="1031" t="str">
        <f>"4."&amp;mergeValue(A35) &amp;"."&amp;mergeValue(B35)</f>
        <v>4.5.1</v>
      </c>
      <c r="G35" s="832" t="s">
        <v>592</v>
      </c>
      <c r="H35" s="1111" t="str">
        <f>IF(region_name="","",region_name)</f>
        <v>Самарская область</v>
      </c>
      <c r="I35" s="818" t="s">
        <v>499</v>
      </c>
      <c r="J35" s="617"/>
      <c r="K35" s="1015"/>
      <c r="L35" s="1015"/>
      <c r="M35" s="1015"/>
      <c r="N35" s="1015"/>
      <c r="O35" s="1015"/>
      <c r="P35" s="1015"/>
      <c r="Q35" s="1015"/>
      <c r="R35" s="1015"/>
      <c r="S35" s="1015"/>
      <c r="T35" s="1015"/>
    </row>
    <row r="36" spans="1:20" s="1009" customFormat="1" ht="22.5">
      <c r="A36" s="1208"/>
      <c r="B36" s="1208"/>
      <c r="C36" s="1208">
        <v>1</v>
      </c>
      <c r="D36" s="1107"/>
      <c r="F36" s="1031" t="str">
        <f>"4."&amp;mergeValue(A36) &amp;"."&amp;mergeValue(B36)&amp;"."&amp;mergeValue(C36)</f>
        <v>4.5.1.1</v>
      </c>
      <c r="G36" s="819" t="s">
        <v>497</v>
      </c>
      <c r="H36" s="1111" t="str">
        <f>IF(Территории!H13="","","" &amp; Территории!H13 &amp; "")</f>
        <v>городской округ Самара</v>
      </c>
      <c r="I36" s="818" t="s">
        <v>500</v>
      </c>
      <c r="J36" s="617"/>
      <c r="K36" s="1015"/>
      <c r="L36" s="1015"/>
      <c r="M36" s="1015"/>
      <c r="N36" s="1015"/>
      <c r="O36" s="1015"/>
      <c r="P36" s="1015"/>
      <c r="Q36" s="1015"/>
      <c r="R36" s="1015"/>
      <c r="S36" s="1015"/>
      <c r="T36" s="1015"/>
    </row>
    <row r="37" spans="1:20" s="1009" customFormat="1" ht="56.25">
      <c r="A37" s="1208"/>
      <c r="B37" s="1208"/>
      <c r="C37" s="1208"/>
      <c r="D37" s="1107">
        <v>1</v>
      </c>
      <c r="F37" s="1031" t="str">
        <f>"4."&amp;mergeValue(A37) &amp;"."&amp;mergeValue(B37)&amp;"."&amp;mergeValue(C37)&amp;"."&amp;mergeValue(D37)</f>
        <v>4.5.1.1.1</v>
      </c>
      <c r="G37" s="820" t="s">
        <v>498</v>
      </c>
      <c r="H37" s="1111" t="str">
        <f>IF(Территории!R14="","","" &amp; Территории!R14 &amp; "")</f>
        <v>городской округ Самара (36701000)</v>
      </c>
      <c r="I37" s="1108" t="s">
        <v>591</v>
      </c>
      <c r="J37" s="617"/>
      <c r="K37" s="1015"/>
      <c r="L37" s="1015"/>
      <c r="M37" s="1015"/>
      <c r="N37" s="1015"/>
      <c r="O37" s="1015"/>
      <c r="P37" s="1015"/>
      <c r="Q37" s="1015"/>
      <c r="R37" s="1015"/>
      <c r="S37" s="1015"/>
      <c r="T37" s="1015"/>
    </row>
    <row r="38" spans="1:20" s="1009" customFormat="1" ht="45">
      <c r="A38" s="1208">
        <v>6</v>
      </c>
      <c r="B38" s="1015"/>
      <c r="C38" s="1015"/>
      <c r="D38" s="1015"/>
      <c r="F38" s="1031" t="str">
        <f>"2." &amp;mergeValue(A38)</f>
        <v>2.6</v>
      </c>
      <c r="G38" s="817" t="s">
        <v>494</v>
      </c>
      <c r="H38" s="1111" t="str">
        <f>IF('Перечень тарифов'!R31="","наименование отсутствует","" &amp; 'Перечень тарифов'!R31 &amp; "")</f>
        <v>21</v>
      </c>
      <c r="I38" s="818" t="s">
        <v>590</v>
      </c>
      <c r="J38" s="617"/>
      <c r="K38" s="1015"/>
      <c r="L38" s="1015"/>
      <c r="M38" s="1015"/>
      <c r="N38" s="1015"/>
      <c r="O38" s="1015"/>
      <c r="P38" s="1015"/>
      <c r="Q38" s="1015"/>
      <c r="R38" s="1015"/>
      <c r="S38" s="1015"/>
      <c r="T38" s="1015"/>
    </row>
    <row r="39" spans="1:20" s="1009" customFormat="1" ht="22.5">
      <c r="A39" s="1208"/>
      <c r="B39" s="1015"/>
      <c r="C39" s="1015"/>
      <c r="D39" s="1015"/>
      <c r="F39" s="1031" t="str">
        <f>"3." &amp;mergeValue(A39)</f>
        <v>3.6</v>
      </c>
      <c r="G39" s="817" t="s">
        <v>495</v>
      </c>
      <c r="H3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39" s="818" t="s">
        <v>588</v>
      </c>
      <c r="J39" s="617"/>
      <c r="K39" s="1015"/>
      <c r="L39" s="1015"/>
      <c r="M39" s="1015"/>
      <c r="N39" s="1015"/>
      <c r="O39" s="1015"/>
      <c r="P39" s="1015"/>
      <c r="Q39" s="1015"/>
      <c r="R39" s="1015"/>
      <c r="S39" s="1015"/>
      <c r="T39" s="1015"/>
    </row>
    <row r="40" spans="1:20" s="1009" customFormat="1" ht="22.5">
      <c r="A40" s="1208"/>
      <c r="B40" s="1015"/>
      <c r="C40" s="1015"/>
      <c r="D40" s="1015"/>
      <c r="F40" s="1031" t="str">
        <f>"4."&amp;mergeValue(A40)</f>
        <v>4.6</v>
      </c>
      <c r="G40" s="817" t="s">
        <v>496</v>
      </c>
      <c r="H40" s="1117" t="s">
        <v>458</v>
      </c>
      <c r="I40" s="818"/>
      <c r="J40" s="617"/>
      <c r="K40" s="1015"/>
      <c r="L40" s="1015"/>
      <c r="M40" s="1015"/>
      <c r="N40" s="1015"/>
      <c r="O40" s="1015"/>
      <c r="P40" s="1015"/>
      <c r="Q40" s="1015"/>
      <c r="R40" s="1015"/>
      <c r="S40" s="1015"/>
      <c r="T40" s="1015"/>
    </row>
    <row r="41" spans="1:20" s="1009" customFormat="1" ht="18.75">
      <c r="A41" s="1208"/>
      <c r="B41" s="1208">
        <v>1</v>
      </c>
      <c r="C41" s="1107"/>
      <c r="D41" s="1107"/>
      <c r="F41" s="1031" t="str">
        <f>"4."&amp;mergeValue(A41) &amp;"."&amp;mergeValue(B41)</f>
        <v>4.6.1</v>
      </c>
      <c r="G41" s="832" t="s">
        <v>592</v>
      </c>
      <c r="H41" s="1111" t="str">
        <f>IF(region_name="","",region_name)</f>
        <v>Самарская область</v>
      </c>
      <c r="I41" s="818" t="s">
        <v>499</v>
      </c>
      <c r="J41" s="617"/>
      <c r="K41" s="1015"/>
      <c r="L41" s="1015"/>
      <c r="M41" s="1015"/>
      <c r="N41" s="1015"/>
      <c r="O41" s="1015"/>
      <c r="P41" s="1015"/>
      <c r="Q41" s="1015"/>
      <c r="R41" s="1015"/>
      <c r="S41" s="1015"/>
      <c r="T41" s="1015"/>
    </row>
    <row r="42" spans="1:20" s="1009" customFormat="1" ht="22.5">
      <c r="A42" s="1208"/>
      <c r="B42" s="1208"/>
      <c r="C42" s="1208">
        <v>1</v>
      </c>
      <c r="D42" s="1107"/>
      <c r="F42" s="1031" t="str">
        <f>"4."&amp;mergeValue(A42) &amp;"."&amp;mergeValue(B42)&amp;"."&amp;mergeValue(C42)</f>
        <v>4.6.1.1</v>
      </c>
      <c r="G42" s="819" t="s">
        <v>497</v>
      </c>
      <c r="H42" s="1111" t="str">
        <f>IF(Территории!H13="","","" &amp; Территории!H13 &amp; "")</f>
        <v>городской округ Самара</v>
      </c>
      <c r="I42" s="818" t="s">
        <v>500</v>
      </c>
      <c r="J42" s="617"/>
      <c r="K42" s="1015"/>
      <c r="L42" s="1015"/>
      <c r="M42" s="1015"/>
      <c r="N42" s="1015"/>
      <c r="O42" s="1015"/>
      <c r="P42" s="1015"/>
      <c r="Q42" s="1015"/>
      <c r="R42" s="1015"/>
      <c r="S42" s="1015"/>
      <c r="T42" s="1015"/>
    </row>
    <row r="43" spans="1:20" s="1009" customFormat="1" ht="56.25">
      <c r="A43" s="1208"/>
      <c r="B43" s="1208"/>
      <c r="C43" s="1208"/>
      <c r="D43" s="1107">
        <v>1</v>
      </c>
      <c r="F43" s="1031" t="str">
        <f>"4."&amp;mergeValue(A43) &amp;"."&amp;mergeValue(B43)&amp;"."&amp;mergeValue(C43)&amp;"."&amp;mergeValue(D43)</f>
        <v>4.6.1.1.1</v>
      </c>
      <c r="G43" s="820" t="s">
        <v>498</v>
      </c>
      <c r="H43" s="1111" t="str">
        <f>IF(Территории!R14="","","" &amp; Территории!R14 &amp; "")</f>
        <v>городской округ Самара (36701000)</v>
      </c>
      <c r="I43" s="1108" t="s">
        <v>591</v>
      </c>
      <c r="J43" s="617"/>
      <c r="K43" s="1015"/>
      <c r="L43" s="1015"/>
      <c r="M43" s="1015"/>
      <c r="N43" s="1015"/>
      <c r="O43" s="1015"/>
      <c r="P43" s="1015"/>
      <c r="Q43" s="1015"/>
      <c r="R43" s="1015"/>
      <c r="S43" s="1015"/>
      <c r="T43" s="1015"/>
    </row>
    <row r="44" spans="1:20" s="1009" customFormat="1" ht="45">
      <c r="A44" s="1208">
        <v>7</v>
      </c>
      <c r="B44" s="1015"/>
      <c r="C44" s="1015"/>
      <c r="D44" s="1015"/>
      <c r="F44" s="1031" t="str">
        <f>"2." &amp;mergeValue(A44)</f>
        <v>2.7</v>
      </c>
      <c r="G44" s="817" t="s">
        <v>494</v>
      </c>
      <c r="H44" s="1111" t="str">
        <f>IF('Перечень тарифов'!R33="","наименование отсутствует","" &amp; 'Перечень тарифов'!R33 &amp; "")</f>
        <v>22</v>
      </c>
      <c r="I44" s="818" t="s">
        <v>590</v>
      </c>
      <c r="J44" s="617"/>
      <c r="K44" s="1015"/>
      <c r="L44" s="1015"/>
      <c r="M44" s="1015"/>
      <c r="N44" s="1015"/>
      <c r="O44" s="1015"/>
      <c r="P44" s="1015"/>
      <c r="Q44" s="1015"/>
      <c r="R44" s="1015"/>
      <c r="S44" s="1015"/>
      <c r="T44" s="1015"/>
    </row>
    <row r="45" spans="1:20" s="1009" customFormat="1" ht="22.5">
      <c r="A45" s="1208"/>
      <c r="B45" s="1015"/>
      <c r="C45" s="1015"/>
      <c r="D45" s="1015"/>
      <c r="F45" s="1031" t="str">
        <f>"3." &amp;mergeValue(A45)</f>
        <v>3.7</v>
      </c>
      <c r="G45" s="817" t="s">
        <v>495</v>
      </c>
      <c r="H4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45" s="818" t="s">
        <v>588</v>
      </c>
      <c r="J45" s="617"/>
      <c r="K45" s="1015"/>
      <c r="L45" s="1015"/>
      <c r="M45" s="1015"/>
      <c r="N45" s="1015"/>
      <c r="O45" s="1015"/>
      <c r="P45" s="1015"/>
      <c r="Q45" s="1015"/>
      <c r="R45" s="1015"/>
      <c r="S45" s="1015"/>
      <c r="T45" s="1015"/>
    </row>
    <row r="46" spans="1:20" s="1009" customFormat="1" ht="22.5">
      <c r="A46" s="1208"/>
      <c r="B46" s="1015"/>
      <c r="C46" s="1015"/>
      <c r="D46" s="1015"/>
      <c r="F46" s="1031" t="str">
        <f>"4."&amp;mergeValue(A46)</f>
        <v>4.7</v>
      </c>
      <c r="G46" s="817" t="s">
        <v>496</v>
      </c>
      <c r="H46" s="1117" t="s">
        <v>458</v>
      </c>
      <c r="I46" s="818"/>
      <c r="J46" s="617"/>
      <c r="K46" s="1015"/>
      <c r="L46" s="1015"/>
      <c r="M46" s="1015"/>
      <c r="N46" s="1015"/>
      <c r="O46" s="1015"/>
      <c r="P46" s="1015"/>
      <c r="Q46" s="1015"/>
      <c r="R46" s="1015"/>
      <c r="S46" s="1015"/>
      <c r="T46" s="1015"/>
    </row>
    <row r="47" spans="1:20" s="1009" customFormat="1" ht="18.75">
      <c r="A47" s="1208"/>
      <c r="B47" s="1208">
        <v>1</v>
      </c>
      <c r="C47" s="1107"/>
      <c r="D47" s="1107"/>
      <c r="F47" s="1031" t="str">
        <f>"4."&amp;mergeValue(A47) &amp;"."&amp;mergeValue(B47)</f>
        <v>4.7.1</v>
      </c>
      <c r="G47" s="832" t="s">
        <v>592</v>
      </c>
      <c r="H47" s="1111" t="str">
        <f>IF(region_name="","",region_name)</f>
        <v>Самарская область</v>
      </c>
      <c r="I47" s="818" t="s">
        <v>499</v>
      </c>
      <c r="J47" s="617"/>
      <c r="K47" s="1015"/>
      <c r="L47" s="1015"/>
      <c r="M47" s="1015"/>
      <c r="N47" s="1015"/>
      <c r="O47" s="1015"/>
      <c r="P47" s="1015"/>
      <c r="Q47" s="1015"/>
      <c r="R47" s="1015"/>
      <c r="S47" s="1015"/>
      <c r="T47" s="1015"/>
    </row>
    <row r="48" spans="1:20" s="1009" customFormat="1" ht="22.5">
      <c r="A48" s="1208"/>
      <c r="B48" s="1208"/>
      <c r="C48" s="1208">
        <v>1</v>
      </c>
      <c r="D48" s="1107"/>
      <c r="F48" s="1031" t="str">
        <f>"4."&amp;mergeValue(A48) &amp;"."&amp;mergeValue(B48)&amp;"."&amp;mergeValue(C48)</f>
        <v>4.7.1.1</v>
      </c>
      <c r="G48" s="819" t="s">
        <v>497</v>
      </c>
      <c r="H48" s="1111" t="str">
        <f>IF(Территории!H13="","","" &amp; Территории!H13 &amp; "")</f>
        <v>городской округ Самара</v>
      </c>
      <c r="I48" s="818" t="s">
        <v>500</v>
      </c>
      <c r="J48" s="617"/>
      <c r="K48" s="1015"/>
      <c r="L48" s="1015"/>
      <c r="M48" s="1015"/>
      <c r="N48" s="1015"/>
      <c r="O48" s="1015"/>
      <c r="P48" s="1015"/>
      <c r="Q48" s="1015"/>
      <c r="R48" s="1015"/>
      <c r="S48" s="1015"/>
      <c r="T48" s="1015"/>
    </row>
    <row r="49" spans="1:20" s="1009" customFormat="1" ht="56.25">
      <c r="A49" s="1208"/>
      <c r="B49" s="1208"/>
      <c r="C49" s="1208"/>
      <c r="D49" s="1107">
        <v>1</v>
      </c>
      <c r="F49" s="1031" t="str">
        <f>"4."&amp;mergeValue(A49) &amp;"."&amp;mergeValue(B49)&amp;"."&amp;mergeValue(C49)&amp;"."&amp;mergeValue(D49)</f>
        <v>4.7.1.1.1</v>
      </c>
      <c r="G49" s="820" t="s">
        <v>498</v>
      </c>
      <c r="H49" s="1111" t="str">
        <f>IF(Территории!R14="","","" &amp; Территории!R14 &amp; "")</f>
        <v>городской округ Самара (36701000)</v>
      </c>
      <c r="I49" s="1108" t="s">
        <v>591</v>
      </c>
      <c r="J49" s="617"/>
      <c r="K49" s="1015"/>
      <c r="L49" s="1015"/>
      <c r="M49" s="1015"/>
      <c r="N49" s="1015"/>
      <c r="O49" s="1015"/>
      <c r="P49" s="1015"/>
      <c r="Q49" s="1015"/>
      <c r="R49" s="1015"/>
      <c r="S49" s="1015"/>
      <c r="T49" s="1015"/>
    </row>
    <row r="50" spans="1:20" s="1009" customFormat="1" ht="45">
      <c r="A50" s="1208">
        <v>8</v>
      </c>
      <c r="B50" s="1015"/>
      <c r="C50" s="1015"/>
      <c r="D50" s="1015"/>
      <c r="F50" s="1031" t="str">
        <f>"2." &amp;mergeValue(A50)</f>
        <v>2.8</v>
      </c>
      <c r="G50" s="817" t="s">
        <v>494</v>
      </c>
      <c r="H50" s="1111" t="str">
        <f>IF('Перечень тарифов'!R35="","наименование отсутствует","" &amp; 'Перечень тарифов'!R35 &amp; "")</f>
        <v>23</v>
      </c>
      <c r="I50" s="818" t="s">
        <v>590</v>
      </c>
      <c r="J50" s="617"/>
      <c r="K50" s="1015"/>
      <c r="L50" s="1015"/>
      <c r="M50" s="1015"/>
      <c r="N50" s="1015"/>
      <c r="O50" s="1015"/>
      <c r="P50" s="1015"/>
      <c r="Q50" s="1015"/>
      <c r="R50" s="1015"/>
      <c r="S50" s="1015"/>
      <c r="T50" s="1015"/>
    </row>
    <row r="51" spans="1:20" s="1009" customFormat="1" ht="22.5">
      <c r="A51" s="1208"/>
      <c r="B51" s="1015"/>
      <c r="C51" s="1015"/>
      <c r="D51" s="1015"/>
      <c r="F51" s="1031" t="str">
        <f>"3." &amp;mergeValue(A51)</f>
        <v>3.8</v>
      </c>
      <c r="G51" s="817" t="s">
        <v>495</v>
      </c>
      <c r="H5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51" s="818" t="s">
        <v>588</v>
      </c>
      <c r="J51" s="617"/>
      <c r="K51" s="1015"/>
      <c r="L51" s="1015"/>
      <c r="M51" s="1015"/>
      <c r="N51" s="1015"/>
      <c r="O51" s="1015"/>
      <c r="P51" s="1015"/>
      <c r="Q51" s="1015"/>
      <c r="R51" s="1015"/>
      <c r="S51" s="1015"/>
      <c r="T51" s="1015"/>
    </row>
    <row r="52" spans="1:20" s="1009" customFormat="1" ht="22.5">
      <c r="A52" s="1208"/>
      <c r="B52" s="1015"/>
      <c r="C52" s="1015"/>
      <c r="D52" s="1015"/>
      <c r="F52" s="1031" t="str">
        <f>"4."&amp;mergeValue(A52)</f>
        <v>4.8</v>
      </c>
      <c r="G52" s="817" t="s">
        <v>496</v>
      </c>
      <c r="H52" s="1117" t="s">
        <v>458</v>
      </c>
      <c r="I52" s="818"/>
      <c r="J52" s="617"/>
      <c r="K52" s="1015"/>
      <c r="L52" s="1015"/>
      <c r="M52" s="1015"/>
      <c r="N52" s="1015"/>
      <c r="O52" s="1015"/>
      <c r="P52" s="1015"/>
      <c r="Q52" s="1015"/>
      <c r="R52" s="1015"/>
      <c r="S52" s="1015"/>
      <c r="T52" s="1015"/>
    </row>
    <row r="53" spans="1:20" s="1009" customFormat="1" ht="18.75">
      <c r="A53" s="1208"/>
      <c r="B53" s="1208">
        <v>1</v>
      </c>
      <c r="C53" s="1107"/>
      <c r="D53" s="1107"/>
      <c r="F53" s="1031" t="str">
        <f>"4."&amp;mergeValue(A53) &amp;"."&amp;mergeValue(B53)</f>
        <v>4.8.1</v>
      </c>
      <c r="G53" s="832" t="s">
        <v>592</v>
      </c>
      <c r="H53" s="1111" t="str">
        <f>IF(region_name="","",region_name)</f>
        <v>Самарская область</v>
      </c>
      <c r="I53" s="818" t="s">
        <v>499</v>
      </c>
      <c r="J53" s="617"/>
      <c r="K53" s="1015"/>
      <c r="L53" s="1015"/>
      <c r="M53" s="1015"/>
      <c r="N53" s="1015"/>
      <c r="O53" s="1015"/>
      <c r="P53" s="1015"/>
      <c r="Q53" s="1015"/>
      <c r="R53" s="1015"/>
      <c r="S53" s="1015"/>
      <c r="T53" s="1015"/>
    </row>
    <row r="54" spans="1:20" s="1009" customFormat="1" ht="22.5">
      <c r="A54" s="1208"/>
      <c r="B54" s="1208"/>
      <c r="C54" s="1208">
        <v>1</v>
      </c>
      <c r="D54" s="1107"/>
      <c r="F54" s="1031" t="str">
        <f>"4."&amp;mergeValue(A54) &amp;"."&amp;mergeValue(B54)&amp;"."&amp;mergeValue(C54)</f>
        <v>4.8.1.1</v>
      </c>
      <c r="G54" s="819" t="s">
        <v>497</v>
      </c>
      <c r="H54" s="1111" t="str">
        <f>IF(Территории!H13="","","" &amp; Территории!H13 &amp; "")</f>
        <v>городской округ Самара</v>
      </c>
      <c r="I54" s="818" t="s">
        <v>500</v>
      </c>
      <c r="J54" s="617"/>
      <c r="K54" s="1015"/>
      <c r="L54" s="1015"/>
      <c r="M54" s="1015"/>
      <c r="N54" s="1015"/>
      <c r="O54" s="1015"/>
      <c r="P54" s="1015"/>
      <c r="Q54" s="1015"/>
      <c r="R54" s="1015"/>
      <c r="S54" s="1015"/>
      <c r="T54" s="1015"/>
    </row>
    <row r="55" spans="1:20" s="1009" customFormat="1" ht="56.25">
      <c r="A55" s="1208"/>
      <c r="B55" s="1208"/>
      <c r="C55" s="1208"/>
      <c r="D55" s="1107">
        <v>1</v>
      </c>
      <c r="F55" s="1031" t="str">
        <f>"4."&amp;mergeValue(A55) &amp;"."&amp;mergeValue(B55)&amp;"."&amp;mergeValue(C55)&amp;"."&amp;mergeValue(D55)</f>
        <v>4.8.1.1.1</v>
      </c>
      <c r="G55" s="820" t="s">
        <v>498</v>
      </c>
      <c r="H55" s="1111" t="str">
        <f>IF(Территории!R14="","","" &amp; Территории!R14 &amp; "")</f>
        <v>городской округ Самара (36701000)</v>
      </c>
      <c r="I55" s="1108" t="s">
        <v>591</v>
      </c>
      <c r="J55" s="617"/>
      <c r="K55" s="1015"/>
      <c r="L55" s="1015"/>
      <c r="M55" s="1015"/>
      <c r="N55" s="1015"/>
      <c r="O55" s="1015"/>
      <c r="P55" s="1015"/>
      <c r="Q55" s="1015"/>
      <c r="R55" s="1015"/>
      <c r="S55" s="1015"/>
      <c r="T55" s="1015"/>
    </row>
    <row r="56" spans="1:20" s="1009" customFormat="1" ht="45">
      <c r="A56" s="1208">
        <v>9</v>
      </c>
      <c r="B56" s="1015"/>
      <c r="C56" s="1015"/>
      <c r="D56" s="1015"/>
      <c r="F56" s="1031" t="str">
        <f>"2." &amp;mergeValue(A56)</f>
        <v>2.9</v>
      </c>
      <c r="G56" s="817" t="s">
        <v>494</v>
      </c>
      <c r="H56" s="1111" t="str">
        <f>IF('Перечень тарифов'!R37="","наименование отсутствует","" &amp; 'Перечень тарифов'!R37 &amp; "")</f>
        <v>24</v>
      </c>
      <c r="I56" s="818" t="s">
        <v>590</v>
      </c>
      <c r="J56" s="617"/>
      <c r="K56" s="1015"/>
      <c r="L56" s="1015"/>
      <c r="M56" s="1015"/>
      <c r="N56" s="1015"/>
      <c r="O56" s="1015"/>
      <c r="P56" s="1015"/>
      <c r="Q56" s="1015"/>
      <c r="R56" s="1015"/>
      <c r="S56" s="1015"/>
      <c r="T56" s="1015"/>
    </row>
    <row r="57" spans="1:20" s="1009" customFormat="1" ht="22.5">
      <c r="A57" s="1208"/>
      <c r="B57" s="1015"/>
      <c r="C57" s="1015"/>
      <c r="D57" s="1015"/>
      <c r="F57" s="1031" t="str">
        <f>"3." &amp;mergeValue(A57)</f>
        <v>3.9</v>
      </c>
      <c r="G57" s="817" t="s">
        <v>495</v>
      </c>
      <c r="H5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57" s="818" t="s">
        <v>588</v>
      </c>
      <c r="J57" s="617"/>
      <c r="K57" s="1015"/>
      <c r="L57" s="1015"/>
      <c r="M57" s="1015"/>
      <c r="N57" s="1015"/>
      <c r="O57" s="1015"/>
      <c r="P57" s="1015"/>
      <c r="Q57" s="1015"/>
      <c r="R57" s="1015"/>
      <c r="S57" s="1015"/>
      <c r="T57" s="1015"/>
    </row>
    <row r="58" spans="1:20" s="1009" customFormat="1" ht="22.5">
      <c r="A58" s="1208"/>
      <c r="B58" s="1015"/>
      <c r="C58" s="1015"/>
      <c r="D58" s="1015"/>
      <c r="F58" s="1031" t="str">
        <f>"4."&amp;mergeValue(A58)</f>
        <v>4.9</v>
      </c>
      <c r="G58" s="817" t="s">
        <v>496</v>
      </c>
      <c r="H58" s="1117" t="s">
        <v>458</v>
      </c>
      <c r="I58" s="818"/>
      <c r="J58" s="617"/>
      <c r="K58" s="1015"/>
      <c r="L58" s="1015"/>
      <c r="M58" s="1015"/>
      <c r="N58" s="1015"/>
      <c r="O58" s="1015"/>
      <c r="P58" s="1015"/>
      <c r="Q58" s="1015"/>
      <c r="R58" s="1015"/>
      <c r="S58" s="1015"/>
      <c r="T58" s="1015"/>
    </row>
    <row r="59" spans="1:20" s="1009" customFormat="1" ht="18.75">
      <c r="A59" s="1208"/>
      <c r="B59" s="1208">
        <v>1</v>
      </c>
      <c r="C59" s="1107"/>
      <c r="D59" s="1107"/>
      <c r="F59" s="1031" t="str">
        <f>"4."&amp;mergeValue(A59) &amp;"."&amp;mergeValue(B59)</f>
        <v>4.9.1</v>
      </c>
      <c r="G59" s="832" t="s">
        <v>592</v>
      </c>
      <c r="H59" s="1111" t="str">
        <f>IF(region_name="","",region_name)</f>
        <v>Самарская область</v>
      </c>
      <c r="I59" s="818" t="s">
        <v>499</v>
      </c>
      <c r="J59" s="617"/>
      <c r="K59" s="1015"/>
      <c r="L59" s="1015"/>
      <c r="M59" s="1015"/>
      <c r="N59" s="1015"/>
      <c r="O59" s="1015"/>
      <c r="P59" s="1015"/>
      <c r="Q59" s="1015"/>
      <c r="R59" s="1015"/>
      <c r="S59" s="1015"/>
      <c r="T59" s="1015"/>
    </row>
    <row r="60" spans="1:20" s="1009" customFormat="1" ht="22.5">
      <c r="A60" s="1208"/>
      <c r="B60" s="1208"/>
      <c r="C60" s="1208">
        <v>1</v>
      </c>
      <c r="D60" s="1107"/>
      <c r="F60" s="1031" t="str">
        <f>"4."&amp;mergeValue(A60) &amp;"."&amp;mergeValue(B60)&amp;"."&amp;mergeValue(C60)</f>
        <v>4.9.1.1</v>
      </c>
      <c r="G60" s="819" t="s">
        <v>497</v>
      </c>
      <c r="H60" s="1111" t="str">
        <f>IF(Территории!H13="","","" &amp; Территории!H13 &amp; "")</f>
        <v>городской округ Самара</v>
      </c>
      <c r="I60" s="818" t="s">
        <v>500</v>
      </c>
      <c r="J60" s="617"/>
      <c r="K60" s="1015"/>
      <c r="L60" s="1015"/>
      <c r="M60" s="1015"/>
      <c r="N60" s="1015"/>
      <c r="O60" s="1015"/>
      <c r="P60" s="1015"/>
      <c r="Q60" s="1015"/>
      <c r="R60" s="1015"/>
      <c r="S60" s="1015"/>
      <c r="T60" s="1015"/>
    </row>
    <row r="61" spans="1:20" s="1009" customFormat="1" ht="56.25">
      <c r="A61" s="1208"/>
      <c r="B61" s="1208"/>
      <c r="C61" s="1208"/>
      <c r="D61" s="1107">
        <v>1</v>
      </c>
      <c r="F61" s="1031" t="str">
        <f>"4."&amp;mergeValue(A61) &amp;"."&amp;mergeValue(B61)&amp;"."&amp;mergeValue(C61)&amp;"."&amp;mergeValue(D61)</f>
        <v>4.9.1.1.1</v>
      </c>
      <c r="G61" s="820" t="s">
        <v>498</v>
      </c>
      <c r="H61" s="1111" t="str">
        <f>IF(Территории!R14="","","" &amp; Территории!R14 &amp; "")</f>
        <v>городской округ Самара (36701000)</v>
      </c>
      <c r="I61" s="1108" t="s">
        <v>591</v>
      </c>
      <c r="J61" s="617"/>
      <c r="K61" s="1015"/>
      <c r="L61" s="1015"/>
      <c r="M61" s="1015"/>
      <c r="N61" s="1015"/>
      <c r="O61" s="1015"/>
      <c r="P61" s="1015"/>
      <c r="Q61" s="1015"/>
      <c r="R61" s="1015"/>
      <c r="S61" s="1015"/>
      <c r="T61" s="1015"/>
    </row>
    <row r="62" spans="1:20" s="1009" customFormat="1" ht="45">
      <c r="A62" s="1208">
        <v>10</v>
      </c>
      <c r="B62" s="1015"/>
      <c r="C62" s="1015"/>
      <c r="D62" s="1015"/>
      <c r="F62" s="1031" t="str">
        <f>"2." &amp;mergeValue(A62)</f>
        <v>2.10</v>
      </c>
      <c r="G62" s="817" t="s">
        <v>494</v>
      </c>
      <c r="H62" s="1111" t="str">
        <f>IF('Перечень тарифов'!R39="","наименование отсутствует","" &amp; 'Перечень тарифов'!R39 &amp; "")</f>
        <v>27</v>
      </c>
      <c r="I62" s="818" t="s">
        <v>590</v>
      </c>
      <c r="J62" s="617"/>
      <c r="K62" s="1015"/>
      <c r="L62" s="1015"/>
      <c r="M62" s="1015"/>
      <c r="N62" s="1015"/>
      <c r="O62" s="1015"/>
      <c r="P62" s="1015"/>
      <c r="Q62" s="1015"/>
      <c r="R62" s="1015"/>
      <c r="S62" s="1015"/>
      <c r="T62" s="1015"/>
    </row>
    <row r="63" spans="1:20" s="1009" customFormat="1" ht="22.5">
      <c r="A63" s="1208"/>
      <c r="B63" s="1015"/>
      <c r="C63" s="1015"/>
      <c r="D63" s="1015"/>
      <c r="F63" s="1031" t="str">
        <f>"3." &amp;mergeValue(A63)</f>
        <v>3.10</v>
      </c>
      <c r="G63" s="817" t="s">
        <v>495</v>
      </c>
      <c r="H6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63" s="818" t="s">
        <v>588</v>
      </c>
      <c r="J63" s="617"/>
      <c r="K63" s="1015"/>
      <c r="L63" s="1015"/>
      <c r="M63" s="1015"/>
      <c r="N63" s="1015"/>
      <c r="O63" s="1015"/>
      <c r="P63" s="1015"/>
      <c r="Q63" s="1015"/>
      <c r="R63" s="1015"/>
      <c r="S63" s="1015"/>
      <c r="T63" s="1015"/>
    </row>
    <row r="64" spans="1:20" s="1009" customFormat="1" ht="22.5">
      <c r="A64" s="1208"/>
      <c r="B64" s="1015"/>
      <c r="C64" s="1015"/>
      <c r="D64" s="1015"/>
      <c r="F64" s="1031" t="str">
        <f>"4."&amp;mergeValue(A64)</f>
        <v>4.10</v>
      </c>
      <c r="G64" s="817" t="s">
        <v>496</v>
      </c>
      <c r="H64" s="1117" t="s">
        <v>458</v>
      </c>
      <c r="I64" s="818"/>
      <c r="J64" s="617"/>
      <c r="K64" s="1015"/>
      <c r="L64" s="1015"/>
      <c r="M64" s="1015"/>
      <c r="N64" s="1015"/>
      <c r="O64" s="1015"/>
      <c r="P64" s="1015"/>
      <c r="Q64" s="1015"/>
      <c r="R64" s="1015"/>
      <c r="S64" s="1015"/>
      <c r="T64" s="1015"/>
    </row>
    <row r="65" spans="1:20" s="1009" customFormat="1" ht="18.75">
      <c r="A65" s="1208"/>
      <c r="B65" s="1208">
        <v>1</v>
      </c>
      <c r="C65" s="1107"/>
      <c r="D65" s="1107"/>
      <c r="F65" s="1031" t="str">
        <f>"4."&amp;mergeValue(A65) &amp;"."&amp;mergeValue(B65)</f>
        <v>4.10.1</v>
      </c>
      <c r="G65" s="832" t="s">
        <v>592</v>
      </c>
      <c r="H65" s="1111" t="str">
        <f>IF(region_name="","",region_name)</f>
        <v>Самарская область</v>
      </c>
      <c r="I65" s="818" t="s">
        <v>499</v>
      </c>
      <c r="J65" s="617"/>
      <c r="K65" s="1015"/>
      <c r="L65" s="1015"/>
      <c r="M65" s="1015"/>
      <c r="N65" s="1015"/>
      <c r="O65" s="1015"/>
      <c r="P65" s="1015"/>
      <c r="Q65" s="1015"/>
      <c r="R65" s="1015"/>
      <c r="S65" s="1015"/>
      <c r="T65" s="1015"/>
    </row>
    <row r="66" spans="1:20" s="1009" customFormat="1" ht="22.5">
      <c r="A66" s="1208"/>
      <c r="B66" s="1208"/>
      <c r="C66" s="1208">
        <v>1</v>
      </c>
      <c r="D66" s="1107"/>
      <c r="F66" s="1031" t="str">
        <f>"4."&amp;mergeValue(A66) &amp;"."&amp;mergeValue(B66)&amp;"."&amp;mergeValue(C66)</f>
        <v>4.10.1.1</v>
      </c>
      <c r="G66" s="819" t="s">
        <v>497</v>
      </c>
      <c r="H66" s="1111" t="str">
        <f>IF(Территории!H13="","","" &amp; Территории!H13 &amp; "")</f>
        <v>городской округ Самара</v>
      </c>
      <c r="I66" s="818" t="s">
        <v>500</v>
      </c>
      <c r="J66" s="617"/>
      <c r="K66" s="1015"/>
      <c r="L66" s="1015"/>
      <c r="M66" s="1015"/>
      <c r="N66" s="1015"/>
      <c r="O66" s="1015"/>
      <c r="P66" s="1015"/>
      <c r="Q66" s="1015"/>
      <c r="R66" s="1015"/>
      <c r="S66" s="1015"/>
      <c r="T66" s="1015"/>
    </row>
    <row r="67" spans="1:20" s="1009" customFormat="1" ht="56.25">
      <c r="A67" s="1208"/>
      <c r="B67" s="1208"/>
      <c r="C67" s="1208"/>
      <c r="D67" s="1107">
        <v>1</v>
      </c>
      <c r="F67" s="1031" t="str">
        <f>"4."&amp;mergeValue(A67) &amp;"."&amp;mergeValue(B67)&amp;"."&amp;mergeValue(C67)&amp;"."&amp;mergeValue(D67)</f>
        <v>4.10.1.1.1</v>
      </c>
      <c r="G67" s="820" t="s">
        <v>498</v>
      </c>
      <c r="H67" s="1111" t="str">
        <f>IF(Территории!R14="","","" &amp; Территории!R14 &amp; "")</f>
        <v>городской округ Самара (36701000)</v>
      </c>
      <c r="I67" s="1108" t="s">
        <v>591</v>
      </c>
      <c r="J67" s="617"/>
      <c r="K67" s="1015"/>
      <c r="L67" s="1015"/>
      <c r="M67" s="1015"/>
      <c r="N67" s="1015"/>
      <c r="O67" s="1015"/>
      <c r="P67" s="1015"/>
      <c r="Q67" s="1015"/>
      <c r="R67" s="1015"/>
      <c r="S67" s="1015"/>
      <c r="T67" s="1015"/>
    </row>
    <row r="68" spans="1:20" s="1009" customFormat="1" ht="45">
      <c r="A68" s="1208">
        <v>11</v>
      </c>
      <c r="B68" s="1015"/>
      <c r="C68" s="1015"/>
      <c r="D68" s="1015"/>
      <c r="F68" s="1031" t="str">
        <f>"2." &amp;mergeValue(A68)</f>
        <v>2.11</v>
      </c>
      <c r="G68" s="817" t="s">
        <v>494</v>
      </c>
      <c r="H68" s="1111" t="str">
        <f>IF('Перечень тарифов'!R41="","наименование отсутствует","" &amp; 'Перечень тарифов'!R41 &amp; "")</f>
        <v>37</v>
      </c>
      <c r="I68" s="818" t="s">
        <v>590</v>
      </c>
      <c r="J68" s="617"/>
      <c r="K68" s="1015"/>
      <c r="L68" s="1015"/>
      <c r="M68" s="1015"/>
      <c r="N68" s="1015"/>
      <c r="O68" s="1015"/>
      <c r="P68" s="1015"/>
      <c r="Q68" s="1015"/>
      <c r="R68" s="1015"/>
      <c r="S68" s="1015"/>
      <c r="T68" s="1015"/>
    </row>
    <row r="69" spans="1:20" s="1009" customFormat="1" ht="22.5">
      <c r="A69" s="1208"/>
      <c r="B69" s="1015"/>
      <c r="C69" s="1015"/>
      <c r="D69" s="1015"/>
      <c r="F69" s="1031" t="str">
        <f>"3." &amp;mergeValue(A69)</f>
        <v>3.11</v>
      </c>
      <c r="G69" s="817" t="s">
        <v>495</v>
      </c>
      <c r="H6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69" s="818" t="s">
        <v>588</v>
      </c>
      <c r="J69" s="617"/>
      <c r="K69" s="1015"/>
      <c r="L69" s="1015"/>
      <c r="M69" s="1015"/>
      <c r="N69" s="1015"/>
      <c r="O69" s="1015"/>
      <c r="P69" s="1015"/>
      <c r="Q69" s="1015"/>
      <c r="R69" s="1015"/>
      <c r="S69" s="1015"/>
      <c r="T69" s="1015"/>
    </row>
    <row r="70" spans="1:20" s="1009" customFormat="1" ht="22.5">
      <c r="A70" s="1208"/>
      <c r="B70" s="1015"/>
      <c r="C70" s="1015"/>
      <c r="D70" s="1015"/>
      <c r="F70" s="1031" t="str">
        <f>"4."&amp;mergeValue(A70)</f>
        <v>4.11</v>
      </c>
      <c r="G70" s="817" t="s">
        <v>496</v>
      </c>
      <c r="H70" s="1117" t="s">
        <v>458</v>
      </c>
      <c r="I70" s="818"/>
      <c r="J70" s="617"/>
      <c r="K70" s="1015"/>
      <c r="L70" s="1015"/>
      <c r="M70" s="1015"/>
      <c r="N70" s="1015"/>
      <c r="O70" s="1015"/>
      <c r="P70" s="1015"/>
      <c r="Q70" s="1015"/>
      <c r="R70" s="1015"/>
      <c r="S70" s="1015"/>
      <c r="T70" s="1015"/>
    </row>
    <row r="71" spans="1:20" s="1009" customFormat="1" ht="18.75">
      <c r="A71" s="1208"/>
      <c r="B71" s="1208">
        <v>1</v>
      </c>
      <c r="C71" s="1107"/>
      <c r="D71" s="1107"/>
      <c r="F71" s="1031" t="str">
        <f>"4."&amp;mergeValue(A71) &amp;"."&amp;mergeValue(B71)</f>
        <v>4.11.1</v>
      </c>
      <c r="G71" s="832" t="s">
        <v>592</v>
      </c>
      <c r="H71" s="1111" t="str">
        <f>IF(region_name="","",region_name)</f>
        <v>Самарская область</v>
      </c>
      <c r="I71" s="818" t="s">
        <v>499</v>
      </c>
      <c r="J71" s="617"/>
      <c r="K71" s="1015"/>
      <c r="L71" s="1015"/>
      <c r="M71" s="1015"/>
      <c r="N71" s="1015"/>
      <c r="O71" s="1015"/>
      <c r="P71" s="1015"/>
      <c r="Q71" s="1015"/>
      <c r="R71" s="1015"/>
      <c r="S71" s="1015"/>
      <c r="T71" s="1015"/>
    </row>
    <row r="72" spans="1:20" s="1009" customFormat="1" ht="22.5">
      <c r="A72" s="1208"/>
      <c r="B72" s="1208"/>
      <c r="C72" s="1208">
        <v>1</v>
      </c>
      <c r="D72" s="1107"/>
      <c r="F72" s="1031" t="str">
        <f>"4."&amp;mergeValue(A72) &amp;"."&amp;mergeValue(B72)&amp;"."&amp;mergeValue(C72)</f>
        <v>4.11.1.1</v>
      </c>
      <c r="G72" s="819" t="s">
        <v>497</v>
      </c>
      <c r="H72" s="1111" t="str">
        <f>IF(Территории!H13="","","" &amp; Территории!H13 &amp; "")</f>
        <v>городской округ Самара</v>
      </c>
      <c r="I72" s="818" t="s">
        <v>500</v>
      </c>
      <c r="J72" s="617"/>
      <c r="K72" s="1015"/>
      <c r="L72" s="1015"/>
      <c r="M72" s="1015"/>
      <c r="N72" s="1015"/>
      <c r="O72" s="1015"/>
      <c r="P72" s="1015"/>
      <c r="Q72" s="1015"/>
      <c r="R72" s="1015"/>
      <c r="S72" s="1015"/>
      <c r="T72" s="1015"/>
    </row>
    <row r="73" spans="1:20" s="1009" customFormat="1" ht="56.25">
      <c r="A73" s="1208"/>
      <c r="B73" s="1208"/>
      <c r="C73" s="1208"/>
      <c r="D73" s="1107">
        <v>1</v>
      </c>
      <c r="F73" s="1031" t="str">
        <f>"4."&amp;mergeValue(A73) &amp;"."&amp;mergeValue(B73)&amp;"."&amp;mergeValue(C73)&amp;"."&amp;mergeValue(D73)</f>
        <v>4.11.1.1.1</v>
      </c>
      <c r="G73" s="820" t="s">
        <v>498</v>
      </c>
      <c r="H73" s="1111" t="str">
        <f>IF(Территории!R14="","","" &amp; Территории!R14 &amp; "")</f>
        <v>городской округ Самара (36701000)</v>
      </c>
      <c r="I73" s="1108" t="s">
        <v>591</v>
      </c>
      <c r="J73" s="617"/>
      <c r="K73" s="1015"/>
      <c r="L73" s="1015"/>
      <c r="M73" s="1015"/>
      <c r="N73" s="1015"/>
      <c r="O73" s="1015"/>
      <c r="P73" s="1015"/>
      <c r="Q73" s="1015"/>
      <c r="R73" s="1015"/>
      <c r="S73" s="1015"/>
      <c r="T73" s="1015"/>
    </row>
    <row r="74" spans="1:20" s="1009" customFormat="1" ht="45">
      <c r="A74" s="1208">
        <v>12</v>
      </c>
      <c r="B74" s="1015"/>
      <c r="C74" s="1015"/>
      <c r="D74" s="1015"/>
      <c r="F74" s="1031" t="str">
        <f>"2." &amp;mergeValue(A74)</f>
        <v>2.12</v>
      </c>
      <c r="G74" s="817" t="s">
        <v>494</v>
      </c>
      <c r="H74" s="1111" t="str">
        <f>IF('Перечень тарифов'!R43="","наименование отсутствует","" &amp; 'Перечень тарифов'!R43 &amp; "")</f>
        <v>43</v>
      </c>
      <c r="I74" s="818" t="s">
        <v>590</v>
      </c>
      <c r="J74" s="617"/>
      <c r="K74" s="1015"/>
      <c r="L74" s="1015"/>
      <c r="M74" s="1015"/>
      <c r="N74" s="1015"/>
      <c r="O74" s="1015"/>
      <c r="P74" s="1015"/>
      <c r="Q74" s="1015"/>
      <c r="R74" s="1015"/>
      <c r="S74" s="1015"/>
      <c r="T74" s="1015"/>
    </row>
    <row r="75" spans="1:20" s="1009" customFormat="1" ht="22.5">
      <c r="A75" s="1208"/>
      <c r="B75" s="1015"/>
      <c r="C75" s="1015"/>
      <c r="D75" s="1015"/>
      <c r="F75" s="1031" t="str">
        <f>"3." &amp;mergeValue(A75)</f>
        <v>3.12</v>
      </c>
      <c r="G75" s="817" t="s">
        <v>495</v>
      </c>
      <c r="H7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75" s="818" t="s">
        <v>588</v>
      </c>
      <c r="J75" s="617"/>
      <c r="K75" s="1015"/>
      <c r="L75" s="1015"/>
      <c r="M75" s="1015"/>
      <c r="N75" s="1015"/>
      <c r="O75" s="1015"/>
      <c r="P75" s="1015"/>
      <c r="Q75" s="1015"/>
      <c r="R75" s="1015"/>
      <c r="S75" s="1015"/>
      <c r="T75" s="1015"/>
    </row>
    <row r="76" spans="1:20" s="1009" customFormat="1" ht="22.5">
      <c r="A76" s="1208"/>
      <c r="B76" s="1015"/>
      <c r="C76" s="1015"/>
      <c r="D76" s="1015"/>
      <c r="F76" s="1031" t="str">
        <f>"4."&amp;mergeValue(A76)</f>
        <v>4.12</v>
      </c>
      <c r="G76" s="817" t="s">
        <v>496</v>
      </c>
      <c r="H76" s="1117" t="s">
        <v>458</v>
      </c>
      <c r="I76" s="818"/>
      <c r="J76" s="617"/>
      <c r="K76" s="1015"/>
      <c r="L76" s="1015"/>
      <c r="M76" s="1015"/>
      <c r="N76" s="1015"/>
      <c r="O76" s="1015"/>
      <c r="P76" s="1015"/>
      <c r="Q76" s="1015"/>
      <c r="R76" s="1015"/>
      <c r="S76" s="1015"/>
      <c r="T76" s="1015"/>
    </row>
    <row r="77" spans="1:20" s="1009" customFormat="1" ht="18.75">
      <c r="A77" s="1208"/>
      <c r="B77" s="1208">
        <v>1</v>
      </c>
      <c r="C77" s="1107"/>
      <c r="D77" s="1107"/>
      <c r="F77" s="1031" t="str">
        <f>"4."&amp;mergeValue(A77) &amp;"."&amp;mergeValue(B77)</f>
        <v>4.12.1</v>
      </c>
      <c r="G77" s="832" t="s">
        <v>592</v>
      </c>
      <c r="H77" s="1111" t="str">
        <f>IF(region_name="","",region_name)</f>
        <v>Самарская область</v>
      </c>
      <c r="I77" s="818" t="s">
        <v>499</v>
      </c>
      <c r="J77" s="617"/>
      <c r="K77" s="1015"/>
      <c r="L77" s="1015"/>
      <c r="M77" s="1015"/>
      <c r="N77" s="1015"/>
      <c r="O77" s="1015"/>
      <c r="P77" s="1015"/>
      <c r="Q77" s="1015"/>
      <c r="R77" s="1015"/>
      <c r="S77" s="1015"/>
      <c r="T77" s="1015"/>
    </row>
    <row r="78" spans="1:20" s="1009" customFormat="1" ht="22.5">
      <c r="A78" s="1208"/>
      <c r="B78" s="1208"/>
      <c r="C78" s="1208">
        <v>1</v>
      </c>
      <c r="D78" s="1107"/>
      <c r="F78" s="1031" t="str">
        <f>"4."&amp;mergeValue(A78) &amp;"."&amp;mergeValue(B78)&amp;"."&amp;mergeValue(C78)</f>
        <v>4.12.1.1</v>
      </c>
      <c r="G78" s="819" t="s">
        <v>497</v>
      </c>
      <c r="H78" s="1111" t="str">
        <f>IF(Территории!H13="","","" &amp; Территории!H13 &amp; "")</f>
        <v>городской округ Самара</v>
      </c>
      <c r="I78" s="818" t="s">
        <v>500</v>
      </c>
      <c r="J78" s="617"/>
      <c r="K78" s="1015"/>
      <c r="L78" s="1015"/>
      <c r="M78" s="1015"/>
      <c r="N78" s="1015"/>
      <c r="O78" s="1015"/>
      <c r="P78" s="1015"/>
      <c r="Q78" s="1015"/>
      <c r="R78" s="1015"/>
      <c r="S78" s="1015"/>
      <c r="T78" s="1015"/>
    </row>
    <row r="79" spans="1:20" s="1009" customFormat="1" ht="56.25">
      <c r="A79" s="1208"/>
      <c r="B79" s="1208"/>
      <c r="C79" s="1208"/>
      <c r="D79" s="1107">
        <v>1</v>
      </c>
      <c r="F79" s="1031" t="str">
        <f>"4."&amp;mergeValue(A79) &amp;"."&amp;mergeValue(B79)&amp;"."&amp;mergeValue(C79)&amp;"."&amp;mergeValue(D79)</f>
        <v>4.12.1.1.1</v>
      </c>
      <c r="G79" s="820" t="s">
        <v>498</v>
      </c>
      <c r="H79" s="1111" t="str">
        <f>IF(Территории!R14="","","" &amp; Территории!R14 &amp; "")</f>
        <v>городской округ Самара (36701000)</v>
      </c>
      <c r="I79" s="1108" t="s">
        <v>591</v>
      </c>
      <c r="J79" s="617"/>
      <c r="K79" s="1015"/>
      <c r="L79" s="1015"/>
      <c r="M79" s="1015"/>
      <c r="N79" s="1015"/>
      <c r="O79" s="1015"/>
      <c r="P79" s="1015"/>
      <c r="Q79" s="1015"/>
      <c r="R79" s="1015"/>
      <c r="S79" s="1015"/>
      <c r="T79" s="1015"/>
    </row>
    <row r="80" spans="1:20" s="1009" customFormat="1" ht="45">
      <c r="A80" s="1208">
        <v>13</v>
      </c>
      <c r="B80" s="1015"/>
      <c r="C80" s="1015"/>
      <c r="D80" s="1015"/>
      <c r="F80" s="1031" t="str">
        <f>"2." &amp;mergeValue(A80)</f>
        <v>2.13</v>
      </c>
      <c r="G80" s="817" t="s">
        <v>494</v>
      </c>
      <c r="H80" s="1111" t="str">
        <f>IF('Перечень тарифов'!R45="","наименование отсутствует","" &amp; 'Перечень тарифов'!R45 &amp; "")</f>
        <v>47, 49</v>
      </c>
      <c r="I80" s="818" t="s">
        <v>590</v>
      </c>
      <c r="J80" s="617"/>
      <c r="K80" s="1015"/>
      <c r="L80" s="1015"/>
      <c r="M80" s="1015"/>
      <c r="N80" s="1015"/>
      <c r="O80" s="1015"/>
      <c r="P80" s="1015"/>
      <c r="Q80" s="1015"/>
      <c r="R80" s="1015"/>
      <c r="S80" s="1015"/>
      <c r="T80" s="1015"/>
    </row>
    <row r="81" spans="1:20" s="1009" customFormat="1" ht="22.5">
      <c r="A81" s="1208"/>
      <c r="B81" s="1015"/>
      <c r="C81" s="1015"/>
      <c r="D81" s="1015"/>
      <c r="F81" s="1031" t="str">
        <f>"3." &amp;mergeValue(A81)</f>
        <v>3.13</v>
      </c>
      <c r="G81" s="817" t="s">
        <v>495</v>
      </c>
      <c r="H8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81" s="818" t="s">
        <v>588</v>
      </c>
      <c r="J81" s="617"/>
      <c r="K81" s="1015"/>
      <c r="L81" s="1015"/>
      <c r="M81" s="1015"/>
      <c r="N81" s="1015"/>
      <c r="O81" s="1015"/>
      <c r="P81" s="1015"/>
      <c r="Q81" s="1015"/>
      <c r="R81" s="1015"/>
      <c r="S81" s="1015"/>
      <c r="T81" s="1015"/>
    </row>
    <row r="82" spans="1:20" s="1009" customFormat="1" ht="22.5">
      <c r="A82" s="1208"/>
      <c r="B82" s="1015"/>
      <c r="C82" s="1015"/>
      <c r="D82" s="1015"/>
      <c r="F82" s="1031" t="str">
        <f>"4."&amp;mergeValue(A82)</f>
        <v>4.13</v>
      </c>
      <c r="G82" s="817" t="s">
        <v>496</v>
      </c>
      <c r="H82" s="1117" t="s">
        <v>458</v>
      </c>
      <c r="I82" s="818"/>
      <c r="J82" s="617"/>
      <c r="K82" s="1015"/>
      <c r="L82" s="1015"/>
      <c r="M82" s="1015"/>
      <c r="N82" s="1015"/>
      <c r="O82" s="1015"/>
      <c r="P82" s="1015"/>
      <c r="Q82" s="1015"/>
      <c r="R82" s="1015"/>
      <c r="S82" s="1015"/>
      <c r="T82" s="1015"/>
    </row>
    <row r="83" spans="1:20" s="1009" customFormat="1" ht="18.75">
      <c r="A83" s="1208"/>
      <c r="B83" s="1208">
        <v>1</v>
      </c>
      <c r="C83" s="1107"/>
      <c r="D83" s="1107"/>
      <c r="F83" s="1031" t="str">
        <f>"4."&amp;mergeValue(A83) &amp;"."&amp;mergeValue(B83)</f>
        <v>4.13.1</v>
      </c>
      <c r="G83" s="832" t="s">
        <v>592</v>
      </c>
      <c r="H83" s="1111" t="str">
        <f>IF(region_name="","",region_name)</f>
        <v>Самарская область</v>
      </c>
      <c r="I83" s="818" t="s">
        <v>499</v>
      </c>
      <c r="J83" s="617"/>
      <c r="K83" s="1015"/>
      <c r="L83" s="1015"/>
      <c r="M83" s="1015"/>
      <c r="N83" s="1015"/>
      <c r="O83" s="1015"/>
      <c r="P83" s="1015"/>
      <c r="Q83" s="1015"/>
      <c r="R83" s="1015"/>
      <c r="S83" s="1015"/>
      <c r="T83" s="1015"/>
    </row>
    <row r="84" spans="1:20" s="1009" customFormat="1" ht="22.5">
      <c r="A84" s="1208"/>
      <c r="B84" s="1208"/>
      <c r="C84" s="1208">
        <v>1</v>
      </c>
      <c r="D84" s="1107"/>
      <c r="F84" s="1031" t="str">
        <f>"4."&amp;mergeValue(A84) &amp;"."&amp;mergeValue(B84)&amp;"."&amp;mergeValue(C84)</f>
        <v>4.13.1.1</v>
      </c>
      <c r="G84" s="819" t="s">
        <v>497</v>
      </c>
      <c r="H84" s="1111" t="str">
        <f>IF(Территории!H13="","","" &amp; Территории!H13 &amp; "")</f>
        <v>городской округ Самара</v>
      </c>
      <c r="I84" s="818" t="s">
        <v>500</v>
      </c>
      <c r="J84" s="617"/>
      <c r="K84" s="1015"/>
      <c r="L84" s="1015"/>
      <c r="M84" s="1015"/>
      <c r="N84" s="1015"/>
      <c r="O84" s="1015"/>
      <c r="P84" s="1015"/>
      <c r="Q84" s="1015"/>
      <c r="R84" s="1015"/>
      <c r="S84" s="1015"/>
      <c r="T84" s="1015"/>
    </row>
    <row r="85" spans="1:20" s="1009" customFormat="1" ht="56.25">
      <c r="A85" s="1208"/>
      <c r="B85" s="1208"/>
      <c r="C85" s="1208"/>
      <c r="D85" s="1107">
        <v>1</v>
      </c>
      <c r="F85" s="1031" t="str">
        <f>"4."&amp;mergeValue(A85) &amp;"."&amp;mergeValue(B85)&amp;"."&amp;mergeValue(C85)&amp;"."&amp;mergeValue(D85)</f>
        <v>4.13.1.1.1</v>
      </c>
      <c r="G85" s="820" t="s">
        <v>498</v>
      </c>
      <c r="H85" s="1111" t="str">
        <f>IF(Территории!R14="","","" &amp; Территории!R14 &amp; "")</f>
        <v>городской округ Самара (36701000)</v>
      </c>
      <c r="I85" s="1108" t="s">
        <v>591</v>
      </c>
      <c r="J85" s="617"/>
      <c r="K85" s="1015"/>
      <c r="L85" s="1015"/>
      <c r="M85" s="1015"/>
      <c r="N85" s="1015"/>
      <c r="O85" s="1015"/>
      <c r="P85" s="1015"/>
      <c r="Q85" s="1015"/>
      <c r="R85" s="1015"/>
      <c r="S85" s="1015"/>
      <c r="T85" s="1015"/>
    </row>
    <row r="86" spans="1:20" s="1009" customFormat="1" ht="45">
      <c r="A86" s="1208">
        <v>14</v>
      </c>
      <c r="B86" s="1015"/>
      <c r="C86" s="1015"/>
      <c r="D86" s="1015"/>
      <c r="F86" s="1031" t="str">
        <f>"2." &amp;mergeValue(A86)</f>
        <v>2.14</v>
      </c>
      <c r="G86" s="817" t="s">
        <v>494</v>
      </c>
      <c r="H86" s="1111" t="str">
        <f>IF('Перечень тарифов'!R47="","наименование отсутствует","" &amp; 'Перечень тарифов'!R47 &amp; "")</f>
        <v>50</v>
      </c>
      <c r="I86" s="818" t="s">
        <v>590</v>
      </c>
      <c r="J86" s="617"/>
      <c r="K86" s="1015"/>
      <c r="L86" s="1015"/>
      <c r="M86" s="1015"/>
      <c r="N86" s="1015"/>
      <c r="O86" s="1015"/>
      <c r="P86" s="1015"/>
      <c r="Q86" s="1015"/>
      <c r="R86" s="1015"/>
      <c r="S86" s="1015"/>
      <c r="T86" s="1015"/>
    </row>
    <row r="87" spans="1:20" s="1009" customFormat="1" ht="22.5">
      <c r="A87" s="1208"/>
      <c r="B87" s="1015"/>
      <c r="C87" s="1015"/>
      <c r="D87" s="1015"/>
      <c r="F87" s="1031" t="str">
        <f>"3." &amp;mergeValue(A87)</f>
        <v>3.14</v>
      </c>
      <c r="G87" s="817" t="s">
        <v>495</v>
      </c>
      <c r="H8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87" s="818" t="s">
        <v>588</v>
      </c>
      <c r="J87" s="617"/>
      <c r="K87" s="1015"/>
      <c r="L87" s="1015"/>
      <c r="M87" s="1015"/>
      <c r="N87" s="1015"/>
      <c r="O87" s="1015"/>
      <c r="P87" s="1015"/>
      <c r="Q87" s="1015"/>
      <c r="R87" s="1015"/>
      <c r="S87" s="1015"/>
      <c r="T87" s="1015"/>
    </row>
    <row r="88" spans="1:20" s="1009" customFormat="1" ht="22.5">
      <c r="A88" s="1208"/>
      <c r="B88" s="1015"/>
      <c r="C88" s="1015"/>
      <c r="D88" s="1015"/>
      <c r="F88" s="1031" t="str">
        <f>"4."&amp;mergeValue(A88)</f>
        <v>4.14</v>
      </c>
      <c r="G88" s="817" t="s">
        <v>496</v>
      </c>
      <c r="H88" s="1117" t="s">
        <v>458</v>
      </c>
      <c r="I88" s="818"/>
      <c r="J88" s="617"/>
      <c r="K88" s="1015"/>
      <c r="L88" s="1015"/>
      <c r="M88" s="1015"/>
      <c r="N88" s="1015"/>
      <c r="O88" s="1015"/>
      <c r="P88" s="1015"/>
      <c r="Q88" s="1015"/>
      <c r="R88" s="1015"/>
      <c r="S88" s="1015"/>
      <c r="T88" s="1015"/>
    </row>
    <row r="89" spans="1:20" s="1009" customFormat="1" ht="18.75">
      <c r="A89" s="1208"/>
      <c r="B89" s="1208">
        <v>1</v>
      </c>
      <c r="C89" s="1107"/>
      <c r="D89" s="1107"/>
      <c r="F89" s="1031" t="str">
        <f>"4."&amp;mergeValue(A89) &amp;"."&amp;mergeValue(B89)</f>
        <v>4.14.1</v>
      </c>
      <c r="G89" s="832" t="s">
        <v>592</v>
      </c>
      <c r="H89" s="1111" t="str">
        <f>IF(region_name="","",region_name)</f>
        <v>Самарская область</v>
      </c>
      <c r="I89" s="818" t="s">
        <v>499</v>
      </c>
      <c r="J89" s="617"/>
      <c r="K89" s="1015"/>
      <c r="L89" s="1015"/>
      <c r="M89" s="1015"/>
      <c r="N89" s="1015"/>
      <c r="O89" s="1015"/>
      <c r="P89" s="1015"/>
      <c r="Q89" s="1015"/>
      <c r="R89" s="1015"/>
      <c r="S89" s="1015"/>
      <c r="T89" s="1015"/>
    </row>
    <row r="90" spans="1:20" s="1009" customFormat="1" ht="22.5">
      <c r="A90" s="1208"/>
      <c r="B90" s="1208"/>
      <c r="C90" s="1208">
        <v>1</v>
      </c>
      <c r="D90" s="1107"/>
      <c r="F90" s="1031" t="str">
        <f>"4."&amp;mergeValue(A90) &amp;"."&amp;mergeValue(B90)&amp;"."&amp;mergeValue(C90)</f>
        <v>4.14.1.1</v>
      </c>
      <c r="G90" s="819" t="s">
        <v>497</v>
      </c>
      <c r="H90" s="1111" t="str">
        <f>IF(Территории!H13="","","" &amp; Территории!H13 &amp; "")</f>
        <v>городской округ Самара</v>
      </c>
      <c r="I90" s="818" t="s">
        <v>500</v>
      </c>
      <c r="J90" s="617"/>
      <c r="K90" s="1015"/>
      <c r="L90" s="1015"/>
      <c r="M90" s="1015"/>
      <c r="N90" s="1015"/>
      <c r="O90" s="1015"/>
      <c r="P90" s="1015"/>
      <c r="Q90" s="1015"/>
      <c r="R90" s="1015"/>
      <c r="S90" s="1015"/>
      <c r="T90" s="1015"/>
    </row>
    <row r="91" spans="1:20" s="1009" customFormat="1" ht="56.25">
      <c r="A91" s="1208"/>
      <c r="B91" s="1208"/>
      <c r="C91" s="1208"/>
      <c r="D91" s="1107">
        <v>1</v>
      </c>
      <c r="F91" s="1031" t="str">
        <f>"4."&amp;mergeValue(A91) &amp;"."&amp;mergeValue(B91)&amp;"."&amp;mergeValue(C91)&amp;"."&amp;mergeValue(D91)</f>
        <v>4.14.1.1.1</v>
      </c>
      <c r="G91" s="820" t="s">
        <v>498</v>
      </c>
      <c r="H91" s="1111" t="str">
        <f>IF(Территории!R14="","","" &amp; Территории!R14 &amp; "")</f>
        <v>городской округ Самара (36701000)</v>
      </c>
      <c r="I91" s="1108" t="s">
        <v>591</v>
      </c>
      <c r="J91" s="617"/>
      <c r="K91" s="1015"/>
      <c r="L91" s="1015"/>
      <c r="M91" s="1015"/>
      <c r="N91" s="1015"/>
      <c r="O91" s="1015"/>
      <c r="P91" s="1015"/>
      <c r="Q91" s="1015"/>
      <c r="R91" s="1015"/>
      <c r="S91" s="1015"/>
      <c r="T91" s="1015"/>
    </row>
    <row r="92" spans="1:20" s="1009" customFormat="1" ht="45">
      <c r="A92" s="1208">
        <v>15</v>
      </c>
      <c r="B92" s="1015"/>
      <c r="C92" s="1015"/>
      <c r="D92" s="1015"/>
      <c r="F92" s="1031" t="str">
        <f>"2." &amp;mergeValue(A92)</f>
        <v>2.15</v>
      </c>
      <c r="G92" s="817" t="s">
        <v>494</v>
      </c>
      <c r="H92" s="1111" t="str">
        <f>IF('Перечень тарифов'!R49="","наименование отсутствует","" &amp; 'Перечень тарифов'!R49 &amp; "")</f>
        <v>56</v>
      </c>
      <c r="I92" s="818" t="s">
        <v>590</v>
      </c>
      <c r="J92" s="617"/>
      <c r="K92" s="1015"/>
      <c r="L92" s="1015"/>
      <c r="M92" s="1015"/>
      <c r="N92" s="1015"/>
      <c r="O92" s="1015"/>
      <c r="P92" s="1015"/>
      <c r="Q92" s="1015"/>
      <c r="R92" s="1015"/>
      <c r="S92" s="1015"/>
      <c r="T92" s="1015"/>
    </row>
    <row r="93" spans="1:20" s="1009" customFormat="1" ht="22.5">
      <c r="A93" s="1208"/>
      <c r="B93" s="1015"/>
      <c r="C93" s="1015"/>
      <c r="D93" s="1015"/>
      <c r="F93" s="1031" t="str">
        <f>"3." &amp;mergeValue(A93)</f>
        <v>3.15</v>
      </c>
      <c r="G93" s="817" t="s">
        <v>495</v>
      </c>
      <c r="H9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3" s="818" t="s">
        <v>588</v>
      </c>
      <c r="J93" s="617"/>
      <c r="K93" s="1015"/>
      <c r="L93" s="1015"/>
      <c r="M93" s="1015"/>
      <c r="N93" s="1015"/>
      <c r="O93" s="1015"/>
      <c r="P93" s="1015"/>
      <c r="Q93" s="1015"/>
      <c r="R93" s="1015"/>
      <c r="S93" s="1015"/>
      <c r="T93" s="1015"/>
    </row>
    <row r="94" spans="1:20" s="1009" customFormat="1" ht="22.5">
      <c r="A94" s="1208"/>
      <c r="B94" s="1015"/>
      <c r="C94" s="1015"/>
      <c r="D94" s="1015"/>
      <c r="F94" s="1031" t="str">
        <f>"4."&amp;mergeValue(A94)</f>
        <v>4.15</v>
      </c>
      <c r="G94" s="817" t="s">
        <v>496</v>
      </c>
      <c r="H94" s="1117" t="s">
        <v>458</v>
      </c>
      <c r="I94" s="818"/>
      <c r="J94" s="617"/>
      <c r="K94" s="1015"/>
      <c r="L94" s="1015"/>
      <c r="M94" s="1015"/>
      <c r="N94" s="1015"/>
      <c r="O94" s="1015"/>
      <c r="P94" s="1015"/>
      <c r="Q94" s="1015"/>
      <c r="R94" s="1015"/>
      <c r="S94" s="1015"/>
      <c r="T94" s="1015"/>
    </row>
    <row r="95" spans="1:20" s="1009" customFormat="1" ht="18.75">
      <c r="A95" s="1208"/>
      <c r="B95" s="1208">
        <v>1</v>
      </c>
      <c r="C95" s="1107"/>
      <c r="D95" s="1107"/>
      <c r="F95" s="1031" t="str">
        <f>"4."&amp;mergeValue(A95) &amp;"."&amp;mergeValue(B95)</f>
        <v>4.15.1</v>
      </c>
      <c r="G95" s="832" t="s">
        <v>592</v>
      </c>
      <c r="H95" s="1111" t="str">
        <f>IF(region_name="","",region_name)</f>
        <v>Самарская область</v>
      </c>
      <c r="I95" s="818" t="s">
        <v>499</v>
      </c>
      <c r="J95" s="617"/>
      <c r="K95" s="1015"/>
      <c r="L95" s="1015"/>
      <c r="M95" s="1015"/>
      <c r="N95" s="1015"/>
      <c r="O95" s="1015"/>
      <c r="P95" s="1015"/>
      <c r="Q95" s="1015"/>
      <c r="R95" s="1015"/>
      <c r="S95" s="1015"/>
      <c r="T95" s="1015"/>
    </row>
    <row r="96" spans="1:20" s="1009" customFormat="1" ht="22.5">
      <c r="A96" s="1208"/>
      <c r="B96" s="1208"/>
      <c r="C96" s="1208">
        <v>1</v>
      </c>
      <c r="D96" s="1107"/>
      <c r="F96" s="1031" t="str">
        <f>"4."&amp;mergeValue(A96) &amp;"."&amp;mergeValue(B96)&amp;"."&amp;mergeValue(C96)</f>
        <v>4.15.1.1</v>
      </c>
      <c r="G96" s="819" t="s">
        <v>497</v>
      </c>
      <c r="H96" s="1111" t="str">
        <f>IF(Территории!H13="","","" &amp; Территории!H13 &amp; "")</f>
        <v>городской округ Самара</v>
      </c>
      <c r="I96" s="818" t="s">
        <v>500</v>
      </c>
      <c r="J96" s="617"/>
      <c r="K96" s="1015"/>
      <c r="L96" s="1015"/>
      <c r="M96" s="1015"/>
      <c r="N96" s="1015"/>
      <c r="O96" s="1015"/>
      <c r="P96" s="1015"/>
      <c r="Q96" s="1015"/>
      <c r="R96" s="1015"/>
      <c r="S96" s="1015"/>
      <c r="T96" s="1015"/>
    </row>
    <row r="97" spans="1:20" s="1009" customFormat="1" ht="56.25">
      <c r="A97" s="1208"/>
      <c r="B97" s="1208"/>
      <c r="C97" s="1208"/>
      <c r="D97" s="1107">
        <v>1</v>
      </c>
      <c r="F97" s="1031" t="str">
        <f>"4."&amp;mergeValue(A97) &amp;"."&amp;mergeValue(B97)&amp;"."&amp;mergeValue(C97)&amp;"."&amp;mergeValue(D97)</f>
        <v>4.15.1.1.1</v>
      </c>
      <c r="G97" s="820" t="s">
        <v>498</v>
      </c>
      <c r="H97" s="1111" t="str">
        <f>IF(Территории!R14="","","" &amp; Территории!R14 &amp; "")</f>
        <v>городской округ Самара (36701000)</v>
      </c>
      <c r="I97" s="1108" t="s">
        <v>591</v>
      </c>
      <c r="J97" s="617"/>
      <c r="K97" s="1015"/>
      <c r="L97" s="1015"/>
      <c r="M97" s="1015"/>
      <c r="N97" s="1015"/>
      <c r="O97" s="1015"/>
      <c r="P97" s="1015"/>
      <c r="Q97" s="1015"/>
      <c r="R97" s="1015"/>
      <c r="S97" s="1015"/>
      <c r="T97" s="1015"/>
    </row>
    <row r="98" spans="1:20" s="1009" customFormat="1" ht="45">
      <c r="A98" s="1208">
        <v>16</v>
      </c>
      <c r="B98" s="1015"/>
      <c r="C98" s="1015"/>
      <c r="D98" s="1015"/>
      <c r="F98" s="1031" t="str">
        <f>"2." &amp;mergeValue(A98)</f>
        <v>2.16</v>
      </c>
      <c r="G98" s="817" t="s">
        <v>494</v>
      </c>
      <c r="H98" s="1111" t="str">
        <f>IF('Перечень тарифов'!R51="","наименование отсутствует","" &amp; 'Перечень тарифов'!R51 &amp; "")</f>
        <v>57</v>
      </c>
      <c r="I98" s="818" t="s">
        <v>590</v>
      </c>
      <c r="J98" s="617"/>
      <c r="K98" s="1015"/>
      <c r="L98" s="1015"/>
      <c r="M98" s="1015"/>
      <c r="N98" s="1015"/>
      <c r="O98" s="1015"/>
      <c r="P98" s="1015"/>
      <c r="Q98" s="1015"/>
      <c r="R98" s="1015"/>
      <c r="S98" s="1015"/>
      <c r="T98" s="1015"/>
    </row>
    <row r="99" spans="1:20" s="1009" customFormat="1" ht="22.5">
      <c r="A99" s="1208"/>
      <c r="B99" s="1015"/>
      <c r="C99" s="1015"/>
      <c r="D99" s="1015"/>
      <c r="F99" s="1031" t="str">
        <f>"3." &amp;mergeValue(A99)</f>
        <v>3.16</v>
      </c>
      <c r="G99" s="817" t="s">
        <v>495</v>
      </c>
      <c r="H9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9" s="818" t="s">
        <v>588</v>
      </c>
      <c r="J99" s="617"/>
      <c r="K99" s="1015"/>
      <c r="L99" s="1015"/>
      <c r="M99" s="1015"/>
      <c r="N99" s="1015"/>
      <c r="O99" s="1015"/>
      <c r="P99" s="1015"/>
      <c r="Q99" s="1015"/>
      <c r="R99" s="1015"/>
      <c r="S99" s="1015"/>
      <c r="T99" s="1015"/>
    </row>
    <row r="100" spans="1:20" s="1009" customFormat="1" ht="22.5">
      <c r="A100" s="1208"/>
      <c r="B100" s="1015"/>
      <c r="C100" s="1015"/>
      <c r="D100" s="1015"/>
      <c r="F100" s="1031" t="str">
        <f>"4."&amp;mergeValue(A100)</f>
        <v>4.16</v>
      </c>
      <c r="G100" s="817" t="s">
        <v>496</v>
      </c>
      <c r="H100" s="1117" t="s">
        <v>458</v>
      </c>
      <c r="I100" s="818"/>
      <c r="J100" s="617"/>
      <c r="K100" s="1015"/>
      <c r="L100" s="1015"/>
      <c r="M100" s="1015"/>
      <c r="N100" s="1015"/>
      <c r="O100" s="1015"/>
      <c r="P100" s="1015"/>
      <c r="Q100" s="1015"/>
      <c r="R100" s="1015"/>
      <c r="S100" s="1015"/>
      <c r="T100" s="1015"/>
    </row>
    <row r="101" spans="1:20" s="1009" customFormat="1" ht="18.75">
      <c r="A101" s="1208"/>
      <c r="B101" s="1208">
        <v>1</v>
      </c>
      <c r="C101" s="1107"/>
      <c r="D101" s="1107"/>
      <c r="F101" s="1031" t="str">
        <f>"4."&amp;mergeValue(A101) &amp;"."&amp;mergeValue(B101)</f>
        <v>4.16.1</v>
      </c>
      <c r="G101" s="832" t="s">
        <v>592</v>
      </c>
      <c r="H101" s="1111" t="str">
        <f>IF(region_name="","",region_name)</f>
        <v>Самарская область</v>
      </c>
      <c r="I101" s="818" t="s">
        <v>499</v>
      </c>
      <c r="J101" s="617"/>
      <c r="K101" s="1015"/>
      <c r="L101" s="1015"/>
      <c r="M101" s="1015"/>
      <c r="N101" s="1015"/>
      <c r="O101" s="1015"/>
      <c r="P101" s="1015"/>
      <c r="Q101" s="1015"/>
      <c r="R101" s="1015"/>
      <c r="S101" s="1015"/>
      <c r="T101" s="1015"/>
    </row>
    <row r="102" spans="1:20" s="1009" customFormat="1" ht="22.5">
      <c r="A102" s="1208"/>
      <c r="B102" s="1208"/>
      <c r="C102" s="1208">
        <v>1</v>
      </c>
      <c r="D102" s="1107"/>
      <c r="F102" s="1031" t="str">
        <f>"4."&amp;mergeValue(A102) &amp;"."&amp;mergeValue(B102)&amp;"."&amp;mergeValue(C102)</f>
        <v>4.16.1.1</v>
      </c>
      <c r="G102" s="819" t="s">
        <v>497</v>
      </c>
      <c r="H102" s="1111" t="str">
        <f>IF(Территории!H13="","","" &amp; Территории!H13 &amp; "")</f>
        <v>городской округ Самара</v>
      </c>
      <c r="I102" s="818" t="s">
        <v>500</v>
      </c>
      <c r="J102" s="617"/>
      <c r="K102" s="1015"/>
      <c r="L102" s="1015"/>
      <c r="M102" s="1015"/>
      <c r="N102" s="1015"/>
      <c r="O102" s="1015"/>
      <c r="P102" s="1015"/>
      <c r="Q102" s="1015"/>
      <c r="R102" s="1015"/>
      <c r="S102" s="1015"/>
      <c r="T102" s="1015"/>
    </row>
    <row r="103" spans="1:20" s="1009" customFormat="1" ht="56.25">
      <c r="A103" s="1208"/>
      <c r="B103" s="1208"/>
      <c r="C103" s="1208"/>
      <c r="D103" s="1107">
        <v>1</v>
      </c>
      <c r="F103" s="1031" t="str">
        <f>"4."&amp;mergeValue(A103) &amp;"."&amp;mergeValue(B103)&amp;"."&amp;mergeValue(C103)&amp;"."&amp;mergeValue(D103)</f>
        <v>4.16.1.1.1</v>
      </c>
      <c r="G103" s="820" t="s">
        <v>498</v>
      </c>
      <c r="H103" s="1111" t="str">
        <f>IF(Территории!R14="","","" &amp; Территории!R14 &amp; "")</f>
        <v>городской округ Самара (36701000)</v>
      </c>
      <c r="I103" s="1108" t="s">
        <v>591</v>
      </c>
      <c r="J103" s="617"/>
      <c r="K103" s="1015"/>
      <c r="L103" s="1015"/>
      <c r="M103" s="1015"/>
      <c r="N103" s="1015"/>
      <c r="O103" s="1015"/>
      <c r="P103" s="1015"/>
      <c r="Q103" s="1015"/>
      <c r="R103" s="1015"/>
      <c r="S103" s="1015"/>
      <c r="T103" s="1015"/>
    </row>
    <row r="104" spans="1:20" s="1009" customFormat="1" ht="45">
      <c r="A104" s="1208">
        <v>17</v>
      </c>
      <c r="B104" s="1015"/>
      <c r="C104" s="1015"/>
      <c r="D104" s="1015"/>
      <c r="F104" s="1031" t="str">
        <f>"2." &amp;mergeValue(A104)</f>
        <v>2.17</v>
      </c>
      <c r="G104" s="817" t="s">
        <v>494</v>
      </c>
      <c r="H104" s="1111" t="str">
        <f>IF('Перечень тарифов'!R53="","наименование отсутствует","" &amp; 'Перечень тарифов'!R53 &amp; "")</f>
        <v>58</v>
      </c>
      <c r="I104" s="818" t="s">
        <v>590</v>
      </c>
      <c r="J104" s="617"/>
      <c r="K104" s="1015"/>
      <c r="L104" s="1015"/>
      <c r="M104" s="1015"/>
      <c r="N104" s="1015"/>
      <c r="O104" s="1015"/>
      <c r="P104" s="1015"/>
      <c r="Q104" s="1015"/>
      <c r="R104" s="1015"/>
      <c r="S104" s="1015"/>
      <c r="T104" s="1015"/>
    </row>
    <row r="105" spans="1:20" s="1009" customFormat="1" ht="22.5">
      <c r="A105" s="1208"/>
      <c r="B105" s="1015"/>
      <c r="C105" s="1015"/>
      <c r="D105" s="1015"/>
      <c r="F105" s="1031" t="str">
        <f>"3." &amp;mergeValue(A105)</f>
        <v>3.17</v>
      </c>
      <c r="G105" s="817" t="s">
        <v>495</v>
      </c>
      <c r="H10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05" s="818" t="s">
        <v>588</v>
      </c>
      <c r="J105" s="617"/>
      <c r="K105" s="1015"/>
      <c r="L105" s="1015"/>
      <c r="M105" s="1015"/>
      <c r="N105" s="1015"/>
      <c r="O105" s="1015"/>
      <c r="P105" s="1015"/>
      <c r="Q105" s="1015"/>
      <c r="R105" s="1015"/>
      <c r="S105" s="1015"/>
      <c r="T105" s="1015"/>
    </row>
    <row r="106" spans="1:20" s="1009" customFormat="1" ht="22.5">
      <c r="A106" s="1208"/>
      <c r="B106" s="1015"/>
      <c r="C106" s="1015"/>
      <c r="D106" s="1015"/>
      <c r="F106" s="1031" t="str">
        <f>"4."&amp;mergeValue(A106)</f>
        <v>4.17</v>
      </c>
      <c r="G106" s="817" t="s">
        <v>496</v>
      </c>
      <c r="H106" s="1117" t="s">
        <v>458</v>
      </c>
      <c r="I106" s="818"/>
      <c r="J106" s="617"/>
      <c r="K106" s="1015"/>
      <c r="L106" s="1015"/>
      <c r="M106" s="1015"/>
      <c r="N106" s="1015"/>
      <c r="O106" s="1015"/>
      <c r="P106" s="1015"/>
      <c r="Q106" s="1015"/>
      <c r="R106" s="1015"/>
      <c r="S106" s="1015"/>
      <c r="T106" s="1015"/>
    </row>
    <row r="107" spans="1:20" s="1009" customFormat="1" ht="18.75">
      <c r="A107" s="1208"/>
      <c r="B107" s="1208">
        <v>1</v>
      </c>
      <c r="C107" s="1107"/>
      <c r="D107" s="1107"/>
      <c r="F107" s="1031" t="str">
        <f>"4."&amp;mergeValue(A107) &amp;"."&amp;mergeValue(B107)</f>
        <v>4.17.1</v>
      </c>
      <c r="G107" s="832" t="s">
        <v>592</v>
      </c>
      <c r="H107" s="1111" t="str">
        <f>IF(region_name="","",region_name)</f>
        <v>Самарская область</v>
      </c>
      <c r="I107" s="818" t="s">
        <v>499</v>
      </c>
      <c r="J107" s="617"/>
      <c r="K107" s="1015"/>
      <c r="L107" s="1015"/>
      <c r="M107" s="1015"/>
      <c r="N107" s="1015"/>
      <c r="O107" s="1015"/>
      <c r="P107" s="1015"/>
      <c r="Q107" s="1015"/>
      <c r="R107" s="1015"/>
      <c r="S107" s="1015"/>
      <c r="T107" s="1015"/>
    </row>
    <row r="108" spans="1:20" s="1009" customFormat="1" ht="22.5">
      <c r="A108" s="1208"/>
      <c r="B108" s="1208"/>
      <c r="C108" s="1208">
        <v>1</v>
      </c>
      <c r="D108" s="1107"/>
      <c r="F108" s="1031" t="str">
        <f>"4."&amp;mergeValue(A108) &amp;"."&amp;mergeValue(B108)&amp;"."&amp;mergeValue(C108)</f>
        <v>4.17.1.1</v>
      </c>
      <c r="G108" s="819" t="s">
        <v>497</v>
      </c>
      <c r="H108" s="1111" t="str">
        <f>IF(Территории!H13="","","" &amp; Территории!H13 &amp; "")</f>
        <v>городской округ Самара</v>
      </c>
      <c r="I108" s="818" t="s">
        <v>500</v>
      </c>
      <c r="J108" s="617"/>
      <c r="K108" s="1015"/>
      <c r="L108" s="1015"/>
      <c r="M108" s="1015"/>
      <c r="N108" s="1015"/>
      <c r="O108" s="1015"/>
      <c r="P108" s="1015"/>
      <c r="Q108" s="1015"/>
      <c r="R108" s="1015"/>
      <c r="S108" s="1015"/>
      <c r="T108" s="1015"/>
    </row>
    <row r="109" spans="1:20" s="1009" customFormat="1" ht="56.25">
      <c r="A109" s="1208"/>
      <c r="B109" s="1208"/>
      <c r="C109" s="1208"/>
      <c r="D109" s="1107">
        <v>1</v>
      </c>
      <c r="F109" s="1031" t="str">
        <f>"4."&amp;mergeValue(A109) &amp;"."&amp;mergeValue(B109)&amp;"."&amp;mergeValue(C109)&amp;"."&amp;mergeValue(D109)</f>
        <v>4.17.1.1.1</v>
      </c>
      <c r="G109" s="820" t="s">
        <v>498</v>
      </c>
      <c r="H109" s="1111" t="str">
        <f>IF(Территории!R14="","","" &amp; Территории!R14 &amp; "")</f>
        <v>городской округ Самара (36701000)</v>
      </c>
      <c r="I109" s="1108" t="s">
        <v>591</v>
      </c>
      <c r="J109" s="617"/>
      <c r="K109" s="1015"/>
      <c r="L109" s="1015"/>
      <c r="M109" s="1015"/>
      <c r="N109" s="1015"/>
      <c r="O109" s="1015"/>
      <c r="P109" s="1015"/>
      <c r="Q109" s="1015"/>
      <c r="R109" s="1015"/>
      <c r="S109" s="1015"/>
      <c r="T109" s="1015"/>
    </row>
    <row r="110" spans="1:20" s="1009" customFormat="1" ht="45">
      <c r="A110" s="1208">
        <v>18</v>
      </c>
      <c r="B110" s="1015"/>
      <c r="C110" s="1015"/>
      <c r="D110" s="1015"/>
      <c r="F110" s="1031" t="str">
        <f>"2." &amp;mergeValue(A110)</f>
        <v>2.18</v>
      </c>
      <c r="G110" s="817" t="s">
        <v>494</v>
      </c>
      <c r="H110" s="1111" t="str">
        <f>IF('Перечень тарифов'!R55="","наименование отсутствует","" &amp; 'Перечень тарифов'!R55 &amp; "")</f>
        <v>59, 60</v>
      </c>
      <c r="I110" s="818" t="s">
        <v>590</v>
      </c>
      <c r="J110" s="617"/>
      <c r="K110" s="1015"/>
      <c r="L110" s="1015"/>
      <c r="M110" s="1015"/>
      <c r="N110" s="1015"/>
      <c r="O110" s="1015"/>
      <c r="P110" s="1015"/>
      <c r="Q110" s="1015"/>
      <c r="R110" s="1015"/>
      <c r="S110" s="1015"/>
      <c r="T110" s="1015"/>
    </row>
    <row r="111" spans="1:20" s="1009" customFormat="1" ht="22.5">
      <c r="A111" s="1208"/>
      <c r="B111" s="1015"/>
      <c r="C111" s="1015"/>
      <c r="D111" s="1015"/>
      <c r="F111" s="1031" t="str">
        <f>"3." &amp;mergeValue(A111)</f>
        <v>3.18</v>
      </c>
      <c r="G111" s="817" t="s">
        <v>495</v>
      </c>
      <c r="H11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11" s="818" t="s">
        <v>588</v>
      </c>
      <c r="J111" s="617"/>
      <c r="K111" s="1015"/>
      <c r="L111" s="1015"/>
      <c r="M111" s="1015"/>
      <c r="N111" s="1015"/>
      <c r="O111" s="1015"/>
      <c r="P111" s="1015"/>
      <c r="Q111" s="1015"/>
      <c r="R111" s="1015"/>
      <c r="S111" s="1015"/>
      <c r="T111" s="1015"/>
    </row>
    <row r="112" spans="1:20" s="1009" customFormat="1" ht="22.5">
      <c r="A112" s="1208"/>
      <c r="B112" s="1015"/>
      <c r="C112" s="1015"/>
      <c r="D112" s="1015"/>
      <c r="F112" s="1031" t="str">
        <f>"4."&amp;mergeValue(A112)</f>
        <v>4.18</v>
      </c>
      <c r="G112" s="817" t="s">
        <v>496</v>
      </c>
      <c r="H112" s="1117" t="s">
        <v>458</v>
      </c>
      <c r="I112" s="818"/>
      <c r="J112" s="617"/>
      <c r="K112" s="1015"/>
      <c r="L112" s="1015"/>
      <c r="M112" s="1015"/>
      <c r="N112" s="1015"/>
      <c r="O112" s="1015"/>
      <c r="P112" s="1015"/>
      <c r="Q112" s="1015"/>
      <c r="R112" s="1015"/>
      <c r="S112" s="1015"/>
      <c r="T112" s="1015"/>
    </row>
    <row r="113" spans="1:20" s="1009" customFormat="1" ht="18.75">
      <c r="A113" s="1208"/>
      <c r="B113" s="1208">
        <v>1</v>
      </c>
      <c r="C113" s="1107"/>
      <c r="D113" s="1107"/>
      <c r="F113" s="1031" t="str">
        <f>"4."&amp;mergeValue(A113) &amp;"."&amp;mergeValue(B113)</f>
        <v>4.18.1</v>
      </c>
      <c r="G113" s="832" t="s">
        <v>592</v>
      </c>
      <c r="H113" s="1111" t="str">
        <f>IF(region_name="","",region_name)</f>
        <v>Самарская область</v>
      </c>
      <c r="I113" s="818" t="s">
        <v>499</v>
      </c>
      <c r="J113" s="617"/>
      <c r="K113" s="1015"/>
      <c r="L113" s="1015"/>
      <c r="M113" s="1015"/>
      <c r="N113" s="1015"/>
      <c r="O113" s="1015"/>
      <c r="P113" s="1015"/>
      <c r="Q113" s="1015"/>
      <c r="R113" s="1015"/>
      <c r="S113" s="1015"/>
      <c r="T113" s="1015"/>
    </row>
    <row r="114" spans="1:20" s="1009" customFormat="1" ht="22.5">
      <c r="A114" s="1208"/>
      <c r="B114" s="1208"/>
      <c r="C114" s="1208">
        <v>1</v>
      </c>
      <c r="D114" s="1107"/>
      <c r="F114" s="1031" t="str">
        <f>"4."&amp;mergeValue(A114) &amp;"."&amp;mergeValue(B114)&amp;"."&amp;mergeValue(C114)</f>
        <v>4.18.1.1</v>
      </c>
      <c r="G114" s="819" t="s">
        <v>497</v>
      </c>
      <c r="H114" s="1111" t="str">
        <f>IF(Территории!H13="","","" &amp; Территории!H13 &amp; "")</f>
        <v>городской округ Самара</v>
      </c>
      <c r="I114" s="818" t="s">
        <v>500</v>
      </c>
      <c r="J114" s="617"/>
      <c r="K114" s="1015"/>
      <c r="L114" s="1015"/>
      <c r="M114" s="1015"/>
      <c r="N114" s="1015"/>
      <c r="O114" s="1015"/>
      <c r="P114" s="1015"/>
      <c r="Q114" s="1015"/>
      <c r="R114" s="1015"/>
      <c r="S114" s="1015"/>
      <c r="T114" s="1015"/>
    </row>
    <row r="115" spans="1:20" s="1009" customFormat="1" ht="56.25">
      <c r="A115" s="1208"/>
      <c r="B115" s="1208"/>
      <c r="C115" s="1208"/>
      <c r="D115" s="1107">
        <v>1</v>
      </c>
      <c r="F115" s="1031" t="str">
        <f>"4."&amp;mergeValue(A115) &amp;"."&amp;mergeValue(B115)&amp;"."&amp;mergeValue(C115)&amp;"."&amp;mergeValue(D115)</f>
        <v>4.18.1.1.1</v>
      </c>
      <c r="G115" s="820" t="s">
        <v>498</v>
      </c>
      <c r="H115" s="1111" t="str">
        <f>IF(Территории!R14="","","" &amp; Территории!R14 &amp; "")</f>
        <v>городской округ Самара (36701000)</v>
      </c>
      <c r="I115" s="1108" t="s">
        <v>591</v>
      </c>
      <c r="J115" s="617"/>
      <c r="K115" s="1015"/>
      <c r="L115" s="1015"/>
      <c r="M115" s="1015"/>
      <c r="N115" s="1015"/>
      <c r="O115" s="1015"/>
      <c r="P115" s="1015"/>
      <c r="Q115" s="1015"/>
      <c r="R115" s="1015"/>
      <c r="S115" s="1015"/>
      <c r="T115" s="1015"/>
    </row>
    <row r="116" spans="1:20" s="1009" customFormat="1" ht="45">
      <c r="A116" s="1208">
        <v>19</v>
      </c>
      <c r="B116" s="1015"/>
      <c r="C116" s="1015"/>
      <c r="D116" s="1015"/>
      <c r="F116" s="1031" t="str">
        <f>"2." &amp;mergeValue(A116)</f>
        <v>2.19</v>
      </c>
      <c r="G116" s="817" t="s">
        <v>494</v>
      </c>
      <c r="H116" s="1111" t="str">
        <f>IF('Перечень тарифов'!R57="","наименование отсутствует","" &amp; 'Перечень тарифов'!R57 &amp; "")</f>
        <v>62</v>
      </c>
      <c r="I116" s="818" t="s">
        <v>590</v>
      </c>
      <c r="J116" s="617"/>
      <c r="K116" s="1015"/>
      <c r="L116" s="1015"/>
      <c r="M116" s="1015"/>
      <c r="N116" s="1015"/>
      <c r="O116" s="1015"/>
      <c r="P116" s="1015"/>
      <c r="Q116" s="1015"/>
      <c r="R116" s="1015"/>
      <c r="S116" s="1015"/>
      <c r="T116" s="1015"/>
    </row>
    <row r="117" spans="1:20" s="1009" customFormat="1" ht="22.5">
      <c r="A117" s="1208"/>
      <c r="B117" s="1015"/>
      <c r="C117" s="1015"/>
      <c r="D117" s="1015"/>
      <c r="F117" s="1031" t="str">
        <f>"3." &amp;mergeValue(A117)</f>
        <v>3.19</v>
      </c>
      <c r="G117" s="817" t="s">
        <v>495</v>
      </c>
      <c r="H11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17" s="818" t="s">
        <v>588</v>
      </c>
      <c r="J117" s="617"/>
      <c r="K117" s="1015"/>
      <c r="L117" s="1015"/>
      <c r="M117" s="1015"/>
      <c r="N117" s="1015"/>
      <c r="O117" s="1015"/>
      <c r="P117" s="1015"/>
      <c r="Q117" s="1015"/>
      <c r="R117" s="1015"/>
      <c r="S117" s="1015"/>
      <c r="T117" s="1015"/>
    </row>
    <row r="118" spans="1:20" s="1009" customFormat="1" ht="22.5">
      <c r="A118" s="1208"/>
      <c r="B118" s="1015"/>
      <c r="C118" s="1015"/>
      <c r="D118" s="1015"/>
      <c r="F118" s="1031" t="str">
        <f>"4."&amp;mergeValue(A118)</f>
        <v>4.19</v>
      </c>
      <c r="G118" s="817" t="s">
        <v>496</v>
      </c>
      <c r="H118" s="1117" t="s">
        <v>458</v>
      </c>
      <c r="I118" s="818"/>
      <c r="J118" s="617"/>
      <c r="K118" s="1015"/>
      <c r="L118" s="1015"/>
      <c r="M118" s="1015"/>
      <c r="N118" s="1015"/>
      <c r="O118" s="1015"/>
      <c r="P118" s="1015"/>
      <c r="Q118" s="1015"/>
      <c r="R118" s="1015"/>
      <c r="S118" s="1015"/>
      <c r="T118" s="1015"/>
    </row>
    <row r="119" spans="1:20" s="1009" customFormat="1" ht="18.75">
      <c r="A119" s="1208"/>
      <c r="B119" s="1208">
        <v>1</v>
      </c>
      <c r="C119" s="1107"/>
      <c r="D119" s="1107"/>
      <c r="F119" s="1031" t="str">
        <f>"4."&amp;mergeValue(A119) &amp;"."&amp;mergeValue(B119)</f>
        <v>4.19.1</v>
      </c>
      <c r="G119" s="832" t="s">
        <v>592</v>
      </c>
      <c r="H119" s="1111" t="str">
        <f>IF(region_name="","",region_name)</f>
        <v>Самарская область</v>
      </c>
      <c r="I119" s="818" t="s">
        <v>499</v>
      </c>
      <c r="J119" s="617"/>
      <c r="K119" s="1015"/>
      <c r="L119" s="1015"/>
      <c r="M119" s="1015"/>
      <c r="N119" s="1015"/>
      <c r="O119" s="1015"/>
      <c r="P119" s="1015"/>
      <c r="Q119" s="1015"/>
      <c r="R119" s="1015"/>
      <c r="S119" s="1015"/>
      <c r="T119" s="1015"/>
    </row>
    <row r="120" spans="1:20" s="1009" customFormat="1" ht="22.5">
      <c r="A120" s="1208"/>
      <c r="B120" s="1208"/>
      <c r="C120" s="1208">
        <v>1</v>
      </c>
      <c r="D120" s="1107"/>
      <c r="F120" s="1031" t="str">
        <f>"4."&amp;mergeValue(A120) &amp;"."&amp;mergeValue(B120)&amp;"."&amp;mergeValue(C120)</f>
        <v>4.19.1.1</v>
      </c>
      <c r="G120" s="819" t="s">
        <v>497</v>
      </c>
      <c r="H120" s="1111" t="str">
        <f>IF(Территории!H13="","","" &amp; Территории!H13 &amp; "")</f>
        <v>городской округ Самара</v>
      </c>
      <c r="I120" s="818" t="s">
        <v>500</v>
      </c>
      <c r="J120" s="617"/>
      <c r="K120" s="1015"/>
      <c r="L120" s="1015"/>
      <c r="M120" s="1015"/>
      <c r="N120" s="1015"/>
      <c r="O120" s="1015"/>
      <c r="P120" s="1015"/>
      <c r="Q120" s="1015"/>
      <c r="R120" s="1015"/>
      <c r="S120" s="1015"/>
      <c r="T120" s="1015"/>
    </row>
    <row r="121" spans="1:20" s="1009" customFormat="1" ht="56.25">
      <c r="A121" s="1208"/>
      <c r="B121" s="1208"/>
      <c r="C121" s="1208"/>
      <c r="D121" s="1107">
        <v>1</v>
      </c>
      <c r="F121" s="1031" t="str">
        <f>"4."&amp;mergeValue(A121) &amp;"."&amp;mergeValue(B121)&amp;"."&amp;mergeValue(C121)&amp;"."&amp;mergeValue(D121)</f>
        <v>4.19.1.1.1</v>
      </c>
      <c r="G121" s="820" t="s">
        <v>498</v>
      </c>
      <c r="H121" s="1111" t="str">
        <f>IF(Территории!R14="","","" &amp; Территории!R14 &amp; "")</f>
        <v>городской округ Самара (36701000)</v>
      </c>
      <c r="I121" s="1108" t="s">
        <v>591</v>
      </c>
      <c r="J121" s="617"/>
      <c r="K121" s="1015"/>
      <c r="L121" s="1015"/>
      <c r="M121" s="1015"/>
      <c r="N121" s="1015"/>
      <c r="O121" s="1015"/>
      <c r="P121" s="1015"/>
      <c r="Q121" s="1015"/>
      <c r="R121" s="1015"/>
      <c r="S121" s="1015"/>
      <c r="T121" s="1015"/>
    </row>
    <row r="122" spans="1:20" s="1009" customFormat="1" ht="45">
      <c r="A122" s="1208">
        <v>20</v>
      </c>
      <c r="B122" s="1015"/>
      <c r="C122" s="1015"/>
      <c r="D122" s="1015"/>
      <c r="F122" s="1031" t="str">
        <f>"2." &amp;mergeValue(A122)</f>
        <v>2.20</v>
      </c>
      <c r="G122" s="817" t="s">
        <v>494</v>
      </c>
      <c r="H122" s="1111" t="str">
        <f>IF('Перечень тарифов'!R59="","наименование отсутствует","" &amp; 'Перечень тарифов'!R59 &amp; "")</f>
        <v>76</v>
      </c>
      <c r="I122" s="818" t="s">
        <v>590</v>
      </c>
      <c r="J122" s="617"/>
      <c r="K122" s="1015"/>
      <c r="L122" s="1015"/>
      <c r="M122" s="1015"/>
      <c r="N122" s="1015"/>
      <c r="O122" s="1015"/>
      <c r="P122" s="1015"/>
      <c r="Q122" s="1015"/>
      <c r="R122" s="1015"/>
      <c r="S122" s="1015"/>
      <c r="T122" s="1015"/>
    </row>
    <row r="123" spans="1:20" s="1009" customFormat="1" ht="22.5">
      <c r="A123" s="1208"/>
      <c r="B123" s="1015"/>
      <c r="C123" s="1015"/>
      <c r="D123" s="1015"/>
      <c r="F123" s="1031" t="str">
        <f>"3." &amp;mergeValue(A123)</f>
        <v>3.20</v>
      </c>
      <c r="G123" s="817" t="s">
        <v>495</v>
      </c>
      <c r="H12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23" s="818" t="s">
        <v>588</v>
      </c>
      <c r="J123" s="617"/>
      <c r="K123" s="1015"/>
      <c r="L123" s="1015"/>
      <c r="M123" s="1015"/>
      <c r="N123" s="1015"/>
      <c r="O123" s="1015"/>
      <c r="P123" s="1015"/>
      <c r="Q123" s="1015"/>
      <c r="R123" s="1015"/>
      <c r="S123" s="1015"/>
      <c r="T123" s="1015"/>
    </row>
    <row r="124" spans="1:20" s="1009" customFormat="1" ht="22.5">
      <c r="A124" s="1208"/>
      <c r="B124" s="1015"/>
      <c r="C124" s="1015"/>
      <c r="D124" s="1015"/>
      <c r="F124" s="1031" t="str">
        <f>"4."&amp;mergeValue(A124)</f>
        <v>4.20</v>
      </c>
      <c r="G124" s="817" t="s">
        <v>496</v>
      </c>
      <c r="H124" s="1117" t="s">
        <v>458</v>
      </c>
      <c r="I124" s="818"/>
      <c r="J124" s="617"/>
      <c r="K124" s="1015"/>
      <c r="L124" s="1015"/>
      <c r="M124" s="1015"/>
      <c r="N124" s="1015"/>
      <c r="O124" s="1015"/>
      <c r="P124" s="1015"/>
      <c r="Q124" s="1015"/>
      <c r="R124" s="1015"/>
      <c r="S124" s="1015"/>
      <c r="T124" s="1015"/>
    </row>
    <row r="125" spans="1:20" s="1009" customFormat="1" ht="18.75">
      <c r="A125" s="1208"/>
      <c r="B125" s="1208">
        <v>1</v>
      </c>
      <c r="C125" s="1107"/>
      <c r="D125" s="1107"/>
      <c r="F125" s="1031" t="str">
        <f>"4."&amp;mergeValue(A125) &amp;"."&amp;mergeValue(B125)</f>
        <v>4.20.1</v>
      </c>
      <c r="G125" s="832" t="s">
        <v>592</v>
      </c>
      <c r="H125" s="1111" t="str">
        <f>IF(region_name="","",region_name)</f>
        <v>Самарская область</v>
      </c>
      <c r="I125" s="818" t="s">
        <v>499</v>
      </c>
      <c r="J125" s="617"/>
      <c r="K125" s="1015"/>
      <c r="L125" s="1015"/>
      <c r="M125" s="1015"/>
      <c r="N125" s="1015"/>
      <c r="O125" s="1015"/>
      <c r="P125" s="1015"/>
      <c r="Q125" s="1015"/>
      <c r="R125" s="1015"/>
      <c r="S125" s="1015"/>
      <c r="T125" s="1015"/>
    </row>
    <row r="126" spans="1:20" s="1009" customFormat="1" ht="22.5">
      <c r="A126" s="1208"/>
      <c r="B126" s="1208"/>
      <c r="C126" s="1208">
        <v>1</v>
      </c>
      <c r="D126" s="1107"/>
      <c r="F126" s="1031" t="str">
        <f>"4."&amp;mergeValue(A126) &amp;"."&amp;mergeValue(B126)&amp;"."&amp;mergeValue(C126)</f>
        <v>4.20.1.1</v>
      </c>
      <c r="G126" s="819" t="s">
        <v>497</v>
      </c>
      <c r="H126" s="1111" t="str">
        <f>IF(Территории!H13="","","" &amp; Территории!H13 &amp; "")</f>
        <v>городской округ Самара</v>
      </c>
      <c r="I126" s="818" t="s">
        <v>500</v>
      </c>
      <c r="J126" s="617"/>
      <c r="K126" s="1015"/>
      <c r="L126" s="1015"/>
      <c r="M126" s="1015"/>
      <c r="N126" s="1015"/>
      <c r="O126" s="1015"/>
      <c r="P126" s="1015"/>
      <c r="Q126" s="1015"/>
      <c r="R126" s="1015"/>
      <c r="S126" s="1015"/>
      <c r="T126" s="1015"/>
    </row>
    <row r="127" spans="1:20" s="1009" customFormat="1" ht="56.25">
      <c r="A127" s="1208"/>
      <c r="B127" s="1208"/>
      <c r="C127" s="1208"/>
      <c r="D127" s="1107">
        <v>1</v>
      </c>
      <c r="F127" s="1031" t="str">
        <f>"4."&amp;mergeValue(A127) &amp;"."&amp;mergeValue(B127)&amp;"."&amp;mergeValue(C127)&amp;"."&amp;mergeValue(D127)</f>
        <v>4.20.1.1.1</v>
      </c>
      <c r="G127" s="820" t="s">
        <v>498</v>
      </c>
      <c r="H127" s="1111" t="str">
        <f>IF(Территории!R14="","","" &amp; Территории!R14 &amp; "")</f>
        <v>городской округ Самара (36701000)</v>
      </c>
      <c r="I127" s="1108" t="s">
        <v>591</v>
      </c>
      <c r="J127" s="617"/>
      <c r="K127" s="1015"/>
      <c r="L127" s="1015"/>
      <c r="M127" s="1015"/>
      <c r="N127" s="1015"/>
      <c r="O127" s="1015"/>
      <c r="P127" s="1015"/>
      <c r="Q127" s="1015"/>
      <c r="R127" s="1015"/>
      <c r="S127" s="1015"/>
      <c r="T127" s="1015"/>
    </row>
    <row r="128" spans="1:20" s="1009" customFormat="1" ht="45">
      <c r="A128" s="1208">
        <v>21</v>
      </c>
      <c r="B128" s="1015"/>
      <c r="C128" s="1015"/>
      <c r="D128" s="1015"/>
      <c r="F128" s="1031" t="str">
        <f>"2." &amp;mergeValue(A128)</f>
        <v>2.21</v>
      </c>
      <c r="G128" s="817" t="s">
        <v>494</v>
      </c>
      <c r="H128" s="1111" t="str">
        <f>IF('Перечень тарифов'!R61="","наименование отсутствует","" &amp; 'Перечень тарифов'!R61 &amp; "")</f>
        <v>102</v>
      </c>
      <c r="I128" s="818" t="s">
        <v>590</v>
      </c>
      <c r="J128" s="617"/>
      <c r="K128" s="1015"/>
      <c r="L128" s="1015"/>
      <c r="M128" s="1015"/>
      <c r="N128" s="1015"/>
      <c r="O128" s="1015"/>
      <c r="P128" s="1015"/>
      <c r="Q128" s="1015"/>
      <c r="R128" s="1015"/>
      <c r="S128" s="1015"/>
      <c r="T128" s="1015"/>
    </row>
    <row r="129" spans="1:20" s="1009" customFormat="1" ht="22.5">
      <c r="A129" s="1208"/>
      <c r="B129" s="1015"/>
      <c r="C129" s="1015"/>
      <c r="D129" s="1015"/>
      <c r="F129" s="1031" t="str">
        <f>"3." &amp;mergeValue(A129)</f>
        <v>3.21</v>
      </c>
      <c r="G129" s="817" t="s">
        <v>495</v>
      </c>
      <c r="H12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29" s="818" t="s">
        <v>588</v>
      </c>
      <c r="J129" s="617"/>
      <c r="K129" s="1015"/>
      <c r="L129" s="1015"/>
      <c r="M129" s="1015"/>
      <c r="N129" s="1015"/>
      <c r="O129" s="1015"/>
      <c r="P129" s="1015"/>
      <c r="Q129" s="1015"/>
      <c r="R129" s="1015"/>
      <c r="S129" s="1015"/>
      <c r="T129" s="1015"/>
    </row>
    <row r="130" spans="1:20" s="1009" customFormat="1" ht="22.5">
      <c r="A130" s="1208"/>
      <c r="B130" s="1015"/>
      <c r="C130" s="1015"/>
      <c r="D130" s="1015"/>
      <c r="F130" s="1031" t="str">
        <f>"4."&amp;mergeValue(A130)</f>
        <v>4.21</v>
      </c>
      <c r="G130" s="817" t="s">
        <v>496</v>
      </c>
      <c r="H130" s="1117" t="s">
        <v>458</v>
      </c>
      <c r="I130" s="818"/>
      <c r="J130" s="617"/>
      <c r="K130" s="1015"/>
      <c r="L130" s="1015"/>
      <c r="M130" s="1015"/>
      <c r="N130" s="1015"/>
      <c r="O130" s="1015"/>
      <c r="P130" s="1015"/>
      <c r="Q130" s="1015"/>
      <c r="R130" s="1015"/>
      <c r="S130" s="1015"/>
      <c r="T130" s="1015"/>
    </row>
    <row r="131" spans="1:20" s="1009" customFormat="1" ht="18.75">
      <c r="A131" s="1208"/>
      <c r="B131" s="1208">
        <v>1</v>
      </c>
      <c r="C131" s="1107"/>
      <c r="D131" s="1107"/>
      <c r="F131" s="1031" t="str">
        <f>"4."&amp;mergeValue(A131) &amp;"."&amp;mergeValue(B131)</f>
        <v>4.21.1</v>
      </c>
      <c r="G131" s="832" t="s">
        <v>592</v>
      </c>
      <c r="H131" s="1111" t="str">
        <f>IF(region_name="","",region_name)</f>
        <v>Самарская область</v>
      </c>
      <c r="I131" s="818" t="s">
        <v>499</v>
      </c>
      <c r="J131" s="617"/>
      <c r="K131" s="1015"/>
      <c r="L131" s="1015"/>
      <c r="M131" s="1015"/>
      <c r="N131" s="1015"/>
      <c r="O131" s="1015"/>
      <c r="P131" s="1015"/>
      <c r="Q131" s="1015"/>
      <c r="R131" s="1015"/>
      <c r="S131" s="1015"/>
      <c r="T131" s="1015"/>
    </row>
    <row r="132" spans="1:20" s="1009" customFormat="1" ht="22.5">
      <c r="A132" s="1208"/>
      <c r="B132" s="1208"/>
      <c r="C132" s="1208">
        <v>1</v>
      </c>
      <c r="D132" s="1107"/>
      <c r="F132" s="1031" t="str">
        <f>"4."&amp;mergeValue(A132) &amp;"."&amp;mergeValue(B132)&amp;"."&amp;mergeValue(C132)</f>
        <v>4.21.1.1</v>
      </c>
      <c r="G132" s="819" t="s">
        <v>497</v>
      </c>
      <c r="H132" s="1111" t="str">
        <f>IF(Территории!H13="","","" &amp; Территории!H13 &amp; "")</f>
        <v>городской округ Самара</v>
      </c>
      <c r="I132" s="818" t="s">
        <v>500</v>
      </c>
      <c r="J132" s="617"/>
      <c r="K132" s="1015"/>
      <c r="L132" s="1015"/>
      <c r="M132" s="1015"/>
      <c r="N132" s="1015"/>
      <c r="O132" s="1015"/>
      <c r="P132" s="1015"/>
      <c r="Q132" s="1015"/>
      <c r="R132" s="1015"/>
      <c r="S132" s="1015"/>
      <c r="T132" s="1015"/>
    </row>
    <row r="133" spans="1:20" s="1009" customFormat="1" ht="56.25">
      <c r="A133" s="1208"/>
      <c r="B133" s="1208"/>
      <c r="C133" s="1208"/>
      <c r="D133" s="1107">
        <v>1</v>
      </c>
      <c r="F133" s="1031" t="str">
        <f>"4."&amp;mergeValue(A133) &amp;"."&amp;mergeValue(B133)&amp;"."&amp;mergeValue(C133)&amp;"."&amp;mergeValue(D133)</f>
        <v>4.21.1.1.1</v>
      </c>
      <c r="G133" s="820" t="s">
        <v>498</v>
      </c>
      <c r="H133" s="1111" t="str">
        <f>IF(Территории!R14="","","" &amp; Территории!R14 &amp; "")</f>
        <v>городской округ Самара (36701000)</v>
      </c>
      <c r="I133" s="1108" t="s">
        <v>591</v>
      </c>
      <c r="J133" s="617"/>
      <c r="K133" s="1015"/>
      <c r="L133" s="1015"/>
      <c r="M133" s="1015"/>
      <c r="N133" s="1015"/>
      <c r="O133" s="1015"/>
      <c r="P133" s="1015"/>
      <c r="Q133" s="1015"/>
      <c r="R133" s="1015"/>
      <c r="S133" s="1015"/>
      <c r="T133" s="1015"/>
    </row>
    <row r="134" spans="1:20" s="1009" customFormat="1" ht="45">
      <c r="A134" s="1208">
        <v>22</v>
      </c>
      <c r="B134" s="1015"/>
      <c r="C134" s="1015"/>
      <c r="D134" s="1015"/>
      <c r="F134" s="1031" t="str">
        <f>"2." &amp;mergeValue(A134)</f>
        <v>2.22</v>
      </c>
      <c r="G134" s="817" t="s">
        <v>494</v>
      </c>
      <c r="H134" s="1111" t="str">
        <f>IF('Перечень тарифов'!R63="","наименование отсутствует","" &amp; 'Перечень тарифов'!R63 &amp; "")</f>
        <v>31</v>
      </c>
      <c r="I134" s="818" t="s">
        <v>590</v>
      </c>
      <c r="J134" s="617"/>
      <c r="K134" s="1015"/>
      <c r="L134" s="1015"/>
      <c r="M134" s="1015"/>
      <c r="N134" s="1015"/>
      <c r="O134" s="1015"/>
      <c r="P134" s="1015"/>
      <c r="Q134" s="1015"/>
      <c r="R134" s="1015"/>
      <c r="S134" s="1015"/>
      <c r="T134" s="1015"/>
    </row>
    <row r="135" spans="1:20" s="1009" customFormat="1" ht="22.5">
      <c r="A135" s="1208"/>
      <c r="B135" s="1015"/>
      <c r="C135" s="1015"/>
      <c r="D135" s="1015"/>
      <c r="F135" s="1031" t="str">
        <f>"3." &amp;mergeValue(A135)</f>
        <v>3.22</v>
      </c>
      <c r="G135" s="817" t="s">
        <v>495</v>
      </c>
      <c r="H13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35" s="818" t="s">
        <v>588</v>
      </c>
      <c r="J135" s="617"/>
      <c r="K135" s="1015"/>
      <c r="L135" s="1015"/>
      <c r="M135" s="1015"/>
      <c r="N135" s="1015"/>
      <c r="O135" s="1015"/>
      <c r="P135" s="1015"/>
      <c r="Q135" s="1015"/>
      <c r="R135" s="1015"/>
      <c r="S135" s="1015"/>
      <c r="T135" s="1015"/>
    </row>
    <row r="136" spans="1:20" s="1009" customFormat="1" ht="22.5">
      <c r="A136" s="1208"/>
      <c r="B136" s="1015"/>
      <c r="C136" s="1015"/>
      <c r="D136" s="1015"/>
      <c r="F136" s="1031" t="str">
        <f>"4."&amp;mergeValue(A136)</f>
        <v>4.22</v>
      </c>
      <c r="G136" s="817" t="s">
        <v>496</v>
      </c>
      <c r="H136" s="1117" t="s">
        <v>458</v>
      </c>
      <c r="I136" s="818"/>
      <c r="J136" s="617"/>
      <c r="K136" s="1015"/>
      <c r="L136" s="1015"/>
      <c r="M136" s="1015"/>
      <c r="N136" s="1015"/>
      <c r="O136" s="1015"/>
      <c r="P136" s="1015"/>
      <c r="Q136" s="1015"/>
      <c r="R136" s="1015"/>
      <c r="S136" s="1015"/>
      <c r="T136" s="1015"/>
    </row>
    <row r="137" spans="1:20" s="1009" customFormat="1" ht="18.75">
      <c r="A137" s="1208"/>
      <c r="B137" s="1208">
        <v>1</v>
      </c>
      <c r="C137" s="1107"/>
      <c r="D137" s="1107"/>
      <c r="F137" s="1031" t="str">
        <f>"4."&amp;mergeValue(A137) &amp;"."&amp;mergeValue(B137)</f>
        <v>4.22.1</v>
      </c>
      <c r="G137" s="832" t="s">
        <v>592</v>
      </c>
      <c r="H137" s="1111" t="str">
        <f>IF(region_name="","",region_name)</f>
        <v>Самарская область</v>
      </c>
      <c r="I137" s="818" t="s">
        <v>499</v>
      </c>
      <c r="J137" s="617"/>
      <c r="K137" s="1015"/>
      <c r="L137" s="1015"/>
      <c r="M137" s="1015"/>
      <c r="N137" s="1015"/>
      <c r="O137" s="1015"/>
      <c r="P137" s="1015"/>
      <c r="Q137" s="1015"/>
      <c r="R137" s="1015"/>
      <c r="S137" s="1015"/>
      <c r="T137" s="1015"/>
    </row>
    <row r="138" spans="1:20" s="1009" customFormat="1" ht="22.5">
      <c r="A138" s="1208"/>
      <c r="B138" s="1208"/>
      <c r="C138" s="1208">
        <v>1</v>
      </c>
      <c r="D138" s="1107"/>
      <c r="F138" s="1031" t="str">
        <f>"4."&amp;mergeValue(A138) &amp;"."&amp;mergeValue(B138)&amp;"."&amp;mergeValue(C138)</f>
        <v>4.22.1.1</v>
      </c>
      <c r="G138" s="819" t="s">
        <v>497</v>
      </c>
      <c r="H138" s="1111" t="str">
        <f>IF(Территории!H13="","","" &amp; Территории!H13 &amp; "")</f>
        <v>городской округ Самара</v>
      </c>
      <c r="I138" s="818" t="s">
        <v>500</v>
      </c>
      <c r="J138" s="617"/>
      <c r="K138" s="1015"/>
      <c r="L138" s="1015"/>
      <c r="M138" s="1015"/>
      <c r="N138" s="1015"/>
      <c r="O138" s="1015"/>
      <c r="P138" s="1015"/>
      <c r="Q138" s="1015"/>
      <c r="R138" s="1015"/>
      <c r="S138" s="1015"/>
      <c r="T138" s="1015"/>
    </row>
    <row r="139" spans="1:20" s="1009" customFormat="1" ht="56.25">
      <c r="A139" s="1208"/>
      <c r="B139" s="1208"/>
      <c r="C139" s="1208"/>
      <c r="D139" s="1107">
        <v>1</v>
      </c>
      <c r="F139" s="1031" t="str">
        <f>"4."&amp;mergeValue(A139) &amp;"."&amp;mergeValue(B139)&amp;"."&amp;mergeValue(C139)&amp;"."&amp;mergeValue(D139)</f>
        <v>4.22.1.1.1</v>
      </c>
      <c r="G139" s="820" t="s">
        <v>498</v>
      </c>
      <c r="H139" s="1111" t="str">
        <f>IF(Территории!R14="","","" &amp; Территории!R14 &amp; "")</f>
        <v>городской округ Самара (36701000)</v>
      </c>
      <c r="I139" s="1108" t="s">
        <v>591</v>
      </c>
      <c r="J139" s="617"/>
      <c r="K139" s="1015"/>
      <c r="L139" s="1015"/>
      <c r="M139" s="1015"/>
      <c r="N139" s="1015"/>
      <c r="O139" s="1015"/>
      <c r="P139" s="1015"/>
      <c r="Q139" s="1015"/>
      <c r="R139" s="1015"/>
      <c r="S139" s="1015"/>
      <c r="T139" s="1015"/>
    </row>
    <row r="140" spans="1:20" s="1009" customFormat="1" ht="45">
      <c r="A140" s="1208">
        <v>23</v>
      </c>
      <c r="B140" s="1015"/>
      <c r="C140" s="1015"/>
      <c r="D140" s="1015"/>
      <c r="F140" s="1031" t="str">
        <f>"2." &amp;mergeValue(A140)</f>
        <v>2.23</v>
      </c>
      <c r="G140" s="817" t="s">
        <v>494</v>
      </c>
      <c r="H140" s="1111" t="str">
        <f>IF('Перечень тарифов'!R65="","наименование отсутствует","" &amp; 'Перечень тарифов'!R65 &amp; "")</f>
        <v>32</v>
      </c>
      <c r="I140" s="818" t="s">
        <v>590</v>
      </c>
      <c r="J140" s="617"/>
      <c r="K140" s="1015"/>
      <c r="L140" s="1015"/>
      <c r="M140" s="1015"/>
      <c r="N140" s="1015"/>
      <c r="O140" s="1015"/>
      <c r="P140" s="1015"/>
      <c r="Q140" s="1015"/>
      <c r="R140" s="1015"/>
      <c r="S140" s="1015"/>
      <c r="T140" s="1015"/>
    </row>
    <row r="141" spans="1:20" s="1009" customFormat="1" ht="22.5">
      <c r="A141" s="1208"/>
      <c r="B141" s="1015"/>
      <c r="C141" s="1015"/>
      <c r="D141" s="1015"/>
      <c r="F141" s="1031" t="str">
        <f>"3." &amp;mergeValue(A141)</f>
        <v>3.23</v>
      </c>
      <c r="G141" s="817" t="s">
        <v>495</v>
      </c>
      <c r="H14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41" s="818" t="s">
        <v>588</v>
      </c>
      <c r="J141" s="617"/>
      <c r="K141" s="1015"/>
      <c r="L141" s="1015"/>
      <c r="M141" s="1015"/>
      <c r="N141" s="1015"/>
      <c r="O141" s="1015"/>
      <c r="P141" s="1015"/>
      <c r="Q141" s="1015"/>
      <c r="R141" s="1015"/>
      <c r="S141" s="1015"/>
      <c r="T141" s="1015"/>
    </row>
    <row r="142" spans="1:20" s="1009" customFormat="1" ht="22.5">
      <c r="A142" s="1208"/>
      <c r="B142" s="1015"/>
      <c r="C142" s="1015"/>
      <c r="D142" s="1015"/>
      <c r="F142" s="1031" t="str">
        <f>"4."&amp;mergeValue(A142)</f>
        <v>4.23</v>
      </c>
      <c r="G142" s="817" t="s">
        <v>496</v>
      </c>
      <c r="H142" s="1117" t="s">
        <v>458</v>
      </c>
      <c r="I142" s="818"/>
      <c r="J142" s="617"/>
      <c r="K142" s="1015"/>
      <c r="L142" s="1015"/>
      <c r="M142" s="1015"/>
      <c r="N142" s="1015"/>
      <c r="O142" s="1015"/>
      <c r="P142" s="1015"/>
      <c r="Q142" s="1015"/>
      <c r="R142" s="1015"/>
      <c r="S142" s="1015"/>
      <c r="T142" s="1015"/>
    </row>
    <row r="143" spans="1:20" s="1009" customFormat="1" ht="18.75">
      <c r="A143" s="1208"/>
      <c r="B143" s="1208">
        <v>1</v>
      </c>
      <c r="C143" s="1107"/>
      <c r="D143" s="1107"/>
      <c r="F143" s="1031" t="str">
        <f>"4."&amp;mergeValue(A143) &amp;"."&amp;mergeValue(B143)</f>
        <v>4.23.1</v>
      </c>
      <c r="G143" s="832" t="s">
        <v>592</v>
      </c>
      <c r="H143" s="1111" t="str">
        <f>IF(region_name="","",region_name)</f>
        <v>Самарская область</v>
      </c>
      <c r="I143" s="818" t="s">
        <v>499</v>
      </c>
      <c r="J143" s="617"/>
      <c r="K143" s="1015"/>
      <c r="L143" s="1015"/>
      <c r="M143" s="1015"/>
      <c r="N143" s="1015"/>
      <c r="O143" s="1015"/>
      <c r="P143" s="1015"/>
      <c r="Q143" s="1015"/>
      <c r="R143" s="1015"/>
      <c r="S143" s="1015"/>
      <c r="T143" s="1015"/>
    </row>
    <row r="144" spans="1:20" s="1009" customFormat="1" ht="22.5">
      <c r="A144" s="1208"/>
      <c r="B144" s="1208"/>
      <c r="C144" s="1208">
        <v>1</v>
      </c>
      <c r="D144" s="1107"/>
      <c r="F144" s="1031" t="str">
        <f>"4."&amp;mergeValue(A144) &amp;"."&amp;mergeValue(B144)&amp;"."&amp;mergeValue(C144)</f>
        <v>4.23.1.1</v>
      </c>
      <c r="G144" s="819" t="s">
        <v>497</v>
      </c>
      <c r="H144" s="1111" t="str">
        <f>IF(Территории!H13="","","" &amp; Территории!H13 &amp; "")</f>
        <v>городской округ Самара</v>
      </c>
      <c r="I144" s="818" t="s">
        <v>500</v>
      </c>
      <c r="J144" s="617"/>
      <c r="K144" s="1015"/>
      <c r="L144" s="1015"/>
      <c r="M144" s="1015"/>
      <c r="N144" s="1015"/>
      <c r="O144" s="1015"/>
      <c r="P144" s="1015"/>
      <c r="Q144" s="1015"/>
      <c r="R144" s="1015"/>
      <c r="S144" s="1015"/>
      <c r="T144" s="1015"/>
    </row>
    <row r="145" spans="1:20" s="1009" customFormat="1" ht="56.25">
      <c r="A145" s="1208"/>
      <c r="B145" s="1208"/>
      <c r="C145" s="1208"/>
      <c r="D145" s="1107">
        <v>1</v>
      </c>
      <c r="F145" s="1031" t="str">
        <f>"4."&amp;mergeValue(A145) &amp;"."&amp;mergeValue(B145)&amp;"."&amp;mergeValue(C145)&amp;"."&amp;mergeValue(D145)</f>
        <v>4.23.1.1.1</v>
      </c>
      <c r="G145" s="820" t="s">
        <v>498</v>
      </c>
      <c r="H145" s="1111" t="str">
        <f>IF(Территории!R14="","","" &amp; Территории!R14 &amp; "")</f>
        <v>городской округ Самара (36701000)</v>
      </c>
      <c r="I145" s="1108" t="s">
        <v>591</v>
      </c>
      <c r="J145" s="617"/>
      <c r="K145" s="1015"/>
      <c r="L145" s="1015"/>
      <c r="M145" s="1015"/>
      <c r="N145" s="1015"/>
      <c r="O145" s="1015"/>
      <c r="P145" s="1015"/>
      <c r="Q145" s="1015"/>
      <c r="R145" s="1015"/>
      <c r="S145" s="1015"/>
      <c r="T145" s="1015"/>
    </row>
    <row r="146" spans="1:20" s="1009" customFormat="1" ht="45">
      <c r="A146" s="1208">
        <v>24</v>
      </c>
      <c r="B146" s="1015"/>
      <c r="C146" s="1015"/>
      <c r="D146" s="1015"/>
      <c r="F146" s="1031" t="str">
        <f>"2." &amp;mergeValue(A146)</f>
        <v>2.24</v>
      </c>
      <c r="G146" s="817" t="s">
        <v>494</v>
      </c>
      <c r="H146" s="1111" t="str">
        <f>IF('Перечень тарифов'!R67="","наименование отсутствует","" &amp; 'Перечень тарифов'!R67 &amp; "")</f>
        <v>33</v>
      </c>
      <c r="I146" s="818" t="s">
        <v>590</v>
      </c>
      <c r="J146" s="617"/>
      <c r="K146" s="1015"/>
      <c r="L146" s="1015"/>
      <c r="M146" s="1015"/>
      <c r="N146" s="1015"/>
      <c r="O146" s="1015"/>
      <c r="P146" s="1015"/>
      <c r="Q146" s="1015"/>
      <c r="R146" s="1015"/>
      <c r="S146" s="1015"/>
      <c r="T146" s="1015"/>
    </row>
    <row r="147" spans="1:20" s="1009" customFormat="1" ht="22.5">
      <c r="A147" s="1208"/>
      <c r="B147" s="1015"/>
      <c r="C147" s="1015"/>
      <c r="D147" s="1015"/>
      <c r="F147" s="1031" t="str">
        <f>"3." &amp;mergeValue(A147)</f>
        <v>3.24</v>
      </c>
      <c r="G147" s="817" t="s">
        <v>495</v>
      </c>
      <c r="H147"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47" s="818" t="s">
        <v>588</v>
      </c>
      <c r="J147" s="617"/>
      <c r="K147" s="1015"/>
      <c r="L147" s="1015"/>
      <c r="M147" s="1015"/>
      <c r="N147" s="1015"/>
      <c r="O147" s="1015"/>
      <c r="P147" s="1015"/>
      <c r="Q147" s="1015"/>
      <c r="R147" s="1015"/>
      <c r="S147" s="1015"/>
      <c r="T147" s="1015"/>
    </row>
    <row r="148" spans="1:20" s="1009" customFormat="1" ht="22.5">
      <c r="A148" s="1208"/>
      <c r="B148" s="1015"/>
      <c r="C148" s="1015"/>
      <c r="D148" s="1015"/>
      <c r="F148" s="1031" t="str">
        <f>"4."&amp;mergeValue(A148)</f>
        <v>4.24</v>
      </c>
      <c r="G148" s="817" t="s">
        <v>496</v>
      </c>
      <c r="H148" s="1117" t="s">
        <v>458</v>
      </c>
      <c r="I148" s="818"/>
      <c r="J148" s="617"/>
      <c r="K148" s="1015"/>
      <c r="L148" s="1015"/>
      <c r="M148" s="1015"/>
      <c r="N148" s="1015"/>
      <c r="O148" s="1015"/>
      <c r="P148" s="1015"/>
      <c r="Q148" s="1015"/>
      <c r="R148" s="1015"/>
      <c r="S148" s="1015"/>
      <c r="T148" s="1015"/>
    </row>
    <row r="149" spans="1:20" s="1009" customFormat="1" ht="18.75">
      <c r="A149" s="1208"/>
      <c r="B149" s="1208">
        <v>1</v>
      </c>
      <c r="C149" s="1107"/>
      <c r="D149" s="1107"/>
      <c r="F149" s="1031" t="str">
        <f>"4."&amp;mergeValue(A149) &amp;"."&amp;mergeValue(B149)</f>
        <v>4.24.1</v>
      </c>
      <c r="G149" s="832" t="s">
        <v>592</v>
      </c>
      <c r="H149" s="1111" t="str">
        <f>IF(region_name="","",region_name)</f>
        <v>Самарская область</v>
      </c>
      <c r="I149" s="818" t="s">
        <v>499</v>
      </c>
      <c r="J149" s="617"/>
      <c r="K149" s="1015"/>
      <c r="L149" s="1015"/>
      <c r="M149" s="1015"/>
      <c r="N149" s="1015"/>
      <c r="O149" s="1015"/>
      <c r="P149" s="1015"/>
      <c r="Q149" s="1015"/>
      <c r="R149" s="1015"/>
      <c r="S149" s="1015"/>
      <c r="T149" s="1015"/>
    </row>
    <row r="150" spans="1:20" s="1009" customFormat="1" ht="22.5">
      <c r="A150" s="1208"/>
      <c r="B150" s="1208"/>
      <c r="C150" s="1208">
        <v>1</v>
      </c>
      <c r="D150" s="1107"/>
      <c r="F150" s="1031" t="str">
        <f>"4."&amp;mergeValue(A150) &amp;"."&amp;mergeValue(B150)&amp;"."&amp;mergeValue(C150)</f>
        <v>4.24.1.1</v>
      </c>
      <c r="G150" s="819" t="s">
        <v>497</v>
      </c>
      <c r="H150" s="1111" t="str">
        <f>IF(Территории!H13="","","" &amp; Территории!H13 &amp; "")</f>
        <v>городской округ Самара</v>
      </c>
      <c r="I150" s="818" t="s">
        <v>500</v>
      </c>
      <c r="J150" s="617"/>
      <c r="K150" s="1015"/>
      <c r="L150" s="1015"/>
      <c r="M150" s="1015"/>
      <c r="N150" s="1015"/>
      <c r="O150" s="1015"/>
      <c r="P150" s="1015"/>
      <c r="Q150" s="1015"/>
      <c r="R150" s="1015"/>
      <c r="S150" s="1015"/>
      <c r="T150" s="1015"/>
    </row>
    <row r="151" spans="1:20" s="1009" customFormat="1" ht="56.25">
      <c r="A151" s="1208"/>
      <c r="B151" s="1208"/>
      <c r="C151" s="1208"/>
      <c r="D151" s="1107">
        <v>1</v>
      </c>
      <c r="F151" s="1031" t="str">
        <f>"4."&amp;mergeValue(A151) &amp;"."&amp;mergeValue(B151)&amp;"."&amp;mergeValue(C151)&amp;"."&amp;mergeValue(D151)</f>
        <v>4.24.1.1.1</v>
      </c>
      <c r="G151" s="820" t="s">
        <v>498</v>
      </c>
      <c r="H151" s="1111" t="str">
        <f>IF(Территории!R14="","","" &amp; Территории!R14 &amp; "")</f>
        <v>городской округ Самара (36701000)</v>
      </c>
      <c r="I151" s="1108" t="s">
        <v>591</v>
      </c>
      <c r="J151" s="617"/>
      <c r="K151" s="1015"/>
      <c r="L151" s="1015"/>
      <c r="M151" s="1015"/>
      <c r="N151" s="1015"/>
      <c r="O151" s="1015"/>
      <c r="P151" s="1015"/>
      <c r="Q151" s="1015"/>
      <c r="R151" s="1015"/>
      <c r="S151" s="1015"/>
      <c r="T151" s="1015"/>
    </row>
    <row r="152" spans="1:20" s="1009" customFormat="1" ht="45">
      <c r="A152" s="1208">
        <v>25</v>
      </c>
      <c r="B152" s="1015"/>
      <c r="C152" s="1015"/>
      <c r="D152" s="1015"/>
      <c r="F152" s="1031" t="str">
        <f>"2." &amp;mergeValue(A152)</f>
        <v>2.25</v>
      </c>
      <c r="G152" s="817" t="s">
        <v>494</v>
      </c>
      <c r="H152" s="1111" t="str">
        <f>IF('Перечень тарифов'!R69="","наименование отсутствует","" &amp; 'Перечень тарифов'!R69 &amp; "")</f>
        <v>36</v>
      </c>
      <c r="I152" s="818" t="s">
        <v>590</v>
      </c>
      <c r="J152" s="617"/>
      <c r="K152" s="1015"/>
      <c r="L152" s="1015"/>
      <c r="M152" s="1015"/>
      <c r="N152" s="1015"/>
      <c r="O152" s="1015"/>
      <c r="P152" s="1015"/>
      <c r="Q152" s="1015"/>
      <c r="R152" s="1015"/>
      <c r="S152" s="1015"/>
      <c r="T152" s="1015"/>
    </row>
    <row r="153" spans="1:20" s="1009" customFormat="1" ht="22.5">
      <c r="A153" s="1208"/>
      <c r="B153" s="1015"/>
      <c r="C153" s="1015"/>
      <c r="D153" s="1015"/>
      <c r="F153" s="1031" t="str">
        <f>"3." &amp;mergeValue(A153)</f>
        <v>3.25</v>
      </c>
      <c r="G153" s="817" t="s">
        <v>495</v>
      </c>
      <c r="H153"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3" s="818" t="s">
        <v>588</v>
      </c>
      <c r="J153" s="617"/>
      <c r="K153" s="1015"/>
      <c r="L153" s="1015"/>
      <c r="M153" s="1015"/>
      <c r="N153" s="1015"/>
      <c r="O153" s="1015"/>
      <c r="P153" s="1015"/>
      <c r="Q153" s="1015"/>
      <c r="R153" s="1015"/>
      <c r="S153" s="1015"/>
      <c r="T153" s="1015"/>
    </row>
    <row r="154" spans="1:20" s="1009" customFormat="1" ht="22.5">
      <c r="A154" s="1208"/>
      <c r="B154" s="1015"/>
      <c r="C154" s="1015"/>
      <c r="D154" s="1015"/>
      <c r="F154" s="1031" t="str">
        <f>"4."&amp;mergeValue(A154)</f>
        <v>4.25</v>
      </c>
      <c r="G154" s="817" t="s">
        <v>496</v>
      </c>
      <c r="H154" s="1117" t="s">
        <v>458</v>
      </c>
      <c r="I154" s="818"/>
      <c r="J154" s="617"/>
      <c r="K154" s="1015"/>
      <c r="L154" s="1015"/>
      <c r="M154" s="1015"/>
      <c r="N154" s="1015"/>
      <c r="O154" s="1015"/>
      <c r="P154" s="1015"/>
      <c r="Q154" s="1015"/>
      <c r="R154" s="1015"/>
      <c r="S154" s="1015"/>
      <c r="T154" s="1015"/>
    </row>
    <row r="155" spans="1:20" s="1009" customFormat="1" ht="18.75">
      <c r="A155" s="1208"/>
      <c r="B155" s="1208">
        <v>1</v>
      </c>
      <c r="C155" s="1107"/>
      <c r="D155" s="1107"/>
      <c r="F155" s="1031" t="str">
        <f>"4."&amp;mergeValue(A155) &amp;"."&amp;mergeValue(B155)</f>
        <v>4.25.1</v>
      </c>
      <c r="G155" s="832" t="s">
        <v>592</v>
      </c>
      <c r="H155" s="1111" t="str">
        <f>IF(region_name="","",region_name)</f>
        <v>Самарская область</v>
      </c>
      <c r="I155" s="818" t="s">
        <v>499</v>
      </c>
      <c r="J155" s="617"/>
      <c r="K155" s="1015"/>
      <c r="L155" s="1015"/>
      <c r="M155" s="1015"/>
      <c r="N155" s="1015"/>
      <c r="O155" s="1015"/>
      <c r="P155" s="1015"/>
      <c r="Q155" s="1015"/>
      <c r="R155" s="1015"/>
      <c r="S155" s="1015"/>
      <c r="T155" s="1015"/>
    </row>
    <row r="156" spans="1:20" s="1009" customFormat="1" ht="22.5">
      <c r="A156" s="1208"/>
      <c r="B156" s="1208"/>
      <c r="C156" s="1208">
        <v>1</v>
      </c>
      <c r="D156" s="1107"/>
      <c r="F156" s="1031" t="str">
        <f>"4."&amp;mergeValue(A156) &amp;"."&amp;mergeValue(B156)&amp;"."&amp;mergeValue(C156)</f>
        <v>4.25.1.1</v>
      </c>
      <c r="G156" s="819" t="s">
        <v>497</v>
      </c>
      <c r="H156" s="1111" t="str">
        <f>IF(Территории!H13="","","" &amp; Территории!H13 &amp; "")</f>
        <v>городской округ Самара</v>
      </c>
      <c r="I156" s="818" t="s">
        <v>500</v>
      </c>
      <c r="J156" s="617"/>
      <c r="K156" s="1015"/>
      <c r="L156" s="1015"/>
      <c r="M156" s="1015"/>
      <c r="N156" s="1015"/>
      <c r="O156" s="1015"/>
      <c r="P156" s="1015"/>
      <c r="Q156" s="1015"/>
      <c r="R156" s="1015"/>
      <c r="S156" s="1015"/>
      <c r="T156" s="1015"/>
    </row>
    <row r="157" spans="1:20" s="1009" customFormat="1" ht="56.25">
      <c r="A157" s="1208"/>
      <c r="B157" s="1208"/>
      <c r="C157" s="1208"/>
      <c r="D157" s="1107">
        <v>1</v>
      </c>
      <c r="F157" s="1031" t="str">
        <f>"4."&amp;mergeValue(A157) &amp;"."&amp;mergeValue(B157)&amp;"."&amp;mergeValue(C157)&amp;"."&amp;mergeValue(D157)</f>
        <v>4.25.1.1.1</v>
      </c>
      <c r="G157" s="820" t="s">
        <v>498</v>
      </c>
      <c r="H157" s="1111" t="str">
        <f>IF(Территории!R14="","","" &amp; Территории!R14 &amp; "")</f>
        <v>городской округ Самара (36701000)</v>
      </c>
      <c r="I157" s="1108" t="s">
        <v>591</v>
      </c>
      <c r="J157" s="617"/>
      <c r="K157" s="1015"/>
      <c r="L157" s="1015"/>
      <c r="M157" s="1015"/>
      <c r="N157" s="1015"/>
      <c r="O157" s="1015"/>
      <c r="P157" s="1015"/>
      <c r="Q157" s="1015"/>
      <c r="R157" s="1015"/>
      <c r="S157" s="1015"/>
      <c r="T157" s="1015"/>
    </row>
    <row r="158" spans="1:20" s="774" customFormat="1" ht="3" customHeight="1">
      <c r="A158" s="775"/>
      <c r="B158" s="775"/>
      <c r="C158" s="775"/>
      <c r="D158" s="775"/>
      <c r="F158" s="824"/>
      <c r="G158" s="418"/>
      <c r="H158" s="419"/>
      <c r="I158" s="985"/>
      <c r="J158" s="775"/>
      <c r="K158" s="775"/>
      <c r="L158" s="775"/>
      <c r="M158" s="775"/>
      <c r="N158" s="775"/>
      <c r="O158" s="775"/>
      <c r="P158" s="775"/>
      <c r="Q158" s="775"/>
      <c r="R158" s="775"/>
      <c r="S158" s="775"/>
      <c r="T158" s="775"/>
    </row>
    <row r="159" spans="1:20" s="774" customFormat="1" ht="15" customHeight="1">
      <c r="A159" s="775"/>
      <c r="B159" s="775"/>
      <c r="C159" s="775"/>
      <c r="D159" s="775"/>
      <c r="F159" s="824"/>
      <c r="G159" s="1203" t="s">
        <v>593</v>
      </c>
      <c r="H159" s="1203"/>
      <c r="I159" s="985"/>
      <c r="J159" s="775"/>
      <c r="K159" s="775"/>
      <c r="L159" s="775"/>
      <c r="M159" s="775"/>
      <c r="N159" s="775"/>
      <c r="O159" s="775"/>
      <c r="P159" s="775"/>
      <c r="Q159" s="775"/>
      <c r="R159" s="775"/>
      <c r="S159" s="775"/>
      <c r="T159" s="775"/>
    </row>
  </sheetData>
  <sheetProtection algorithmName="SHA-512" hashValue="6/0d+O36yERKzLWUlbZki7Bx3rg7j5Bk1m0d1MgraCXwaXpiC+e4C98N7KYvs497zbSHQoZFn8Huyf4HKmgUfQ==" saltValue="i1iDOioZR3YJN+u1+QHaXg==" spinCount="100000" sheet="1" objects="1" scenarios="1" formatColumns="0" formatRows="0"/>
  <mergeCells count="79">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 ref="A32:A37"/>
    <mergeCell ref="B35:B37"/>
    <mergeCell ref="C36:C37"/>
    <mergeCell ref="A38:A43"/>
    <mergeCell ref="B41:B43"/>
    <mergeCell ref="C42:C43"/>
    <mergeCell ref="A44:A49"/>
    <mergeCell ref="B47:B49"/>
    <mergeCell ref="C48:C49"/>
    <mergeCell ref="A50:A55"/>
    <mergeCell ref="B53:B55"/>
    <mergeCell ref="C54:C55"/>
    <mergeCell ref="A56:A61"/>
    <mergeCell ref="B59:B61"/>
    <mergeCell ref="C60:C61"/>
    <mergeCell ref="A62:A67"/>
    <mergeCell ref="B65:B67"/>
    <mergeCell ref="C66:C67"/>
    <mergeCell ref="A68:A73"/>
    <mergeCell ref="B71:B73"/>
    <mergeCell ref="C72:C73"/>
    <mergeCell ref="A74:A79"/>
    <mergeCell ref="B77:B79"/>
    <mergeCell ref="C78:C79"/>
    <mergeCell ref="A80:A85"/>
    <mergeCell ref="B83:B85"/>
    <mergeCell ref="C84:C85"/>
    <mergeCell ref="A86:A91"/>
    <mergeCell ref="B89:B91"/>
    <mergeCell ref="C90:C91"/>
    <mergeCell ref="A92:A97"/>
    <mergeCell ref="B95:B97"/>
    <mergeCell ref="C96:C97"/>
    <mergeCell ref="A98:A103"/>
    <mergeCell ref="B101:B103"/>
    <mergeCell ref="C102:C103"/>
    <mergeCell ref="A104:A109"/>
    <mergeCell ref="B107:B109"/>
    <mergeCell ref="C108:C109"/>
    <mergeCell ref="A110:A115"/>
    <mergeCell ref="B113:B115"/>
    <mergeCell ref="C114:C115"/>
    <mergeCell ref="A116:A121"/>
    <mergeCell ref="B119:B121"/>
    <mergeCell ref="C120:C121"/>
    <mergeCell ref="A122:A127"/>
    <mergeCell ref="B125:B127"/>
    <mergeCell ref="C126:C127"/>
    <mergeCell ref="A128:A133"/>
    <mergeCell ref="B131:B133"/>
    <mergeCell ref="C132:C133"/>
    <mergeCell ref="A134:A139"/>
    <mergeCell ref="B137:B139"/>
    <mergeCell ref="C138:C139"/>
    <mergeCell ref="A140:A145"/>
    <mergeCell ref="B143:B145"/>
    <mergeCell ref="C144:C145"/>
    <mergeCell ref="G159:H159"/>
    <mergeCell ref="A146:A151"/>
    <mergeCell ref="B149:B151"/>
    <mergeCell ref="C150:C151"/>
    <mergeCell ref="A152:A157"/>
    <mergeCell ref="B155:B157"/>
    <mergeCell ref="C156:C157"/>
  </mergeCells>
  <dataValidations count="1">
    <dataValidation type="textLength" operator="lessThanOrEqual" allowBlank="1" showInputMessage="1" showErrorMessage="1" errorTitle="Ошибка" error="Допускается ввод не более 900 символов!" sqref="I158:I159" xr:uid="{00000000-0002-0000-2100-000000000000}">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2">
    <tabColor rgb="FFEAEBEE"/>
  </sheetPr>
  <dimension ref="A1:L34"/>
  <sheetViews>
    <sheetView showGridLines="0" topLeftCell="C4" zoomScaleNormal="100" workbookViewId="0">
      <selection activeCell="H12" sqref="H1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6" t="s">
        <v>696</v>
      </c>
      <c r="E5" s="1236"/>
      <c r="F5" s="1236"/>
      <c r="G5" s="1236"/>
      <c r="H5" s="1236"/>
      <c r="I5" s="336"/>
    </row>
    <row r="6" spans="1:9" ht="3" customHeight="1">
      <c r="C6" s="86"/>
      <c r="D6" s="37"/>
      <c r="E6" s="84"/>
      <c r="F6" s="84"/>
      <c r="G6" s="84"/>
      <c r="H6" s="83"/>
      <c r="I6" s="286"/>
    </row>
    <row r="7" spans="1:9" ht="21" customHeight="1">
      <c r="C7" s="86"/>
      <c r="D7" s="1220" t="s">
        <v>454</v>
      </c>
      <c r="E7" s="1220"/>
      <c r="F7" s="1220"/>
      <c r="G7" s="1220"/>
      <c r="H7" s="1220"/>
      <c r="I7" s="1283" t="s">
        <v>455</v>
      </c>
    </row>
    <row r="8" spans="1:9" ht="21" customHeight="1">
      <c r="C8" s="86"/>
      <c r="D8" s="103" t="s">
        <v>92</v>
      </c>
      <c r="E8" s="113" t="s">
        <v>457</v>
      </c>
      <c r="F8" s="113"/>
      <c r="G8" s="113" t="s">
        <v>442</v>
      </c>
      <c r="H8" s="113" t="s">
        <v>456</v>
      </c>
      <c r="I8" s="1283"/>
    </row>
    <row r="9" spans="1:9" ht="12" customHeight="1">
      <c r="C9" s="86"/>
      <c r="D9" s="42" t="s">
        <v>93</v>
      </c>
      <c r="E9" s="42" t="s">
        <v>49</v>
      </c>
      <c r="F9" s="42"/>
      <c r="G9" s="42" t="s">
        <v>50</v>
      </c>
      <c r="H9" s="42" t="s">
        <v>51</v>
      </c>
      <c r="I9" s="42" t="s">
        <v>68</v>
      </c>
    </row>
    <row r="10" spans="1:9">
      <c r="A10" s="285"/>
      <c r="C10" s="86"/>
      <c r="D10" s="187">
        <v>1</v>
      </c>
      <c r="E10" s="1285" t="s">
        <v>459</v>
      </c>
      <c r="F10" s="1285"/>
      <c r="G10" s="1285"/>
      <c r="H10" s="1285"/>
      <c r="I10" s="307"/>
    </row>
    <row r="11" spans="1:9" ht="20.100000000000001" customHeight="1">
      <c r="A11" s="285"/>
      <c r="C11" s="86"/>
      <c r="D11" s="187" t="s">
        <v>295</v>
      </c>
      <c r="E11" s="287" t="s">
        <v>460</v>
      </c>
      <c r="F11" s="295"/>
      <c r="G11" s="432" t="s">
        <v>2179</v>
      </c>
      <c r="H11" s="295" t="s">
        <v>458</v>
      </c>
      <c r="I11" s="196" t="s">
        <v>461</v>
      </c>
    </row>
    <row r="12" spans="1:9" ht="45">
      <c r="A12" s="285"/>
      <c r="C12" s="86"/>
      <c r="D12" s="187" t="s">
        <v>329</v>
      </c>
      <c r="E12" s="287" t="s">
        <v>462</v>
      </c>
      <c r="F12" s="295"/>
      <c r="G12" s="414" t="s">
        <v>2180</v>
      </c>
      <c r="H12" s="1092" t="s">
        <v>2187</v>
      </c>
      <c r="I12" s="415" t="s">
        <v>697</v>
      </c>
    </row>
    <row r="13" spans="1:9" ht="33.75">
      <c r="A13" s="285"/>
      <c r="B13" s="186">
        <v>3</v>
      </c>
      <c r="C13" s="86"/>
      <c r="D13" s="187">
        <v>2</v>
      </c>
      <c r="E13" s="352" t="s">
        <v>698</v>
      </c>
      <c r="F13" s="295"/>
      <c r="G13" s="295" t="s">
        <v>458</v>
      </c>
      <c r="H13" s="1092" t="s">
        <v>2177</v>
      </c>
      <c r="I13" s="416" t="s">
        <v>463</v>
      </c>
    </row>
    <row r="14" spans="1:9" ht="39" customHeight="1">
      <c r="A14" s="285"/>
      <c r="C14" s="86"/>
      <c r="D14" s="187">
        <v>3</v>
      </c>
      <c r="E14" s="1284" t="s">
        <v>699</v>
      </c>
      <c r="F14" s="1284"/>
      <c r="G14" s="1284"/>
      <c r="H14" s="1284"/>
      <c r="I14" s="413"/>
    </row>
    <row r="15" spans="1:9" ht="20.100000000000001" customHeight="1">
      <c r="A15" s="285"/>
      <c r="C15" s="86"/>
      <c r="D15" s="187" t="s">
        <v>444</v>
      </c>
      <c r="E15" s="292" t="s">
        <v>2181</v>
      </c>
      <c r="F15" s="295"/>
      <c r="G15" s="295" t="s">
        <v>458</v>
      </c>
      <c r="H15" s="1092" t="s">
        <v>2177</v>
      </c>
      <c r="I15" s="1210" t="s">
        <v>700</v>
      </c>
    </row>
    <row r="16" spans="1:9" ht="15" customHeight="1">
      <c r="A16" s="285"/>
      <c r="C16" s="86"/>
      <c r="D16" s="114"/>
      <c r="E16" s="300" t="s">
        <v>328</v>
      </c>
      <c r="F16" s="301"/>
      <c r="G16" s="301"/>
      <c r="H16" s="298"/>
      <c r="I16" s="1212"/>
    </row>
    <row r="17" spans="1:12" ht="69" customHeight="1">
      <c r="A17" s="285"/>
      <c r="B17" s="186">
        <v>3</v>
      </c>
      <c r="C17" s="86"/>
      <c r="D17" s="187">
        <v>4</v>
      </c>
      <c r="E17" s="1284" t="s">
        <v>701</v>
      </c>
      <c r="F17" s="1284"/>
      <c r="G17" s="1284"/>
      <c r="H17" s="1284"/>
      <c r="I17" s="413"/>
    </row>
    <row r="18" spans="1:12" ht="87.95" customHeight="1">
      <c r="A18" s="285"/>
      <c r="C18" s="86"/>
      <c r="D18" s="187" t="s">
        <v>445</v>
      </c>
      <c r="E18" s="302" t="s">
        <v>464</v>
      </c>
      <c r="F18" s="295"/>
      <c r="G18" s="292" t="s">
        <v>2182</v>
      </c>
      <c r="H18" s="295" t="s">
        <v>458</v>
      </c>
      <c r="I18" s="1210" t="s">
        <v>481</v>
      </c>
    </row>
    <row r="19" spans="1:12" ht="15" customHeight="1">
      <c r="A19" s="285"/>
      <c r="C19" s="86"/>
      <c r="D19" s="114"/>
      <c r="E19" s="300" t="s">
        <v>328</v>
      </c>
      <c r="F19" s="301"/>
      <c r="G19" s="301"/>
      <c r="H19" s="298"/>
      <c r="I19" s="1212"/>
    </row>
    <row r="20" spans="1:12" ht="30" customHeight="1">
      <c r="A20" s="285"/>
      <c r="B20" s="186">
        <v>3</v>
      </c>
      <c r="C20" s="86"/>
      <c r="D20" s="187">
        <v>5</v>
      </c>
      <c r="E20" s="1284" t="s">
        <v>702</v>
      </c>
      <c r="F20" s="1284"/>
      <c r="G20" s="1284"/>
      <c r="H20" s="1284"/>
      <c r="I20" s="413"/>
    </row>
    <row r="21" spans="1:12" ht="26.1" customHeight="1">
      <c r="A21" s="285"/>
      <c r="C21" s="86"/>
      <c r="D21" s="187" t="s">
        <v>446</v>
      </c>
      <c r="E21" s="1286" t="s">
        <v>703</v>
      </c>
      <c r="F21" s="1286"/>
      <c r="G21" s="1286"/>
      <c r="H21" s="1286"/>
      <c r="I21" s="413"/>
    </row>
    <row r="22" spans="1:12" ht="32.1" customHeight="1">
      <c r="A22" s="285"/>
      <c r="C22" s="86"/>
      <c r="D22" s="187" t="s">
        <v>447</v>
      </c>
      <c r="E22" s="303" t="s">
        <v>465</v>
      </c>
      <c r="F22" s="295"/>
      <c r="G22" s="414" t="s">
        <v>2183</v>
      </c>
      <c r="H22" s="295" t="s">
        <v>458</v>
      </c>
      <c r="I22" s="1210" t="s">
        <v>704</v>
      </c>
    </row>
    <row r="23" spans="1:12" ht="15" customHeight="1">
      <c r="A23" s="285"/>
      <c r="C23" s="86"/>
      <c r="D23" s="114"/>
      <c r="E23" s="301" t="s">
        <v>328</v>
      </c>
      <c r="F23" s="297"/>
      <c r="G23" s="297"/>
      <c r="H23" s="298"/>
      <c r="I23" s="1212"/>
    </row>
    <row r="24" spans="1:12" ht="14.25" customHeight="1">
      <c r="A24" s="285"/>
      <c r="C24" s="86"/>
      <c r="D24" s="187" t="s">
        <v>448</v>
      </c>
      <c r="E24" s="1286" t="s">
        <v>705</v>
      </c>
      <c r="F24" s="1286"/>
      <c r="G24" s="1286"/>
      <c r="H24" s="1286"/>
      <c r="I24" s="413"/>
    </row>
    <row r="25" spans="1:12" ht="42.95" customHeight="1">
      <c r="A25" s="285"/>
      <c r="C25" s="86"/>
      <c r="D25" s="187" t="s">
        <v>449</v>
      </c>
      <c r="E25" s="303" t="s">
        <v>467</v>
      </c>
      <c r="F25" s="295"/>
      <c r="G25" s="1128" t="s">
        <v>2184</v>
      </c>
      <c r="H25" s="295" t="s">
        <v>458</v>
      </c>
      <c r="I25" s="1210" t="s">
        <v>598</v>
      </c>
    </row>
    <row r="26" spans="1:12" ht="15" customHeight="1">
      <c r="A26" s="285"/>
      <c r="C26" s="86"/>
      <c r="D26" s="114"/>
      <c r="E26" s="301" t="s">
        <v>328</v>
      </c>
      <c r="F26" s="297"/>
      <c r="G26" s="297"/>
      <c r="H26" s="298"/>
      <c r="I26" s="1212"/>
    </row>
    <row r="27" spans="1:12" ht="26.1" customHeight="1">
      <c r="A27" s="285"/>
      <c r="C27" s="86"/>
      <c r="D27" s="187" t="s">
        <v>450</v>
      </c>
      <c r="E27" s="1286" t="s">
        <v>706</v>
      </c>
      <c r="F27" s="1286"/>
      <c r="G27" s="1286"/>
      <c r="H27" s="1286"/>
      <c r="I27" s="413"/>
    </row>
    <row r="28" spans="1:12" ht="32.1" customHeight="1">
      <c r="A28" s="285"/>
      <c r="C28" s="86"/>
      <c r="D28" s="187" t="s">
        <v>451</v>
      </c>
      <c r="E28" s="303" t="s">
        <v>466</v>
      </c>
      <c r="F28" s="295"/>
      <c r="G28" s="306" t="s">
        <v>2185</v>
      </c>
      <c r="H28" s="295" t="s">
        <v>458</v>
      </c>
      <c r="I28" s="1210" t="s">
        <v>707</v>
      </c>
      <c r="L28" s="212" t="s">
        <v>2185</v>
      </c>
    </row>
    <row r="29" spans="1:12" ht="15" customHeight="1">
      <c r="A29" s="285"/>
      <c r="C29" s="86"/>
      <c r="D29" s="114"/>
      <c r="E29" s="301" t="s">
        <v>328</v>
      </c>
      <c r="F29" s="297"/>
      <c r="G29" s="297"/>
      <c r="H29" s="298"/>
      <c r="I29" s="1212"/>
    </row>
    <row r="30" spans="1:12" ht="49.5" customHeight="1">
      <c r="A30" s="285"/>
      <c r="B30" s="186">
        <v>3</v>
      </c>
      <c r="C30" s="86"/>
      <c r="D30" s="187" t="s">
        <v>69</v>
      </c>
      <c r="E30" s="1284" t="s">
        <v>709</v>
      </c>
      <c r="F30" s="1284"/>
      <c r="G30" s="1284"/>
      <c r="H30" s="1284"/>
      <c r="I30" s="413"/>
    </row>
    <row r="31" spans="1:12" ht="20.100000000000001" customHeight="1">
      <c r="A31" s="285"/>
      <c r="C31" s="86"/>
      <c r="D31" s="187" t="s">
        <v>452</v>
      </c>
      <c r="E31" s="1128" t="s">
        <v>2186</v>
      </c>
      <c r="F31" s="295"/>
      <c r="G31" s="295" t="s">
        <v>458</v>
      </c>
      <c r="H31" s="1092" t="s">
        <v>2177</v>
      </c>
      <c r="I31" s="1210" t="s">
        <v>480</v>
      </c>
    </row>
    <row r="32" spans="1:12" ht="15" customHeight="1">
      <c r="A32" s="285"/>
      <c r="C32" s="86"/>
      <c r="D32" s="114"/>
      <c r="E32" s="300" t="s">
        <v>328</v>
      </c>
      <c r="F32" s="297"/>
      <c r="G32" s="297"/>
      <c r="H32" s="298"/>
      <c r="I32" s="1212"/>
    </row>
    <row r="33" spans="1:12" s="174" customFormat="1" ht="3" customHeight="1">
      <c r="A33" s="285"/>
      <c r="K33" s="290"/>
      <c r="L33" s="290"/>
    </row>
    <row r="34" spans="1:12" ht="24.75" customHeight="1">
      <c r="D34" s="299">
        <v>1</v>
      </c>
      <c r="E34" s="1203" t="s">
        <v>708</v>
      </c>
      <c r="F34" s="1203"/>
      <c r="G34" s="1203"/>
      <c r="H34" s="1203"/>
      <c r="I34" s="1203"/>
    </row>
  </sheetData>
  <sheetProtection algorithmName="SHA-512" hashValue="edKWeUa78+p7qxwcsuGcuikDgWvqaB76wgug7FLjVj3CrE6Kh65LNu49p1JM2jv1Qq9hA5Aj8JqOLbbJ52yKYw==" saltValue="o0vXy/psrIDFyO4jvKIshw=="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2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2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2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200-000003000000}"/>
  </dataValidations>
  <hyperlinks>
    <hyperlink ref="H13" location="'Форма 4.8'!$H$13" tooltip="Кликните по гиперссылке, чтобы перейти по гиперссылке или отредактировать её" display="https://portal.eias.ru/Portal/DownloadPage.aspx?type=12&amp;guid=d6939286-05f2-4257-a052-d7f796cc350b" xr:uid="{00000000-0004-0000-2200-000000000000}"/>
    <hyperlink ref="H15" location="'Форма 4.8'!$H$15" tooltip="Кликните по гиперссылке, чтобы перейти по гиперссылке или отредактировать её" display="https://portal.eias.ru/Portal/DownloadPage.aspx?type=12&amp;guid=d6939286-05f2-4257-a052-d7f796cc350b" xr:uid="{00000000-0004-0000-2200-000001000000}"/>
    <hyperlink ref="H31" location="'Форма 4.8'!$H$31" tooltip="Кликните по гиперссылке, чтобы перейти по гиперссылке или отредактировать её" display="https://portal.eias.ru/Portal/DownloadPage.aspx?type=12&amp;guid=d6939286-05f2-4257-a052-d7f796cc350b" xr:uid="{00000000-0004-0000-2200-000002000000}"/>
    <hyperlink ref="H12" location="'Форма 4.8'!$H$12" tooltip="Кликните по гиперссылке, чтобы перейти по гиперссылке или отредактировать её" display="https://portal.eias.ru/Portal/DownloadPage.aspx?type=12&amp;guid=250da348-ec2c-44e2-baad-2650bf52e1da" xr:uid="{00000000-0004-0000-2200-000003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7" t="s">
        <v>478</v>
      </c>
      <c r="E5" s="1287"/>
      <c r="F5" s="1287"/>
      <c r="G5" s="1287"/>
      <c r="H5" s="1287"/>
      <c r="I5" s="1287"/>
      <c r="J5" s="1287"/>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9" t="s">
        <v>454</v>
      </c>
      <c r="E8" s="1289"/>
      <c r="F8" s="1289"/>
      <c r="G8" s="1289"/>
      <c r="H8" s="1289"/>
      <c r="I8" s="1289"/>
      <c r="J8" s="1289"/>
      <c r="K8" s="1289" t="s">
        <v>455</v>
      </c>
    </row>
    <row r="9" spans="1:14">
      <c r="D9" s="1289" t="s">
        <v>92</v>
      </c>
      <c r="E9" s="1289" t="s">
        <v>482</v>
      </c>
      <c r="F9" s="1289"/>
      <c r="G9" s="1289" t="s">
        <v>483</v>
      </c>
      <c r="H9" s="1289"/>
      <c r="I9" s="1289"/>
      <c r="J9" s="1289"/>
      <c r="K9" s="1289"/>
    </row>
    <row r="10" spans="1:14" ht="22.5">
      <c r="D10" s="1289"/>
      <c r="E10" s="137" t="s">
        <v>484</v>
      </c>
      <c r="F10" s="137" t="s">
        <v>400</v>
      </c>
      <c r="G10" s="137" t="s">
        <v>400</v>
      </c>
      <c r="H10" s="137" t="s">
        <v>484</v>
      </c>
      <c r="I10" s="137" t="s">
        <v>485</v>
      </c>
      <c r="J10" s="137" t="s">
        <v>456</v>
      </c>
      <c r="K10" s="128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10"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12"/>
    </row>
    <row r="14" spans="1:14" ht="3" customHeight="1">
      <c r="A14" s="131"/>
      <c r="B14" s="131"/>
      <c r="C14" s="131"/>
    </row>
    <row r="15" spans="1:14" ht="27.75" customHeight="1">
      <c r="E15" s="1288" t="s">
        <v>594</v>
      </c>
      <c r="F15" s="1288"/>
      <c r="G15" s="1288"/>
      <c r="H15" s="1288"/>
      <c r="I15" s="1288"/>
      <c r="J15" s="128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3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3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3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3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3" t="s">
        <v>314</v>
      </c>
      <c r="E7" s="1165"/>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90" t="s">
        <v>315</v>
      </c>
      <c r="E15" s="129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400-000000000000}">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7" t="s">
        <v>55</v>
      </c>
      <c r="E7" s="1287"/>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1" t="s">
        <v>56</v>
      </c>
      <c r="C2" s="1291"/>
      <c r="D2" s="1291"/>
      <c r="E2" s="440"/>
    </row>
    <row r="3" spans="2:5" ht="3" customHeight="1"/>
    <row r="4" spans="2:5" ht="21.75" customHeight="1" thickBot="1">
      <c r="B4" s="1127" t="s">
        <v>1</v>
      </c>
      <c r="C4" s="1127" t="s">
        <v>91</v>
      </c>
      <c r="D4" s="1127" t="s">
        <v>72</v>
      </c>
    </row>
    <row r="5" spans="2:5" ht="12" thickTop="1"/>
  </sheetData>
  <sheetProtection algorithmName="SHA-512" hashValue="u/o+RYch5jq0zjocYlQ7s4x/u5HHjj3ZZWf4TA5kdwNejiPSv/0y+ZpCFXU2oy4KzoygyOe/lEcmfK02Qy0FhA==" saltValue="Lr/CMMuccVV8mULRe34zyA==" spinCount="100000" sheet="1" objects="1" scenarios="1" formatColumns="0" formatRows="0" autoFilter="0"/>
  <autoFilter ref="B4:D4" xr:uid="{00000000-0001-0000-2600-000000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1">
        <v>44531.447731481479</v>
      </c>
      <c r="B2" s="12" t="s">
        <v>774</v>
      </c>
      <c r="C2" s="12" t="s">
        <v>442</v>
      </c>
    </row>
    <row r="3" spans="1:4">
      <c r="A3" s="1121">
        <v>44531.447743055556</v>
      </c>
      <c r="B3" s="12" t="s">
        <v>775</v>
      </c>
      <c r="C3" s="12" t="s">
        <v>442</v>
      </c>
    </row>
    <row r="4" spans="1:4">
      <c r="A4" s="1121">
        <v>44531.447974537034</v>
      </c>
      <c r="B4" s="12" t="s">
        <v>774</v>
      </c>
      <c r="C4" s="12" t="s">
        <v>442</v>
      </c>
    </row>
    <row r="5" spans="1:4">
      <c r="A5" s="1121">
        <v>44531.44798611111</v>
      </c>
      <c r="B5" s="12" t="s">
        <v>775</v>
      </c>
      <c r="C5" s="12" t="s">
        <v>442</v>
      </c>
    </row>
    <row r="6" spans="1:4">
      <c r="A6" s="1121">
        <v>44531.454525462963</v>
      </c>
      <c r="B6" s="12" t="s">
        <v>774</v>
      </c>
      <c r="C6" s="12" t="s">
        <v>442</v>
      </c>
    </row>
    <row r="7" spans="1:4">
      <c r="A7" s="1121">
        <v>44531.45453703704</v>
      </c>
      <c r="B7" s="12" t="s">
        <v>775</v>
      </c>
      <c r="C7" s="12" t="s">
        <v>442</v>
      </c>
    </row>
    <row r="8" spans="1:4">
      <c r="A8" s="1121">
        <v>44592.355706018519</v>
      </c>
      <c r="B8" s="12" t="s">
        <v>774</v>
      </c>
      <c r="C8" s="12" t="s">
        <v>442</v>
      </c>
    </row>
    <row r="9" spans="1:4">
      <c r="A9" s="1121">
        <v>44592.355729166666</v>
      </c>
      <c r="B9" s="12" t="s">
        <v>775</v>
      </c>
      <c r="C9" s="12" t="s">
        <v>442</v>
      </c>
    </row>
  </sheetData>
  <sheetProtection algorithmName="SHA-512" hashValue="Pq/oUrHyH/ZbgR6ijd9I9vxj1xEn8mJjns2yFeZLyG44MEOsxUwZICPN1JSst8gY1NnDuIoSyagiotQhq9AxRg==" saltValue="V5IKyiIRbW9wT7YOaCIF7w=="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9">
        <v>1</v>
      </c>
      <c r="E9" s="1305"/>
      <c r="F9" s="1307"/>
      <c r="G9" s="1311" t="s">
        <v>85</v>
      </c>
      <c r="H9" s="1179"/>
      <c r="I9" s="1179">
        <v>1</v>
      </c>
      <c r="J9" s="1300"/>
      <c r="K9" s="1235" t="s">
        <v>85</v>
      </c>
      <c r="L9" s="1171"/>
      <c r="M9" s="1171" t="s">
        <v>93</v>
      </c>
      <c r="N9" s="1303"/>
      <c r="O9" s="1235" t="s">
        <v>85</v>
      </c>
      <c r="P9" s="1171"/>
      <c r="Q9" s="1171" t="s">
        <v>93</v>
      </c>
      <c r="R9" s="1304"/>
      <c r="S9" s="1235" t="s">
        <v>85</v>
      </c>
      <c r="T9" s="1089"/>
      <c r="U9" s="1089" t="s">
        <v>93</v>
      </c>
      <c r="V9" s="1116"/>
      <c r="W9" s="308"/>
    </row>
    <row r="10" spans="1:23" s="741" customFormat="1" ht="17.100000000000001" customHeight="1">
      <c r="A10" s="205"/>
      <c r="C10" s="159"/>
      <c r="D10" s="1179"/>
      <c r="E10" s="1305"/>
      <c r="F10" s="1307"/>
      <c r="G10" s="1311"/>
      <c r="H10" s="1179"/>
      <c r="I10" s="1179"/>
      <c r="J10" s="1300"/>
      <c r="K10" s="1235"/>
      <c r="L10" s="1171"/>
      <c r="M10" s="1171"/>
      <c r="N10" s="1303"/>
      <c r="O10" s="1235"/>
      <c r="P10" s="1171"/>
      <c r="Q10" s="1171"/>
      <c r="R10" s="1304"/>
      <c r="S10" s="1235"/>
      <c r="T10" s="1091"/>
      <c r="U10" s="746"/>
      <c r="V10" s="747" t="s">
        <v>716</v>
      </c>
      <c r="W10" s="748"/>
    </row>
    <row r="11" spans="1:23" s="102" customFormat="1" ht="17.100000000000001" customHeight="1">
      <c r="A11" s="205"/>
      <c r="C11" s="159"/>
      <c r="D11" s="1176"/>
      <c r="E11" s="1306"/>
      <c r="F11" s="1308"/>
      <c r="G11" s="1176"/>
      <c r="H11" s="1176"/>
      <c r="I11" s="1176"/>
      <c r="J11" s="1301"/>
      <c r="K11" s="1176"/>
      <c r="L11" s="1176"/>
      <c r="M11" s="1176"/>
      <c r="N11" s="1304"/>
      <c r="O11" s="1176"/>
      <c r="P11" s="1090"/>
      <c r="Q11" s="746"/>
      <c r="R11" s="747" t="s">
        <v>715</v>
      </c>
      <c r="S11" s="743"/>
      <c r="T11" s="743"/>
      <c r="U11" s="743"/>
      <c r="V11" s="743"/>
      <c r="W11" s="748"/>
    </row>
    <row r="12" spans="1:23" s="102" customFormat="1" ht="17.100000000000001" customHeight="1">
      <c r="A12" s="205"/>
      <c r="C12" s="159"/>
      <c r="D12" s="1176"/>
      <c r="E12" s="1306"/>
      <c r="F12" s="1308"/>
      <c r="G12" s="1176"/>
      <c r="H12" s="1176"/>
      <c r="I12" s="1176"/>
      <c r="J12" s="1301"/>
      <c r="K12" s="1176"/>
      <c r="L12" s="746"/>
      <c r="M12" s="747"/>
      <c r="N12" s="747" t="s">
        <v>412</v>
      </c>
      <c r="O12" s="747"/>
      <c r="P12" s="747"/>
      <c r="Q12" s="747"/>
      <c r="R12" s="747"/>
      <c r="S12" s="743"/>
      <c r="T12" s="743"/>
      <c r="U12" s="743"/>
      <c r="V12" s="743"/>
      <c r="W12" s="748"/>
    </row>
    <row r="13" spans="1:23" s="102" customFormat="1" ht="17.25" customHeight="1">
      <c r="A13" s="205"/>
      <c r="C13" s="159"/>
      <c r="D13" s="1176"/>
      <c r="E13" s="1306"/>
      <c r="F13" s="1308"/>
      <c r="G13" s="1176"/>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9"/>
      <c r="E15" s="1309"/>
      <c r="F15" s="1310"/>
      <c r="G15" s="1312"/>
      <c r="H15" s="1179"/>
      <c r="I15" s="1179">
        <v>1</v>
      </c>
      <c r="J15" s="1300"/>
      <c r="K15" s="1235" t="s">
        <v>85</v>
      </c>
      <c r="L15" s="1171"/>
      <c r="M15" s="1171" t="s">
        <v>93</v>
      </c>
      <c r="N15" s="1303"/>
      <c r="O15" s="1235" t="s">
        <v>85</v>
      </c>
      <c r="P15" s="1171"/>
      <c r="Q15" s="1171" t="s">
        <v>93</v>
      </c>
      <c r="R15" s="1304"/>
      <c r="S15" s="1235" t="s">
        <v>85</v>
      </c>
      <c r="T15" s="1089"/>
      <c r="U15" s="1089" t="s">
        <v>93</v>
      </c>
      <c r="V15" s="1116"/>
      <c r="W15" s="308"/>
    </row>
    <row r="16" spans="1:23" s="744" customFormat="1" ht="16.5" customHeight="1">
      <c r="A16" s="750"/>
      <c r="B16" s="745"/>
      <c r="C16" s="749"/>
      <c r="D16" s="1299"/>
      <c r="E16" s="1309"/>
      <c r="F16" s="1310"/>
      <c r="G16" s="1312"/>
      <c r="H16" s="1179"/>
      <c r="I16" s="1179"/>
      <c r="J16" s="1300"/>
      <c r="K16" s="1235"/>
      <c r="L16" s="1171"/>
      <c r="M16" s="1171"/>
      <c r="N16" s="1303"/>
      <c r="O16" s="1235"/>
      <c r="P16" s="1171"/>
      <c r="Q16" s="1171"/>
      <c r="R16" s="1304"/>
      <c r="S16" s="1235"/>
      <c r="T16" s="1091"/>
      <c r="U16" s="746"/>
      <c r="V16" s="747" t="s">
        <v>716</v>
      </c>
      <c r="W16" s="748"/>
    </row>
    <row r="17" spans="1:36" ht="17.100000000000001" customHeight="1">
      <c r="A17" s="205"/>
      <c r="B17" s="102"/>
      <c r="C17" s="159"/>
      <c r="D17" s="1299"/>
      <c r="E17" s="1309"/>
      <c r="F17" s="1310"/>
      <c r="G17" s="1312"/>
      <c r="H17" s="1179"/>
      <c r="I17" s="1179"/>
      <c r="J17" s="1301"/>
      <c r="K17" s="1235"/>
      <c r="L17" s="1171"/>
      <c r="M17" s="1171"/>
      <c r="N17" s="1304"/>
      <c r="O17" s="1235"/>
      <c r="P17" s="1090"/>
      <c r="Q17" s="746"/>
      <c r="R17" s="747" t="s">
        <v>715</v>
      </c>
      <c r="S17" s="743"/>
      <c r="T17" s="743"/>
      <c r="U17" s="743"/>
      <c r="V17" s="743"/>
      <c r="W17" s="748"/>
    </row>
    <row r="18" spans="1:36" ht="17.100000000000001" customHeight="1">
      <c r="A18" s="205"/>
      <c r="B18" s="102"/>
      <c r="C18" s="159"/>
      <c r="D18" s="1299"/>
      <c r="E18" s="1309"/>
      <c r="F18" s="1310"/>
      <c r="G18" s="1312"/>
      <c r="H18" s="1179"/>
      <c r="I18" s="1179"/>
      <c r="J18" s="1301"/>
      <c r="K18" s="1235"/>
      <c r="L18" s="746"/>
      <c r="M18" s="747"/>
      <c r="N18" s="747" t="s">
        <v>412</v>
      </c>
      <c r="O18" s="747"/>
      <c r="P18" s="747"/>
      <c r="Q18" s="747"/>
      <c r="R18" s="747"/>
      <c r="S18" s="743"/>
      <c r="T18" s="743"/>
      <c r="U18" s="743"/>
      <c r="V18" s="743"/>
      <c r="W18" s="748"/>
    </row>
    <row r="19" spans="1:36" ht="17.100000000000001" customHeight="1">
      <c r="A19" s="205"/>
      <c r="B19" s="102"/>
      <c r="C19" s="159"/>
      <c r="D19" s="1299"/>
      <c r="E19" s="1309"/>
      <c r="F19" s="1310"/>
      <c r="G19" s="1312"/>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02" t="s">
        <v>298</v>
      </c>
      <c r="P27" s="1302"/>
      <c r="Q27" s="1302"/>
      <c r="R27" s="1266" t="s">
        <v>270</v>
      </c>
      <c r="S27" s="1266"/>
      <c r="T27" s="1266"/>
      <c r="U27" s="1220" t="s">
        <v>341</v>
      </c>
      <c r="W27" s="1313"/>
    </row>
    <row r="28" spans="1:36" ht="17.100000000000001" customHeight="1">
      <c r="O28" s="1267" t="s">
        <v>605</v>
      </c>
      <c r="P28" s="1267" t="s">
        <v>271</v>
      </c>
      <c r="Q28" s="1267"/>
      <c r="R28" s="1266"/>
      <c r="S28" s="1266"/>
      <c r="T28" s="1266"/>
      <c r="U28" s="1220"/>
      <c r="W28" s="1313"/>
    </row>
    <row r="29" spans="1:36" ht="37.5" customHeight="1">
      <c r="O29" s="1267"/>
      <c r="P29" s="104" t="s">
        <v>606</v>
      </c>
      <c r="Q29" s="104" t="s">
        <v>6</v>
      </c>
      <c r="R29" s="105" t="s">
        <v>274</v>
      </c>
      <c r="S29" s="1268" t="s">
        <v>273</v>
      </c>
      <c r="T29" s="1268"/>
      <c r="U29" s="1220"/>
      <c r="W29" s="1313"/>
    </row>
    <row r="30" spans="1:36" ht="17.100000000000001" customHeight="1">
      <c r="G30" s="157"/>
      <c r="H30" s="157"/>
      <c r="I30" s="157"/>
      <c r="J30" s="157"/>
      <c r="K30" s="157"/>
      <c r="L30" s="122"/>
      <c r="M30" s="433" t="s">
        <v>183</v>
      </c>
      <c r="N30" s="434"/>
      <c r="O30" s="1314"/>
      <c r="P30" s="1314"/>
      <c r="Q30" s="1314"/>
      <c r="R30" s="1314"/>
      <c r="S30" s="1314"/>
      <c r="T30" s="1314"/>
      <c r="U30" s="1314"/>
      <c r="V30" s="122"/>
      <c r="W30" s="122"/>
      <c r="X30" s="204"/>
      <c r="Y30" s="204"/>
      <c r="Z30" s="204"/>
      <c r="AA30" s="204"/>
      <c r="AB30" s="204"/>
      <c r="AC30" s="204"/>
      <c r="AD30" s="204"/>
      <c r="AE30" s="204"/>
      <c r="AF30" s="204"/>
      <c r="AG30" s="204"/>
      <c r="AH30" s="204"/>
      <c r="AI30" s="204"/>
      <c r="AJ30" s="204"/>
    </row>
    <row r="31" spans="1:36" s="525" customFormat="1" ht="22.5">
      <c r="A31" s="1239">
        <v>1</v>
      </c>
      <c r="B31" s="849"/>
      <c r="C31" s="849"/>
      <c r="D31" s="849"/>
      <c r="E31" s="850"/>
      <c r="F31" s="851"/>
      <c r="G31" s="851"/>
      <c r="H31" s="851"/>
      <c r="I31" s="852"/>
      <c r="J31" s="847"/>
      <c r="K31" s="854"/>
      <c r="L31" s="595">
        <f>mergeValue(A31)</f>
        <v>1</v>
      </c>
      <c r="M31" s="643" t="s">
        <v>20</v>
      </c>
      <c r="N31" s="648"/>
      <c r="O31" s="1245"/>
      <c r="P31" s="1246"/>
      <c r="Q31" s="1246"/>
      <c r="R31" s="1246"/>
      <c r="S31" s="1246"/>
      <c r="T31" s="1246"/>
      <c r="U31" s="1246"/>
      <c r="V31" s="1247"/>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9"/>
      <c r="B32" s="1239">
        <v>1</v>
      </c>
      <c r="C32" s="849"/>
      <c r="D32" s="849"/>
      <c r="E32" s="851"/>
      <c r="F32" s="851"/>
      <c r="G32" s="851"/>
      <c r="H32" s="851"/>
      <c r="I32" s="846"/>
      <c r="J32" s="845"/>
      <c r="K32" s="848"/>
      <c r="L32" s="595" t="str">
        <f>mergeValue(A32) &amp;"."&amp; mergeValue(B32)</f>
        <v>1.1</v>
      </c>
      <c r="M32" s="548" t="s">
        <v>16</v>
      </c>
      <c r="N32" s="648"/>
      <c r="O32" s="1245"/>
      <c r="P32" s="1246"/>
      <c r="Q32" s="1246"/>
      <c r="R32" s="1246"/>
      <c r="S32" s="1246"/>
      <c r="T32" s="1246"/>
      <c r="U32" s="1246"/>
      <c r="V32" s="1247"/>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9"/>
      <c r="B33" s="1239"/>
      <c r="C33" s="1239">
        <v>1</v>
      </c>
      <c r="D33" s="849"/>
      <c r="E33" s="851"/>
      <c r="F33" s="851"/>
      <c r="G33" s="851"/>
      <c r="H33" s="851"/>
      <c r="I33" s="853"/>
      <c r="J33" s="845"/>
      <c r="K33" s="848"/>
      <c r="L33" s="595" t="str">
        <f>mergeValue(A33) &amp;"."&amp; mergeValue(B33)&amp;"."&amp; mergeValue(C33)</f>
        <v>1.1.1</v>
      </c>
      <c r="M33" s="549" t="s">
        <v>7</v>
      </c>
      <c r="N33" s="648"/>
      <c r="O33" s="1245"/>
      <c r="P33" s="1246"/>
      <c r="Q33" s="1246"/>
      <c r="R33" s="1246"/>
      <c r="S33" s="1246"/>
      <c r="T33" s="1246"/>
      <c r="U33" s="1246"/>
      <c r="V33" s="1247"/>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9"/>
      <c r="B34" s="1239"/>
      <c r="C34" s="1239"/>
      <c r="D34" s="1239">
        <v>1</v>
      </c>
      <c r="E34" s="851"/>
      <c r="F34" s="851"/>
      <c r="G34" s="851"/>
      <c r="H34" s="851"/>
      <c r="I34" s="853"/>
      <c r="J34" s="845"/>
      <c r="K34" s="848"/>
      <c r="L34" s="595" t="str">
        <f>mergeValue(A34) &amp;"."&amp; mergeValue(B34)&amp;"."&amp; mergeValue(C34)&amp;"."&amp; mergeValue(D34)</f>
        <v>1.1.1.1</v>
      </c>
      <c r="M34" s="550" t="s">
        <v>22</v>
      </c>
      <c r="N34" s="648"/>
      <c r="O34" s="1245"/>
      <c r="P34" s="1246"/>
      <c r="Q34" s="1246"/>
      <c r="R34" s="1246"/>
      <c r="S34" s="1246"/>
      <c r="T34" s="1246"/>
      <c r="U34" s="1246"/>
      <c r="V34" s="1247"/>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9"/>
      <c r="B35" s="1239"/>
      <c r="C35" s="1239"/>
      <c r="D35" s="1239"/>
      <c r="E35" s="1239">
        <v>1</v>
      </c>
      <c r="F35" s="851"/>
      <c r="G35" s="851"/>
      <c r="H35" s="849">
        <v>1</v>
      </c>
      <c r="I35" s="1239">
        <v>1</v>
      </c>
      <c r="J35" s="851"/>
      <c r="K35" s="856"/>
      <c r="L35" s="595" t="str">
        <f>mergeValue(A35) &amp;"."&amp; mergeValue(B35)&amp;"."&amp; mergeValue(C35)&amp;"."&amp; mergeValue(D35)&amp;"."&amp; mergeValue(E35)</f>
        <v>1.1.1.1.1</v>
      </c>
      <c r="M35" s="556" t="s">
        <v>9</v>
      </c>
      <c r="N35" s="648"/>
      <c r="O35" s="1242"/>
      <c r="P35" s="1243"/>
      <c r="Q35" s="1243"/>
      <c r="R35" s="1243"/>
      <c r="S35" s="1243"/>
      <c r="T35" s="1243"/>
      <c r="U35" s="1243"/>
      <c r="V35" s="1244"/>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9"/>
      <c r="B36" s="1239"/>
      <c r="C36" s="1239"/>
      <c r="D36" s="1239"/>
      <c r="E36" s="1239"/>
      <c r="F36" s="1239">
        <v>1</v>
      </c>
      <c r="G36" s="849"/>
      <c r="H36" s="849"/>
      <c r="I36" s="1239"/>
      <c r="J36" s="1239">
        <v>1</v>
      </c>
      <c r="K36" s="857"/>
      <c r="L36" s="595" t="str">
        <f>mergeValue(A36) &amp;"."&amp; mergeValue(B36)&amp;"."&amp; mergeValue(C36)&amp;"."&amp; mergeValue(D36)&amp;"."&amp; mergeValue(E36)&amp;"."&amp; mergeValue(F36)</f>
        <v>1.1.1.1.1.1</v>
      </c>
      <c r="M36" s="557" t="s">
        <v>10</v>
      </c>
      <c r="N36" s="648"/>
      <c r="O36" s="1242"/>
      <c r="P36" s="1243"/>
      <c r="Q36" s="1243"/>
      <c r="R36" s="1243"/>
      <c r="S36" s="1243"/>
      <c r="T36" s="1243"/>
      <c r="U36" s="1243"/>
      <c r="V36" s="1244"/>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9"/>
      <c r="B37" s="1239"/>
      <c r="C37" s="1239"/>
      <c r="D37" s="1239"/>
      <c r="E37" s="1239"/>
      <c r="F37" s="1239"/>
      <c r="G37" s="849">
        <v>1</v>
      </c>
      <c r="H37" s="849"/>
      <c r="I37" s="1239"/>
      <c r="J37" s="1239"/>
      <c r="K37" s="857">
        <v>1</v>
      </c>
      <c r="L37" s="595" t="str">
        <f>mergeValue(A37) &amp;"."&amp; mergeValue(B37)&amp;"."&amp; mergeValue(C37)&amp;"."&amp; mergeValue(D37)&amp;"."&amp; mergeValue(E37)&amp;"."&amp; mergeValue(F37)&amp;"."&amp; mergeValue(G37)</f>
        <v>1.1.1.1.1.1.1</v>
      </c>
      <c r="M37" s="1071"/>
      <c r="N37" s="648"/>
      <c r="O37" s="564"/>
      <c r="P37" s="564"/>
      <c r="Q37" s="1096"/>
      <c r="R37" s="1234"/>
      <c r="S37" s="1235" t="s">
        <v>84</v>
      </c>
      <c r="T37" s="1234"/>
      <c r="U37" s="1235" t="s">
        <v>84</v>
      </c>
      <c r="V37" s="564"/>
      <c r="W37" s="1209"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9"/>
      <c r="B38" s="1239"/>
      <c r="C38" s="1239"/>
      <c r="D38" s="1239"/>
      <c r="E38" s="1239"/>
      <c r="F38" s="1239"/>
      <c r="G38" s="849"/>
      <c r="H38" s="849"/>
      <c r="I38" s="1239"/>
      <c r="J38" s="1239"/>
      <c r="K38" s="857"/>
      <c r="L38" s="602"/>
      <c r="M38" s="648"/>
      <c r="N38" s="648"/>
      <c r="O38" s="564"/>
      <c r="P38" s="564"/>
      <c r="Q38" s="586" t="str">
        <f>R37 &amp; "-" &amp; T37</f>
        <v>-</v>
      </c>
      <c r="R38" s="1234"/>
      <c r="S38" s="1235"/>
      <c r="T38" s="1234"/>
      <c r="U38" s="1235"/>
      <c r="V38" s="564"/>
      <c r="W38" s="1209"/>
      <c r="X38" s="587"/>
      <c r="Y38" s="591"/>
      <c r="Z38" s="591" t="str">
        <f t="shared" si="0"/>
        <v/>
      </c>
      <c r="AA38" s="591"/>
      <c r="AB38" s="591"/>
      <c r="AC38" s="591"/>
      <c r="AD38" s="587"/>
      <c r="AE38" s="587"/>
      <c r="AF38" s="587"/>
      <c r="AG38" s="587"/>
      <c r="AH38" s="587"/>
      <c r="AI38" s="587"/>
      <c r="AJ38" s="587"/>
    </row>
    <row r="39" spans="1:36" s="525" customFormat="1" ht="15" customHeight="1">
      <c r="A39" s="1239"/>
      <c r="B39" s="1239"/>
      <c r="C39" s="1239"/>
      <c r="D39" s="1239"/>
      <c r="E39" s="1239"/>
      <c r="F39" s="1239"/>
      <c r="G39" s="851"/>
      <c r="H39" s="849"/>
      <c r="I39" s="1239"/>
      <c r="J39" s="1239"/>
      <c r="K39" s="856"/>
      <c r="L39" s="540"/>
      <c r="M39" s="559" t="s">
        <v>25</v>
      </c>
      <c r="N39" s="566"/>
      <c r="O39" s="566"/>
      <c r="P39" s="566"/>
      <c r="Q39" s="566"/>
      <c r="R39" s="566"/>
      <c r="S39" s="566"/>
      <c r="T39" s="566"/>
      <c r="U39" s="566"/>
      <c r="V39" s="562"/>
      <c r="W39" s="1209"/>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9"/>
      <c r="B40" s="1239"/>
      <c r="C40" s="1239"/>
      <c r="D40" s="1239"/>
      <c r="E40" s="1239"/>
      <c r="F40" s="851"/>
      <c r="G40" s="851"/>
      <c r="H40" s="849"/>
      <c r="I40" s="1239"/>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9"/>
      <c r="B41" s="1239"/>
      <c r="C41" s="1239"/>
      <c r="D41" s="1239"/>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9"/>
      <c r="B42" s="1239"/>
      <c r="C42" s="1239"/>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9"/>
      <c r="B43" s="1239"/>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9"/>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9">
        <v>1</v>
      </c>
      <c r="B49" s="867"/>
      <c r="C49" s="867"/>
      <c r="D49" s="867"/>
      <c r="E49" s="868"/>
      <c r="F49" s="869"/>
      <c r="G49" s="869"/>
      <c r="H49" s="869"/>
      <c r="I49" s="870"/>
      <c r="J49" s="865"/>
      <c r="K49" s="872"/>
      <c r="L49" s="595">
        <f>mergeValue(A49)</f>
        <v>1</v>
      </c>
      <c r="M49" s="643" t="s">
        <v>20</v>
      </c>
      <c r="N49" s="648"/>
      <c r="O49" s="1245"/>
      <c r="P49" s="1246"/>
      <c r="Q49" s="1246"/>
      <c r="R49" s="1246"/>
      <c r="S49" s="1246"/>
      <c r="T49" s="1246"/>
      <c r="U49" s="1246"/>
      <c r="V49" s="1247"/>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9"/>
      <c r="B50" s="1239">
        <v>1</v>
      </c>
      <c r="C50" s="867"/>
      <c r="D50" s="867"/>
      <c r="E50" s="869"/>
      <c r="F50" s="869"/>
      <c r="G50" s="869"/>
      <c r="H50" s="869"/>
      <c r="I50" s="864"/>
      <c r="J50" s="863"/>
      <c r="K50" s="866"/>
      <c r="L50" s="595" t="str">
        <f>mergeValue(A50) &amp;"."&amp; mergeValue(B50)</f>
        <v>1.1</v>
      </c>
      <c r="M50" s="548" t="s">
        <v>16</v>
      </c>
      <c r="N50" s="648"/>
      <c r="O50" s="1245"/>
      <c r="P50" s="1246"/>
      <c r="Q50" s="1246"/>
      <c r="R50" s="1246"/>
      <c r="S50" s="1246"/>
      <c r="T50" s="1246"/>
      <c r="U50" s="1246"/>
      <c r="V50" s="1247"/>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9"/>
      <c r="B51" s="1239"/>
      <c r="C51" s="1239">
        <v>1</v>
      </c>
      <c r="D51" s="867"/>
      <c r="E51" s="869"/>
      <c r="F51" s="869"/>
      <c r="G51" s="869"/>
      <c r="H51" s="869"/>
      <c r="I51" s="871"/>
      <c r="J51" s="863"/>
      <c r="K51" s="866"/>
      <c r="L51" s="595" t="str">
        <f>mergeValue(A51) &amp;"."&amp; mergeValue(B51)&amp;"."&amp; mergeValue(C51)</f>
        <v>1.1.1</v>
      </c>
      <c r="M51" s="549" t="s">
        <v>7</v>
      </c>
      <c r="N51" s="648"/>
      <c r="O51" s="1245"/>
      <c r="P51" s="1246"/>
      <c r="Q51" s="1246"/>
      <c r="R51" s="1246"/>
      <c r="S51" s="1246"/>
      <c r="T51" s="1246"/>
      <c r="U51" s="1246"/>
      <c r="V51" s="1247"/>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9"/>
      <c r="B52" s="1239"/>
      <c r="C52" s="1239"/>
      <c r="D52" s="1239">
        <v>1</v>
      </c>
      <c r="E52" s="869"/>
      <c r="F52" s="869"/>
      <c r="G52" s="869"/>
      <c r="H52" s="869"/>
      <c r="I52" s="871"/>
      <c r="J52" s="863"/>
      <c r="K52" s="866"/>
      <c r="L52" s="595" t="str">
        <f>mergeValue(A52) &amp;"."&amp; mergeValue(B52)&amp;"."&amp; mergeValue(C52)&amp;"."&amp; mergeValue(D52)</f>
        <v>1.1.1.1</v>
      </c>
      <c r="M52" s="550" t="s">
        <v>22</v>
      </c>
      <c r="N52" s="648"/>
      <c r="O52" s="1245"/>
      <c r="P52" s="1246"/>
      <c r="Q52" s="1246"/>
      <c r="R52" s="1246"/>
      <c r="S52" s="1246"/>
      <c r="T52" s="1246"/>
      <c r="U52" s="1246"/>
      <c r="V52" s="1247"/>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9"/>
      <c r="B53" s="1239"/>
      <c r="C53" s="1239"/>
      <c r="D53" s="1239"/>
      <c r="E53" s="1239">
        <v>1</v>
      </c>
      <c r="F53" s="869"/>
      <c r="G53" s="869"/>
      <c r="H53" s="867">
        <v>1</v>
      </c>
      <c r="I53" s="1239">
        <v>1</v>
      </c>
      <c r="J53" s="869"/>
      <c r="K53" s="874"/>
      <c r="L53" s="595" t="str">
        <f>mergeValue(A53) &amp;"."&amp; mergeValue(B53)&amp;"."&amp; mergeValue(C53)&amp;"."&amp; mergeValue(D53)&amp;"."&amp; mergeValue(E53)</f>
        <v>1.1.1.1.1</v>
      </c>
      <c r="M53" s="556" t="s">
        <v>9</v>
      </c>
      <c r="N53" s="648"/>
      <c r="O53" s="1242"/>
      <c r="P53" s="1243"/>
      <c r="Q53" s="1243"/>
      <c r="R53" s="1243"/>
      <c r="S53" s="1243"/>
      <c r="T53" s="1243"/>
      <c r="U53" s="1243"/>
      <c r="V53" s="1244"/>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9"/>
      <c r="B54" s="1239"/>
      <c r="C54" s="1239"/>
      <c r="D54" s="1239"/>
      <c r="E54" s="1239"/>
      <c r="F54" s="1239">
        <v>1</v>
      </c>
      <c r="G54" s="867"/>
      <c r="H54" s="867"/>
      <c r="I54" s="1239"/>
      <c r="J54" s="1239">
        <v>1</v>
      </c>
      <c r="K54" s="875"/>
      <c r="L54" s="595" t="str">
        <f>mergeValue(A54) &amp;"."&amp; mergeValue(B54)&amp;"."&amp; mergeValue(C54)&amp;"."&amp; mergeValue(D54)&amp;"."&amp; mergeValue(E54)&amp;"."&amp; mergeValue(F54)</f>
        <v>1.1.1.1.1.1</v>
      </c>
      <c r="M54" s="557" t="s">
        <v>10</v>
      </c>
      <c r="N54" s="648"/>
      <c r="O54" s="1242"/>
      <c r="P54" s="1243"/>
      <c r="Q54" s="1243"/>
      <c r="R54" s="1243"/>
      <c r="S54" s="1243"/>
      <c r="T54" s="1243"/>
      <c r="U54" s="1243"/>
      <c r="V54" s="1244"/>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9"/>
      <c r="B55" s="1239"/>
      <c r="C55" s="1239"/>
      <c r="D55" s="1239"/>
      <c r="E55" s="1239"/>
      <c r="F55" s="1239"/>
      <c r="G55" s="867">
        <v>1</v>
      </c>
      <c r="H55" s="867"/>
      <c r="I55" s="1239"/>
      <c r="J55" s="1239"/>
      <c r="K55" s="875">
        <v>1</v>
      </c>
      <c r="L55" s="595" t="str">
        <f>mergeValue(A55) &amp;"."&amp; mergeValue(B55)&amp;"."&amp; mergeValue(C55)&amp;"."&amp; mergeValue(D55)&amp;"."&amp; mergeValue(E55)&amp;"."&amp; mergeValue(F55)&amp;"."&amp; mergeValue(G55)</f>
        <v>1.1.1.1.1.1.1</v>
      </c>
      <c r="M55" s="1071"/>
      <c r="N55" s="648"/>
      <c r="O55" s="564"/>
      <c r="P55" s="564"/>
      <c r="Q55" s="1096"/>
      <c r="R55" s="1234"/>
      <c r="S55" s="1235" t="s">
        <v>84</v>
      </c>
      <c r="T55" s="1234"/>
      <c r="U55" s="1235" t="s">
        <v>84</v>
      </c>
      <c r="V55" s="564"/>
      <c r="W55" s="1209"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9"/>
      <c r="B56" s="1239"/>
      <c r="C56" s="1239"/>
      <c r="D56" s="1239"/>
      <c r="E56" s="1239"/>
      <c r="F56" s="1239"/>
      <c r="G56" s="867"/>
      <c r="H56" s="867"/>
      <c r="I56" s="1239"/>
      <c r="J56" s="1239"/>
      <c r="K56" s="875"/>
      <c r="L56" s="602"/>
      <c r="M56" s="648"/>
      <c r="N56" s="648"/>
      <c r="O56" s="564"/>
      <c r="P56" s="564"/>
      <c r="Q56" s="586" t="str">
        <f>R55 &amp; "-" &amp; T55</f>
        <v>-</v>
      </c>
      <c r="R56" s="1234"/>
      <c r="S56" s="1235"/>
      <c r="T56" s="1234"/>
      <c r="U56" s="1235"/>
      <c r="V56" s="564"/>
      <c r="W56" s="1209"/>
      <c r="X56" s="587"/>
      <c r="Y56" s="591"/>
      <c r="Z56" s="591" t="str">
        <f t="shared" si="1"/>
        <v/>
      </c>
      <c r="AA56" s="591"/>
      <c r="AB56" s="591"/>
      <c r="AC56" s="591"/>
      <c r="AD56" s="587"/>
      <c r="AE56" s="587"/>
      <c r="AF56" s="587"/>
      <c r="AG56" s="587"/>
      <c r="AH56" s="587"/>
      <c r="AI56" s="587"/>
      <c r="AJ56" s="587"/>
    </row>
    <row r="57" spans="1:36" s="525" customFormat="1" ht="15" customHeight="1">
      <c r="A57" s="1239"/>
      <c r="B57" s="1239"/>
      <c r="C57" s="1239"/>
      <c r="D57" s="1239"/>
      <c r="E57" s="1239"/>
      <c r="F57" s="1239"/>
      <c r="G57" s="869"/>
      <c r="H57" s="867"/>
      <c r="I57" s="1239"/>
      <c r="J57" s="1239"/>
      <c r="K57" s="874"/>
      <c r="L57" s="540"/>
      <c r="M57" s="559" t="s">
        <v>25</v>
      </c>
      <c r="N57" s="566"/>
      <c r="O57" s="566"/>
      <c r="P57" s="566"/>
      <c r="Q57" s="566"/>
      <c r="R57" s="566"/>
      <c r="S57" s="566"/>
      <c r="T57" s="566"/>
      <c r="U57" s="566"/>
      <c r="V57" s="562"/>
      <c r="W57" s="1209"/>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9"/>
      <c r="B58" s="1239"/>
      <c r="C58" s="1239"/>
      <c r="D58" s="1239"/>
      <c r="E58" s="1239"/>
      <c r="F58" s="869"/>
      <c r="G58" s="869"/>
      <c r="H58" s="867"/>
      <c r="I58" s="1239"/>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9"/>
      <c r="B59" s="1239"/>
      <c r="C59" s="1239"/>
      <c r="D59" s="1239"/>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9"/>
      <c r="B60" s="1239"/>
      <c r="C60" s="1239"/>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9"/>
      <c r="B61" s="1239"/>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9"/>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9">
        <v>1</v>
      </c>
      <c r="B67" s="885"/>
      <c r="C67" s="885"/>
      <c r="D67" s="885"/>
      <c r="E67" s="886"/>
      <c r="F67" s="887"/>
      <c r="G67" s="887"/>
      <c r="H67" s="887"/>
      <c r="I67" s="888"/>
      <c r="J67" s="883"/>
      <c r="K67" s="890"/>
      <c r="L67" s="595">
        <f>mergeValue(A67)</f>
        <v>1</v>
      </c>
      <c r="M67" s="643" t="s">
        <v>20</v>
      </c>
      <c r="N67" s="648"/>
      <c r="O67" s="1245"/>
      <c r="P67" s="1246"/>
      <c r="Q67" s="1246"/>
      <c r="R67" s="1246"/>
      <c r="S67" s="1246"/>
      <c r="T67" s="1246"/>
      <c r="U67" s="1246"/>
      <c r="V67" s="1247"/>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9"/>
      <c r="B68" s="1239">
        <v>1</v>
      </c>
      <c r="C68" s="885"/>
      <c r="D68" s="885"/>
      <c r="E68" s="887"/>
      <c r="F68" s="887"/>
      <c r="G68" s="887"/>
      <c r="H68" s="887"/>
      <c r="I68" s="882"/>
      <c r="J68" s="881"/>
      <c r="K68" s="884"/>
      <c r="L68" s="595" t="str">
        <f>mergeValue(A68) &amp;"."&amp; mergeValue(B68)</f>
        <v>1.1</v>
      </c>
      <c r="M68" s="548" t="s">
        <v>16</v>
      </c>
      <c r="N68" s="648"/>
      <c r="O68" s="1245"/>
      <c r="P68" s="1246"/>
      <c r="Q68" s="1246"/>
      <c r="R68" s="1246"/>
      <c r="S68" s="1246"/>
      <c r="T68" s="1246"/>
      <c r="U68" s="1246"/>
      <c r="V68" s="1247"/>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9"/>
      <c r="B69" s="1239"/>
      <c r="C69" s="1239">
        <v>1</v>
      </c>
      <c r="D69" s="885"/>
      <c r="E69" s="887"/>
      <c r="F69" s="887"/>
      <c r="G69" s="887"/>
      <c r="H69" s="887"/>
      <c r="I69" s="889"/>
      <c r="J69" s="881"/>
      <c r="K69" s="884"/>
      <c r="L69" s="595" t="str">
        <f>mergeValue(A69) &amp;"."&amp; mergeValue(B69)&amp;"."&amp; mergeValue(C69)</f>
        <v>1.1.1</v>
      </c>
      <c r="M69" s="549" t="s">
        <v>7</v>
      </c>
      <c r="N69" s="648"/>
      <c r="O69" s="1245"/>
      <c r="P69" s="1246"/>
      <c r="Q69" s="1246"/>
      <c r="R69" s="1246"/>
      <c r="S69" s="1246"/>
      <c r="T69" s="1246"/>
      <c r="U69" s="1246"/>
      <c r="V69" s="1247"/>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9"/>
      <c r="B70" s="1239"/>
      <c r="C70" s="1239"/>
      <c r="D70" s="1239">
        <v>1</v>
      </c>
      <c r="E70" s="887"/>
      <c r="F70" s="887"/>
      <c r="G70" s="887"/>
      <c r="H70" s="887"/>
      <c r="I70" s="889"/>
      <c r="J70" s="881"/>
      <c r="K70" s="884"/>
      <c r="L70" s="595" t="str">
        <f>mergeValue(A70) &amp;"."&amp; mergeValue(B70)&amp;"."&amp; mergeValue(C70)&amp;"."&amp; mergeValue(D70)</f>
        <v>1.1.1.1</v>
      </c>
      <c r="M70" s="550" t="s">
        <v>22</v>
      </c>
      <c r="N70" s="648"/>
      <c r="O70" s="1245"/>
      <c r="P70" s="1246"/>
      <c r="Q70" s="1246"/>
      <c r="R70" s="1246"/>
      <c r="S70" s="1246"/>
      <c r="T70" s="1246"/>
      <c r="U70" s="1246"/>
      <c r="V70" s="1247"/>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9"/>
      <c r="B71" s="1239"/>
      <c r="C71" s="1239"/>
      <c r="D71" s="1239"/>
      <c r="E71" s="1239">
        <v>1</v>
      </c>
      <c r="F71" s="887"/>
      <c r="G71" s="887"/>
      <c r="H71" s="885">
        <v>1</v>
      </c>
      <c r="I71" s="1239">
        <v>1</v>
      </c>
      <c r="J71" s="887"/>
      <c r="K71" s="892"/>
      <c r="L71" s="595" t="str">
        <f>mergeValue(A71) &amp;"."&amp; mergeValue(B71)&amp;"."&amp; mergeValue(C71)&amp;"."&amp; mergeValue(D71)&amp;"."&amp; mergeValue(E71)</f>
        <v>1.1.1.1.1</v>
      </c>
      <c r="M71" s="556" t="s">
        <v>9</v>
      </c>
      <c r="N71" s="648"/>
      <c r="O71" s="1242"/>
      <c r="P71" s="1243"/>
      <c r="Q71" s="1243"/>
      <c r="R71" s="1243"/>
      <c r="S71" s="1243"/>
      <c r="T71" s="1243"/>
      <c r="U71" s="1243"/>
      <c r="V71" s="1244"/>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9"/>
      <c r="B72" s="1239"/>
      <c r="C72" s="1239"/>
      <c r="D72" s="1239"/>
      <c r="E72" s="1239"/>
      <c r="F72" s="1239">
        <v>1</v>
      </c>
      <c r="G72" s="885"/>
      <c r="H72" s="885"/>
      <c r="I72" s="1239"/>
      <c r="J72" s="1239">
        <v>1</v>
      </c>
      <c r="K72" s="893"/>
      <c r="L72" s="595" t="str">
        <f>mergeValue(A72) &amp;"."&amp; mergeValue(B72)&amp;"."&amp; mergeValue(C72)&amp;"."&amp; mergeValue(D72)&amp;"."&amp; mergeValue(E72)&amp;"."&amp; mergeValue(F72)</f>
        <v>1.1.1.1.1.1</v>
      </c>
      <c r="M72" s="557" t="s">
        <v>10</v>
      </c>
      <c r="N72" s="648"/>
      <c r="O72" s="1242"/>
      <c r="P72" s="1243"/>
      <c r="Q72" s="1243"/>
      <c r="R72" s="1243"/>
      <c r="S72" s="1243"/>
      <c r="T72" s="1243"/>
      <c r="U72" s="1243"/>
      <c r="V72" s="1244"/>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9"/>
      <c r="B73" s="1239"/>
      <c r="C73" s="1239"/>
      <c r="D73" s="1239"/>
      <c r="E73" s="1239"/>
      <c r="F73" s="1239"/>
      <c r="G73" s="885">
        <v>1</v>
      </c>
      <c r="H73" s="885"/>
      <c r="I73" s="1239"/>
      <c r="J73" s="1239"/>
      <c r="K73" s="893">
        <v>1</v>
      </c>
      <c r="L73" s="595" t="str">
        <f>mergeValue(A73) &amp;"."&amp; mergeValue(B73)&amp;"."&amp; mergeValue(C73)&amp;"."&amp; mergeValue(D73)&amp;"."&amp; mergeValue(E73)&amp;"."&amp; mergeValue(F73)&amp;"."&amp; mergeValue(G73)</f>
        <v>1.1.1.1.1.1.1</v>
      </c>
      <c r="M73" s="1071"/>
      <c r="N73" s="648"/>
      <c r="O73" s="564"/>
      <c r="P73" s="564"/>
      <c r="Q73" s="1096"/>
      <c r="R73" s="1234"/>
      <c r="S73" s="1235" t="s">
        <v>84</v>
      </c>
      <c r="T73" s="1234"/>
      <c r="U73" s="1235" t="s">
        <v>84</v>
      </c>
      <c r="V73" s="564"/>
      <c r="W73" s="1209"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9"/>
      <c r="B74" s="1239"/>
      <c r="C74" s="1239"/>
      <c r="D74" s="1239"/>
      <c r="E74" s="1239"/>
      <c r="F74" s="1239"/>
      <c r="G74" s="885"/>
      <c r="H74" s="885"/>
      <c r="I74" s="1239"/>
      <c r="J74" s="1239"/>
      <c r="K74" s="893"/>
      <c r="L74" s="602"/>
      <c r="M74" s="648"/>
      <c r="N74" s="648"/>
      <c r="O74" s="564"/>
      <c r="P74" s="564"/>
      <c r="Q74" s="586" t="str">
        <f>R73 &amp; "-" &amp; T73</f>
        <v>-</v>
      </c>
      <c r="R74" s="1234"/>
      <c r="S74" s="1235"/>
      <c r="T74" s="1234"/>
      <c r="U74" s="1235"/>
      <c r="V74" s="564"/>
      <c r="W74" s="1209"/>
      <c r="X74" s="587"/>
      <c r="Y74" s="591"/>
      <c r="Z74" s="591" t="str">
        <f t="shared" si="2"/>
        <v/>
      </c>
      <c r="AA74" s="591"/>
      <c r="AB74" s="591"/>
      <c r="AC74" s="591"/>
      <c r="AD74" s="587"/>
      <c r="AE74" s="587"/>
      <c r="AF74" s="587"/>
      <c r="AG74" s="587"/>
      <c r="AH74" s="587"/>
      <c r="AI74" s="587"/>
      <c r="AJ74" s="587"/>
    </row>
    <row r="75" spans="1:36" s="525" customFormat="1" ht="15" customHeight="1">
      <c r="A75" s="1239"/>
      <c r="B75" s="1239"/>
      <c r="C75" s="1239"/>
      <c r="D75" s="1239"/>
      <c r="E75" s="1239"/>
      <c r="F75" s="1239"/>
      <c r="G75" s="887"/>
      <c r="H75" s="885"/>
      <c r="I75" s="1239"/>
      <c r="J75" s="1239"/>
      <c r="K75" s="892"/>
      <c r="L75" s="540"/>
      <c r="M75" s="559" t="s">
        <v>25</v>
      </c>
      <c r="N75" s="566"/>
      <c r="O75" s="566"/>
      <c r="P75" s="566"/>
      <c r="Q75" s="566"/>
      <c r="R75" s="566"/>
      <c r="S75" s="566"/>
      <c r="T75" s="566"/>
      <c r="U75" s="566"/>
      <c r="V75" s="562"/>
      <c r="W75" s="1209"/>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9"/>
      <c r="B76" s="1239"/>
      <c r="C76" s="1239"/>
      <c r="D76" s="1239"/>
      <c r="E76" s="1239"/>
      <c r="F76" s="887"/>
      <c r="G76" s="887"/>
      <c r="H76" s="885"/>
      <c r="I76" s="1239"/>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9"/>
      <c r="B77" s="1239"/>
      <c r="C77" s="1239"/>
      <c r="D77" s="1239"/>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9"/>
      <c r="B78" s="1239"/>
      <c r="C78" s="1239"/>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9"/>
      <c r="B79" s="1239"/>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9"/>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9">
        <v>1</v>
      </c>
      <c r="B85" s="921"/>
      <c r="C85" s="921"/>
      <c r="D85" s="921"/>
      <c r="E85" s="922"/>
      <c r="F85" s="923"/>
      <c r="G85" s="921"/>
      <c r="H85" s="921"/>
      <c r="I85" s="924"/>
      <c r="J85" s="919"/>
      <c r="K85" s="928">
        <v>1</v>
      </c>
      <c r="L85" s="595">
        <f>mergeValue(A85)</f>
        <v>1</v>
      </c>
      <c r="M85" s="643" t="s">
        <v>20</v>
      </c>
      <c r="N85" s="582"/>
      <c r="O85" s="1292"/>
      <c r="P85" s="1293"/>
      <c r="Q85" s="1293"/>
      <c r="R85" s="1293"/>
      <c r="S85" s="1293"/>
      <c r="T85" s="1293"/>
      <c r="U85" s="1293"/>
      <c r="V85" s="1294"/>
      <c r="W85" s="632" t="s">
        <v>658</v>
      </c>
      <c r="X85" s="587"/>
      <c r="Y85" s="587"/>
      <c r="Z85" s="587"/>
      <c r="AA85" s="587"/>
      <c r="AB85" s="587"/>
      <c r="AC85" s="587"/>
      <c r="AD85" s="587"/>
      <c r="AE85" s="587"/>
      <c r="AF85" s="587"/>
      <c r="AG85" s="587"/>
      <c r="AH85" s="587"/>
      <c r="AI85" s="587"/>
    </row>
    <row r="86" spans="1:36" s="525" customFormat="1" ht="22.5">
      <c r="A86" s="1239"/>
      <c r="B86" s="1239">
        <v>1</v>
      </c>
      <c r="C86" s="921"/>
      <c r="D86" s="921"/>
      <c r="E86" s="923"/>
      <c r="F86" s="923"/>
      <c r="G86" s="921"/>
      <c r="H86" s="921"/>
      <c r="I86" s="918"/>
      <c r="J86" s="917"/>
      <c r="K86" s="928">
        <v>1</v>
      </c>
      <c r="L86" s="595" t="str">
        <f>mergeValue(A86) &amp;"."&amp; mergeValue(B86)</f>
        <v>1.1</v>
      </c>
      <c r="M86" s="548" t="s">
        <v>16</v>
      </c>
      <c r="N86" s="582"/>
      <c r="O86" s="1292"/>
      <c r="P86" s="1293"/>
      <c r="Q86" s="1293"/>
      <c r="R86" s="1293"/>
      <c r="S86" s="1293"/>
      <c r="T86" s="1293"/>
      <c r="U86" s="1293"/>
      <c r="V86" s="1294"/>
      <c r="W86" s="632" t="s">
        <v>477</v>
      </c>
      <c r="X86" s="587"/>
      <c r="Y86" s="587"/>
      <c r="Z86" s="587"/>
      <c r="AA86" s="587"/>
      <c r="AB86" s="587"/>
      <c r="AC86" s="587"/>
      <c r="AD86" s="587"/>
      <c r="AE86" s="587"/>
      <c r="AF86" s="587"/>
      <c r="AG86" s="587"/>
      <c r="AH86" s="587"/>
      <c r="AI86" s="587"/>
    </row>
    <row r="87" spans="1:36" s="525" customFormat="1" ht="22.5">
      <c r="A87" s="1239"/>
      <c r="B87" s="1239"/>
      <c r="C87" s="1239">
        <v>1</v>
      </c>
      <c r="D87" s="921"/>
      <c r="E87" s="923"/>
      <c r="F87" s="923"/>
      <c r="G87" s="921"/>
      <c r="H87" s="921"/>
      <c r="I87" s="925"/>
      <c r="J87" s="917"/>
      <c r="K87" s="928">
        <v>1</v>
      </c>
      <c r="L87" s="595" t="str">
        <f>mergeValue(A87) &amp;"."&amp; mergeValue(B87)&amp;"."&amp; mergeValue(C87)</f>
        <v>1.1.1</v>
      </c>
      <c r="M87" s="549" t="s">
        <v>7</v>
      </c>
      <c r="N87" s="582"/>
      <c r="O87" s="1292"/>
      <c r="P87" s="1293"/>
      <c r="Q87" s="1293"/>
      <c r="R87" s="1293"/>
      <c r="S87" s="1293"/>
      <c r="T87" s="1293"/>
      <c r="U87" s="1293"/>
      <c r="V87" s="1294"/>
      <c r="W87" s="632" t="s">
        <v>633</v>
      </c>
      <c r="X87" s="587"/>
      <c r="Y87" s="587"/>
      <c r="Z87" s="587"/>
      <c r="AA87" s="587"/>
      <c r="AB87" s="587"/>
      <c r="AC87" s="587"/>
      <c r="AD87" s="587"/>
      <c r="AE87" s="587"/>
      <c r="AF87" s="587"/>
      <c r="AG87" s="587"/>
      <c r="AH87" s="587"/>
      <c r="AI87" s="587"/>
    </row>
    <row r="88" spans="1:36" s="525" customFormat="1" ht="22.5">
      <c r="A88" s="1239"/>
      <c r="B88" s="1239"/>
      <c r="C88" s="1239"/>
      <c r="D88" s="1239">
        <v>1</v>
      </c>
      <c r="E88" s="923"/>
      <c r="F88" s="923"/>
      <c r="G88" s="921"/>
      <c r="H88" s="921"/>
      <c r="I88" s="1239">
        <v>1</v>
      </c>
      <c r="J88" s="917"/>
      <c r="K88" s="928">
        <v>1</v>
      </c>
      <c r="L88" s="595" t="str">
        <f>mergeValue(A88) &amp;"."&amp; mergeValue(B88)&amp;"."&amp; mergeValue(C88)&amp;"."&amp; mergeValue(D88)</f>
        <v>1.1.1.1</v>
      </c>
      <c r="M88" s="550" t="s">
        <v>22</v>
      </c>
      <c r="N88" s="582"/>
      <c r="O88" s="1292"/>
      <c r="P88" s="1293"/>
      <c r="Q88" s="1293"/>
      <c r="R88" s="1293"/>
      <c r="S88" s="1293"/>
      <c r="T88" s="1293"/>
      <c r="U88" s="1293"/>
      <c r="V88" s="1294"/>
      <c r="W88" s="632" t="s">
        <v>634</v>
      </c>
      <c r="X88" s="587"/>
      <c r="Y88" s="587"/>
      <c r="Z88" s="587"/>
      <c r="AA88" s="587"/>
      <c r="AB88" s="587"/>
      <c r="AC88" s="587"/>
      <c r="AD88" s="587"/>
      <c r="AE88" s="587"/>
      <c r="AF88" s="587"/>
      <c r="AG88" s="587"/>
      <c r="AH88" s="587"/>
      <c r="AI88" s="587"/>
    </row>
    <row r="89" spans="1:36" s="525" customFormat="1" ht="11.25" hidden="1" customHeight="1">
      <c r="A89" s="1239"/>
      <c r="B89" s="1239"/>
      <c r="C89" s="1239"/>
      <c r="D89" s="1239"/>
      <c r="E89" s="1239">
        <v>1</v>
      </c>
      <c r="F89" s="923"/>
      <c r="G89" s="921"/>
      <c r="H89" s="921"/>
      <c r="I89" s="1239"/>
      <c r="J89" s="923"/>
      <c r="K89" s="928">
        <v>1</v>
      </c>
      <c r="L89" s="595"/>
      <c r="M89" s="556"/>
      <c r="N89" s="583"/>
      <c r="O89" s="1295"/>
      <c r="P89" s="1296"/>
      <c r="Q89" s="1296"/>
      <c r="R89" s="1296"/>
      <c r="S89" s="1296"/>
      <c r="T89" s="1296"/>
      <c r="U89" s="1296"/>
      <c r="V89" s="1297"/>
      <c r="W89" s="561"/>
      <c r="X89" s="587"/>
      <c r="Y89" s="587"/>
      <c r="Z89" s="587"/>
      <c r="AA89" s="587"/>
      <c r="AB89" s="587"/>
      <c r="AC89" s="587"/>
      <c r="AD89" s="587"/>
      <c r="AE89" s="587"/>
      <c r="AF89" s="587"/>
      <c r="AG89" s="587"/>
      <c r="AH89" s="587"/>
      <c r="AI89" s="587"/>
    </row>
    <row r="90" spans="1:36" s="525" customFormat="1" ht="90">
      <c r="A90" s="1239"/>
      <c r="B90" s="1239"/>
      <c r="C90" s="1239"/>
      <c r="D90" s="1239"/>
      <c r="E90" s="1239"/>
      <c r="F90" s="1239">
        <v>1</v>
      </c>
      <c r="G90" s="921"/>
      <c r="H90" s="921"/>
      <c r="I90" s="1239"/>
      <c r="J90" s="1262"/>
      <c r="K90" s="928">
        <v>1</v>
      </c>
      <c r="L90" s="595" t="str">
        <f>mergeValue(A90) &amp;"."&amp; mergeValue(B90)&amp;"."&amp; mergeValue(C90)&amp;"."&amp; mergeValue(D90)&amp;"."&amp;  mergeValue(F90)</f>
        <v>1.1.1.1.1</v>
      </c>
      <c r="M90" s="556" t="s">
        <v>10</v>
      </c>
      <c r="N90" s="583"/>
      <c r="O90" s="1242"/>
      <c r="P90" s="1243"/>
      <c r="Q90" s="1243"/>
      <c r="R90" s="1243"/>
      <c r="S90" s="1243"/>
      <c r="T90" s="1243"/>
      <c r="U90" s="1243"/>
      <c r="V90" s="1244"/>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9"/>
      <c r="B91" s="1239"/>
      <c r="C91" s="1239"/>
      <c r="D91" s="1239"/>
      <c r="E91" s="1239"/>
      <c r="F91" s="1239"/>
      <c r="G91" s="921">
        <v>1</v>
      </c>
      <c r="H91" s="921"/>
      <c r="I91" s="1239"/>
      <c r="J91" s="1262"/>
      <c r="K91" s="920"/>
      <c r="L91" s="595" t="str">
        <f>mergeValue(A91) &amp;"."&amp; mergeValue(B91)&amp;"."&amp; mergeValue(C91)&amp;"."&amp; mergeValue(D91)&amp;"."&amp;  mergeValue(F91)&amp;"."&amp;  mergeValue(G91)</f>
        <v>1.1.1.1.1.1</v>
      </c>
      <c r="M91" s="1071"/>
      <c r="N91" s="588"/>
      <c r="O91" s="564"/>
      <c r="P91" s="564"/>
      <c r="Q91" s="564"/>
      <c r="R91" s="1252"/>
      <c r="S91" s="1235" t="s">
        <v>84</v>
      </c>
      <c r="T91" s="1252"/>
      <c r="U91" s="1235" t="s">
        <v>84</v>
      </c>
      <c r="V91" s="539"/>
      <c r="W91" s="1209"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9"/>
      <c r="B92" s="1239"/>
      <c r="C92" s="1239"/>
      <c r="D92" s="1239"/>
      <c r="E92" s="1239"/>
      <c r="F92" s="1239"/>
      <c r="G92" s="921"/>
      <c r="H92" s="921"/>
      <c r="I92" s="1239"/>
      <c r="J92" s="1262"/>
      <c r="K92" s="928">
        <v>1</v>
      </c>
      <c r="L92" s="602"/>
      <c r="M92" s="648"/>
      <c r="N92" s="588"/>
      <c r="O92" s="564"/>
      <c r="P92" s="564"/>
      <c r="Q92" s="586" t="str">
        <f>R91 &amp; "-" &amp; T91</f>
        <v>-</v>
      </c>
      <c r="R92" s="1252"/>
      <c r="S92" s="1235"/>
      <c r="T92" s="1252"/>
      <c r="U92" s="1235"/>
      <c r="V92" s="539"/>
      <c r="W92" s="1209"/>
      <c r="X92" s="587"/>
      <c r="Y92" s="591"/>
      <c r="Z92" s="591"/>
      <c r="AA92" s="591"/>
      <c r="AB92" s="591"/>
      <c r="AC92" s="591"/>
      <c r="AD92" s="587"/>
      <c r="AE92" s="587"/>
      <c r="AF92" s="587"/>
      <c r="AG92" s="587"/>
      <c r="AH92" s="587"/>
      <c r="AI92" s="587"/>
    </row>
    <row r="93" spans="1:36" s="524" customFormat="1" ht="15" customHeight="1">
      <c r="A93" s="1239"/>
      <c r="B93" s="1239"/>
      <c r="C93" s="1239"/>
      <c r="D93" s="1239"/>
      <c r="E93" s="1239"/>
      <c r="F93" s="1239"/>
      <c r="G93" s="921"/>
      <c r="H93" s="921"/>
      <c r="I93" s="1239"/>
      <c r="J93" s="1262"/>
      <c r="K93" s="928">
        <v>1</v>
      </c>
      <c r="L93" s="540"/>
      <c r="M93" s="558" t="s">
        <v>25</v>
      </c>
      <c r="N93" s="553"/>
      <c r="O93" s="547"/>
      <c r="P93" s="547"/>
      <c r="Q93" s="547"/>
      <c r="R93" s="575"/>
      <c r="S93" s="566"/>
      <c r="T93" s="565"/>
      <c r="U93" s="553"/>
      <c r="V93" s="562"/>
      <c r="W93" s="1209"/>
      <c r="X93" s="589"/>
      <c r="Y93" s="589"/>
      <c r="Z93" s="589"/>
      <c r="AA93" s="589"/>
      <c r="AB93" s="589"/>
      <c r="AC93" s="589"/>
      <c r="AD93" s="589"/>
      <c r="AE93" s="589"/>
      <c r="AF93" s="589"/>
      <c r="AG93" s="589"/>
      <c r="AH93" s="589"/>
      <c r="AI93" s="589"/>
    </row>
    <row r="94" spans="1:36" s="524" customFormat="1" ht="15" customHeight="1">
      <c r="A94" s="1239"/>
      <c r="B94" s="1239"/>
      <c r="C94" s="1239"/>
      <c r="D94" s="1239"/>
      <c r="E94" s="1239"/>
      <c r="F94" s="923"/>
      <c r="G94" s="923"/>
      <c r="H94" s="921"/>
      <c r="I94" s="1239"/>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9"/>
      <c r="B95" s="1239"/>
      <c r="C95" s="1239"/>
      <c r="D95" s="1239"/>
      <c r="E95" s="923"/>
      <c r="F95" s="923"/>
      <c r="G95" s="923"/>
      <c r="H95" s="921"/>
      <c r="I95" s="1239"/>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9"/>
      <c r="B96" s="1239"/>
      <c r="C96" s="1239"/>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9"/>
      <c r="B97" s="1239"/>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9"/>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9">
        <v>1</v>
      </c>
      <c r="B103" s="1081"/>
      <c r="C103" s="1081"/>
      <c r="D103" s="1081"/>
      <c r="E103" s="1082"/>
      <c r="F103" s="1083"/>
      <c r="G103" s="1081"/>
      <c r="H103" s="1081"/>
      <c r="I103" s="1062"/>
      <c r="J103" s="1067"/>
      <c r="K103" s="1067"/>
      <c r="L103" s="595">
        <f>mergeValue(A103)</f>
        <v>1</v>
      </c>
      <c r="M103" s="643" t="s">
        <v>20</v>
      </c>
      <c r="N103" s="582"/>
      <c r="O103" s="1292"/>
      <c r="P103" s="1293"/>
      <c r="Q103" s="1293"/>
      <c r="R103" s="1293"/>
      <c r="S103" s="1293"/>
      <c r="T103" s="1293"/>
      <c r="U103" s="1293"/>
      <c r="V103" s="1293"/>
      <c r="W103" s="1293"/>
      <c r="X103" s="1293"/>
      <c r="Y103" s="1293"/>
      <c r="Z103" s="1293"/>
      <c r="AA103" s="1294"/>
      <c r="AB103" s="632" t="s">
        <v>476</v>
      </c>
      <c r="AC103" s="587"/>
      <c r="AD103" s="587"/>
      <c r="AE103" s="587"/>
      <c r="AF103" s="587"/>
      <c r="AG103" s="587"/>
      <c r="AH103" s="587"/>
      <c r="AI103" s="587"/>
      <c r="AJ103" s="587"/>
      <c r="AK103" s="587"/>
      <c r="AL103" s="587"/>
      <c r="AM103" s="587"/>
      <c r="AN103" s="587"/>
    </row>
    <row r="104" spans="1:40" s="525" customFormat="1" ht="22.5">
      <c r="A104" s="1239"/>
      <c r="B104" s="1239">
        <v>1</v>
      </c>
      <c r="C104" s="1081"/>
      <c r="D104" s="1081"/>
      <c r="E104" s="1083"/>
      <c r="F104" s="1083"/>
      <c r="G104" s="1081"/>
      <c r="H104" s="1081"/>
      <c r="I104" s="1069"/>
      <c r="J104" s="1064"/>
      <c r="K104" s="1063"/>
      <c r="L104" s="595" t="str">
        <f>mergeValue(A104) &amp;"."&amp; mergeValue(B104)</f>
        <v>1.1</v>
      </c>
      <c r="M104" s="548" t="s">
        <v>16</v>
      </c>
      <c r="N104" s="582"/>
      <c r="O104" s="1292"/>
      <c r="P104" s="1293"/>
      <c r="Q104" s="1293"/>
      <c r="R104" s="1293"/>
      <c r="S104" s="1293"/>
      <c r="T104" s="1293"/>
      <c r="U104" s="1293"/>
      <c r="V104" s="1293"/>
      <c r="W104" s="1293"/>
      <c r="X104" s="1293"/>
      <c r="Y104" s="1293"/>
      <c r="Z104" s="1293"/>
      <c r="AA104" s="1294"/>
      <c r="AB104" s="632" t="s">
        <v>477</v>
      </c>
      <c r="AC104" s="587"/>
      <c r="AD104" s="587"/>
      <c r="AE104" s="587"/>
      <c r="AF104" s="587"/>
      <c r="AG104" s="587"/>
      <c r="AH104" s="587"/>
      <c r="AI104" s="587"/>
      <c r="AJ104" s="587"/>
      <c r="AK104" s="587"/>
      <c r="AL104" s="587"/>
      <c r="AM104" s="587"/>
      <c r="AN104" s="587"/>
    </row>
    <row r="105" spans="1:40" s="525" customFormat="1" ht="22.5">
      <c r="A105" s="1239"/>
      <c r="B105" s="1239"/>
      <c r="C105" s="1239">
        <v>1</v>
      </c>
      <c r="D105" s="1081"/>
      <c r="E105" s="1083"/>
      <c r="F105" s="1083"/>
      <c r="G105" s="1081"/>
      <c r="H105" s="1081"/>
      <c r="I105" s="1069"/>
      <c r="J105" s="1064"/>
      <c r="K105" s="1063"/>
      <c r="L105" s="595" t="str">
        <f>mergeValue(A105) &amp;"."&amp; mergeValue(B105)&amp;"."&amp; mergeValue(C105)</f>
        <v>1.1.1</v>
      </c>
      <c r="M105" s="549" t="s">
        <v>7</v>
      </c>
      <c r="N105" s="582"/>
      <c r="O105" s="1292"/>
      <c r="P105" s="1293"/>
      <c r="Q105" s="1293"/>
      <c r="R105" s="1293"/>
      <c r="S105" s="1293"/>
      <c r="T105" s="1293"/>
      <c r="U105" s="1293"/>
      <c r="V105" s="1293"/>
      <c r="W105" s="1293"/>
      <c r="X105" s="1293"/>
      <c r="Y105" s="1293"/>
      <c r="Z105" s="1293"/>
      <c r="AA105" s="1294"/>
      <c r="AB105" s="632" t="s">
        <v>633</v>
      </c>
      <c r="AC105" s="587"/>
      <c r="AD105" s="587"/>
      <c r="AE105" s="587"/>
      <c r="AF105" s="587"/>
      <c r="AG105" s="587"/>
      <c r="AH105" s="587"/>
      <c r="AI105" s="587"/>
      <c r="AJ105" s="587"/>
      <c r="AK105" s="587"/>
      <c r="AL105" s="587"/>
      <c r="AM105" s="587"/>
      <c r="AN105" s="587"/>
    </row>
    <row r="106" spans="1:40" s="525" customFormat="1" ht="22.5">
      <c r="A106" s="1239"/>
      <c r="B106" s="1239"/>
      <c r="C106" s="1239"/>
      <c r="D106" s="1239">
        <v>1</v>
      </c>
      <c r="E106" s="1083"/>
      <c r="F106" s="1083"/>
      <c r="G106" s="1081"/>
      <c r="H106" s="1081"/>
      <c r="I106" s="1069"/>
      <c r="J106" s="1064"/>
      <c r="K106" s="1063"/>
      <c r="L106" s="595" t="str">
        <f>mergeValue(A106) &amp;"."&amp; mergeValue(B106)&amp;"."&amp; mergeValue(C106)&amp;"."&amp; mergeValue(D106)</f>
        <v>1.1.1.1</v>
      </c>
      <c r="M106" s="550" t="s">
        <v>22</v>
      </c>
      <c r="N106" s="582"/>
      <c r="O106" s="1292"/>
      <c r="P106" s="1293"/>
      <c r="Q106" s="1293"/>
      <c r="R106" s="1293"/>
      <c r="S106" s="1293"/>
      <c r="T106" s="1293"/>
      <c r="U106" s="1293"/>
      <c r="V106" s="1293"/>
      <c r="W106" s="1293"/>
      <c r="X106" s="1293"/>
      <c r="Y106" s="1293"/>
      <c r="Z106" s="1293"/>
      <c r="AA106" s="1294"/>
      <c r="AB106" s="632" t="s">
        <v>634</v>
      </c>
      <c r="AC106" s="587"/>
      <c r="AD106" s="587"/>
      <c r="AE106" s="587"/>
      <c r="AF106" s="587"/>
      <c r="AG106" s="587"/>
      <c r="AH106" s="587"/>
      <c r="AI106" s="587"/>
      <c r="AJ106" s="587"/>
      <c r="AK106" s="587"/>
      <c r="AL106" s="587"/>
      <c r="AM106" s="587"/>
      <c r="AN106" s="587"/>
    </row>
    <row r="107" spans="1:40" s="525" customFormat="1" ht="0.2" customHeight="1">
      <c r="A107" s="1239"/>
      <c r="B107" s="1239"/>
      <c r="C107" s="1239"/>
      <c r="D107" s="1239"/>
      <c r="E107" s="1239">
        <v>1</v>
      </c>
      <c r="F107" s="1083"/>
      <c r="G107" s="1081"/>
      <c r="H107" s="1081"/>
      <c r="I107" s="1068"/>
      <c r="J107" s="1064"/>
      <c r="K107" s="1063"/>
      <c r="L107" s="595"/>
      <c r="M107" s="556"/>
      <c r="N107" s="583"/>
      <c r="O107" s="1295"/>
      <c r="P107" s="1296"/>
      <c r="Q107" s="1296"/>
      <c r="R107" s="1296"/>
      <c r="S107" s="1296"/>
      <c r="T107" s="1296"/>
      <c r="U107" s="1296"/>
      <c r="V107" s="1296"/>
      <c r="W107" s="1296"/>
      <c r="X107" s="1296"/>
      <c r="Y107" s="1296"/>
      <c r="Z107" s="1296"/>
      <c r="AA107" s="1297"/>
      <c r="AB107" s="632"/>
      <c r="AC107" s="587"/>
      <c r="AD107" s="587"/>
      <c r="AE107" s="587"/>
      <c r="AF107" s="587"/>
      <c r="AG107" s="587"/>
      <c r="AH107" s="587"/>
      <c r="AI107" s="587"/>
      <c r="AJ107" s="587"/>
      <c r="AK107" s="587"/>
      <c r="AL107" s="587"/>
      <c r="AM107" s="587"/>
      <c r="AN107" s="587"/>
    </row>
    <row r="108" spans="1:40" s="525" customFormat="1" ht="90">
      <c r="A108" s="1239"/>
      <c r="B108" s="1239"/>
      <c r="C108" s="1239"/>
      <c r="D108" s="1239"/>
      <c r="E108" s="1239"/>
      <c r="F108" s="1239">
        <v>1</v>
      </c>
      <c r="G108" s="1081"/>
      <c r="H108" s="1081"/>
      <c r="I108" s="1264"/>
      <c r="J108" s="1064"/>
      <c r="K108" s="1063"/>
      <c r="L108" s="595" t="str">
        <f>mergeValue(A108) &amp;"."&amp; mergeValue(B108)&amp;"."&amp; mergeValue(C108)&amp;"."&amp; mergeValue(D108)&amp;"."&amp; mergeValue(F108)</f>
        <v>1.1.1.1.1</v>
      </c>
      <c r="M108" s="557" t="s">
        <v>10</v>
      </c>
      <c r="N108" s="583"/>
      <c r="O108" s="1242"/>
      <c r="P108" s="1243"/>
      <c r="Q108" s="1243"/>
      <c r="R108" s="1243"/>
      <c r="S108" s="1243"/>
      <c r="T108" s="1243"/>
      <c r="U108" s="1243"/>
      <c r="V108" s="1243"/>
      <c r="W108" s="1243"/>
      <c r="X108" s="1243"/>
      <c r="Y108" s="1243"/>
      <c r="Z108" s="1243"/>
      <c r="AA108" s="1244"/>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9"/>
      <c r="B109" s="1239"/>
      <c r="C109" s="1239"/>
      <c r="D109" s="1239"/>
      <c r="E109" s="1239"/>
      <c r="F109" s="1239"/>
      <c r="G109" s="1239">
        <v>1</v>
      </c>
      <c r="H109" s="1081"/>
      <c r="I109" s="1264"/>
      <c r="J109" s="1265"/>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52"/>
      <c r="X109" s="1235" t="s">
        <v>84</v>
      </c>
      <c r="Y109" s="1252"/>
      <c r="Z109" s="1235"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9"/>
      <c r="B110" s="1239"/>
      <c r="C110" s="1239"/>
      <c r="D110" s="1239"/>
      <c r="E110" s="1239"/>
      <c r="F110" s="1239"/>
      <c r="G110" s="1239"/>
      <c r="H110" s="1081">
        <v>1</v>
      </c>
      <c r="I110" s="1264"/>
      <c r="J110" s="1265"/>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52"/>
      <c r="X110" s="1235"/>
      <c r="Y110" s="1252"/>
      <c r="Z110" s="1235"/>
      <c r="AA110" s="672"/>
      <c r="AB110" s="1209"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9"/>
      <c r="B111" s="1239"/>
      <c r="C111" s="1239"/>
      <c r="D111" s="1239"/>
      <c r="E111" s="1239"/>
      <c r="F111" s="1239"/>
      <c r="G111" s="1239"/>
      <c r="H111" s="1081"/>
      <c r="I111" s="1264"/>
      <c r="J111" s="1265"/>
      <c r="K111" s="1070"/>
      <c r="L111" s="602"/>
      <c r="M111" s="648"/>
      <c r="N111" s="648"/>
      <c r="O111" s="564"/>
      <c r="P111" s="495"/>
      <c r="Q111" s="495"/>
      <c r="R111" s="495"/>
      <c r="S111" s="495"/>
      <c r="T111" s="495"/>
      <c r="U111" s="561"/>
      <c r="V111" s="586"/>
      <c r="W111" s="1234"/>
      <c r="X111" s="1235"/>
      <c r="Y111" s="1234"/>
      <c r="Z111" s="1235"/>
      <c r="AA111" s="539"/>
      <c r="AB111" s="1209"/>
      <c r="AC111" s="587"/>
      <c r="AD111" s="587"/>
      <c r="AE111" s="587"/>
      <c r="AF111" s="591">
        <f ca="1">OFFSET(AF111,-1,0)</f>
        <v>0</v>
      </c>
      <c r="AG111" s="587"/>
      <c r="AH111" s="587"/>
      <c r="AI111" s="587"/>
      <c r="AJ111" s="587"/>
      <c r="AK111" s="587"/>
      <c r="AL111" s="587"/>
      <c r="AM111" s="587"/>
      <c r="AN111" s="587"/>
    </row>
    <row r="112" spans="1:40" s="524" customFormat="1" ht="15" customHeight="1">
      <c r="A112" s="1239"/>
      <c r="B112" s="1239"/>
      <c r="C112" s="1239"/>
      <c r="D112" s="1239"/>
      <c r="E112" s="1239"/>
      <c r="F112" s="1239"/>
      <c r="G112" s="1239"/>
      <c r="H112" s="1081"/>
      <c r="I112" s="1264"/>
      <c r="J112" s="1265"/>
      <c r="K112" s="1072"/>
      <c r="L112" s="540"/>
      <c r="M112" s="559" t="s">
        <v>41</v>
      </c>
      <c r="N112" s="553"/>
      <c r="O112" s="547"/>
      <c r="P112" s="547"/>
      <c r="Q112" s="547"/>
      <c r="R112" s="547"/>
      <c r="S112" s="547"/>
      <c r="T112" s="547"/>
      <c r="U112" s="547"/>
      <c r="V112" s="547"/>
      <c r="W112" s="565"/>
      <c r="X112" s="566"/>
      <c r="Y112" s="565"/>
      <c r="Z112" s="553"/>
      <c r="AA112" s="562"/>
      <c r="AB112" s="1209"/>
      <c r="AC112" s="589"/>
      <c r="AD112" s="589"/>
      <c r="AE112" s="589"/>
      <c r="AF112" s="589"/>
      <c r="AG112" s="589"/>
      <c r="AH112" s="589"/>
      <c r="AI112" s="589"/>
      <c r="AJ112" s="589"/>
      <c r="AK112" s="589"/>
      <c r="AL112" s="589"/>
      <c r="AM112" s="589"/>
      <c r="AN112" s="589"/>
    </row>
    <row r="113" spans="1:40" s="524" customFormat="1" ht="15" customHeight="1">
      <c r="A113" s="1239"/>
      <c r="B113" s="1239"/>
      <c r="C113" s="1239"/>
      <c r="D113" s="1239"/>
      <c r="E113" s="1239"/>
      <c r="F113" s="1239"/>
      <c r="G113" s="1081"/>
      <c r="H113" s="1081"/>
      <c r="I113" s="1264"/>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9"/>
      <c r="B114" s="1239"/>
      <c r="C114" s="1239"/>
      <c r="D114" s="1239"/>
      <c r="E114" s="1239"/>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9"/>
      <c r="B115" s="1239"/>
      <c r="C115" s="1239"/>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9"/>
      <c r="B116" s="1239"/>
      <c r="C116" s="1239"/>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9"/>
      <c r="B117" s="1239"/>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9"/>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9">
        <v>1</v>
      </c>
      <c r="B125" s="942"/>
      <c r="C125" s="942"/>
      <c r="D125" s="942"/>
      <c r="E125" s="943"/>
      <c r="F125" s="944"/>
      <c r="G125" s="944"/>
      <c r="H125" s="944"/>
      <c r="I125" s="945"/>
      <c r="J125" s="940"/>
      <c r="K125" s="947"/>
      <c r="L125" s="595">
        <f>mergeValue(A125)</f>
        <v>1</v>
      </c>
      <c r="M125" s="643" t="s">
        <v>20</v>
      </c>
      <c r="N125" s="582"/>
      <c r="O125" s="1254"/>
      <c r="P125" s="1254"/>
      <c r="Q125" s="1254"/>
      <c r="R125" s="1254"/>
      <c r="S125" s="1254"/>
      <c r="T125" s="1254"/>
      <c r="U125" s="1254"/>
      <c r="V125" s="1254"/>
      <c r="W125" s="632" t="s">
        <v>658</v>
      </c>
      <c r="X125" s="587"/>
      <c r="Y125" s="587"/>
      <c r="Z125" s="587"/>
      <c r="AA125" s="587"/>
      <c r="AB125" s="587"/>
      <c r="AC125" s="587"/>
      <c r="AD125" s="587"/>
      <c r="AE125" s="587"/>
      <c r="AF125" s="587"/>
      <c r="AG125" s="587"/>
      <c r="AH125" s="587"/>
    </row>
    <row r="126" spans="1:40" s="525" customFormat="1" ht="22.5">
      <c r="A126" s="1239"/>
      <c r="B126" s="1239">
        <v>1</v>
      </c>
      <c r="C126" s="942"/>
      <c r="D126" s="942"/>
      <c r="E126" s="944"/>
      <c r="F126" s="944"/>
      <c r="G126" s="944"/>
      <c r="H126" s="944"/>
      <c r="I126" s="939"/>
      <c r="J126" s="938"/>
      <c r="K126" s="941"/>
      <c r="L126" s="595" t="str">
        <f>mergeValue(A126) &amp;"."&amp; mergeValue(B126)</f>
        <v>1.1</v>
      </c>
      <c r="M126" s="548" t="s">
        <v>16</v>
      </c>
      <c r="N126" s="582"/>
      <c r="O126" s="1254"/>
      <c r="P126" s="1254"/>
      <c r="Q126" s="1254"/>
      <c r="R126" s="1254"/>
      <c r="S126" s="1254"/>
      <c r="T126" s="1254"/>
      <c r="U126" s="1254"/>
      <c r="V126" s="1254"/>
      <c r="W126" s="632" t="s">
        <v>477</v>
      </c>
      <c r="X126" s="587"/>
      <c r="Y126" s="587"/>
      <c r="Z126" s="587"/>
      <c r="AA126" s="587"/>
      <c r="AB126" s="587"/>
      <c r="AC126" s="587"/>
      <c r="AD126" s="587"/>
      <c r="AE126" s="587"/>
      <c r="AF126" s="587"/>
      <c r="AG126" s="587"/>
      <c r="AH126" s="587"/>
    </row>
    <row r="127" spans="1:40" s="525" customFormat="1" ht="22.5">
      <c r="A127" s="1239"/>
      <c r="B127" s="1239"/>
      <c r="C127" s="1239">
        <v>1</v>
      </c>
      <c r="D127" s="942"/>
      <c r="E127" s="944"/>
      <c r="F127" s="944"/>
      <c r="G127" s="944"/>
      <c r="H127" s="944"/>
      <c r="I127" s="946"/>
      <c r="J127" s="938"/>
      <c r="K127" s="941"/>
      <c r="L127" s="595" t="str">
        <f>mergeValue(A127) &amp;"."&amp; mergeValue(B127)&amp;"."&amp; mergeValue(C127)</f>
        <v>1.1.1</v>
      </c>
      <c r="M127" s="549" t="s">
        <v>7</v>
      </c>
      <c r="N127" s="582"/>
      <c r="O127" s="1254"/>
      <c r="P127" s="1254"/>
      <c r="Q127" s="1254"/>
      <c r="R127" s="1254"/>
      <c r="S127" s="1254"/>
      <c r="T127" s="1254"/>
      <c r="U127" s="1254"/>
      <c r="V127" s="1254"/>
      <c r="W127" s="632" t="s">
        <v>633</v>
      </c>
      <c r="X127" s="587"/>
      <c r="Y127" s="587"/>
      <c r="Z127" s="587"/>
      <c r="AA127" s="587"/>
      <c r="AB127" s="587"/>
      <c r="AC127" s="587"/>
      <c r="AD127" s="587"/>
      <c r="AE127" s="587"/>
      <c r="AF127" s="587"/>
      <c r="AG127" s="587"/>
      <c r="AH127" s="587"/>
    </row>
    <row r="128" spans="1:40" s="525" customFormat="1" ht="22.5">
      <c r="A128" s="1239"/>
      <c r="B128" s="1239"/>
      <c r="C128" s="1239"/>
      <c r="D128" s="1239">
        <v>1</v>
      </c>
      <c r="E128" s="944"/>
      <c r="F128" s="944"/>
      <c r="G128" s="944"/>
      <c r="H128" s="944"/>
      <c r="I128" s="946"/>
      <c r="J128" s="938"/>
      <c r="K128" s="941"/>
      <c r="L128" s="595" t="str">
        <f>mergeValue(A128) &amp;"."&amp; mergeValue(B128)&amp;"."&amp; mergeValue(C128)&amp;"."&amp; mergeValue(D128)</f>
        <v>1.1.1.1</v>
      </c>
      <c r="M128" s="550" t="s">
        <v>22</v>
      </c>
      <c r="N128" s="582"/>
      <c r="O128" s="1254"/>
      <c r="P128" s="1254"/>
      <c r="Q128" s="1254"/>
      <c r="R128" s="1254"/>
      <c r="S128" s="1254"/>
      <c r="T128" s="1254"/>
      <c r="U128" s="1254"/>
      <c r="V128" s="1254"/>
      <c r="W128" s="632" t="s">
        <v>634</v>
      </c>
      <c r="X128" s="587"/>
      <c r="Y128" s="587"/>
      <c r="Z128" s="587"/>
      <c r="AA128" s="587"/>
      <c r="AB128" s="587"/>
      <c r="AC128" s="587"/>
      <c r="AD128" s="587"/>
      <c r="AE128" s="587"/>
      <c r="AF128" s="587"/>
      <c r="AG128" s="587"/>
      <c r="AH128" s="587"/>
    </row>
    <row r="129" spans="1:34" s="525" customFormat="1" ht="11.25" hidden="1" customHeight="1">
      <c r="A129" s="1239"/>
      <c r="B129" s="1239"/>
      <c r="C129" s="1239"/>
      <c r="D129" s="1239"/>
      <c r="E129" s="1239">
        <v>1</v>
      </c>
      <c r="F129" s="944"/>
      <c r="G129" s="944"/>
      <c r="H129" s="942">
        <v>1</v>
      </c>
      <c r="I129" s="1239">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9"/>
      <c r="B130" s="1239"/>
      <c r="C130" s="1239"/>
      <c r="D130" s="1239"/>
      <c r="E130" s="1239"/>
      <c r="F130" s="1239">
        <v>1</v>
      </c>
      <c r="G130" s="942"/>
      <c r="H130" s="942"/>
      <c r="I130" s="1239"/>
      <c r="J130" s="1239">
        <v>1</v>
      </c>
      <c r="K130" s="950"/>
      <c r="L130" s="595" t="str">
        <f>mergeValue(A130) &amp;"."&amp; mergeValue(B130)&amp;"."&amp; mergeValue(C130)&amp;"."&amp; mergeValue(D130)&amp;"."&amp;  mergeValue(F130)</f>
        <v>1.1.1.1.1</v>
      </c>
      <c r="M130" s="557" t="s">
        <v>10</v>
      </c>
      <c r="N130" s="583"/>
      <c r="O130" s="1241"/>
      <c r="P130" s="1241"/>
      <c r="Q130" s="1241"/>
      <c r="R130" s="1241"/>
      <c r="S130" s="1241"/>
      <c r="T130" s="1241"/>
      <c r="U130" s="1241"/>
      <c r="V130" s="1241"/>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9"/>
      <c r="B131" s="1239"/>
      <c r="C131" s="1239"/>
      <c r="D131" s="1239"/>
      <c r="E131" s="1239"/>
      <c r="F131" s="1239"/>
      <c r="G131" s="942">
        <v>1</v>
      </c>
      <c r="H131" s="942"/>
      <c r="I131" s="1239"/>
      <c r="J131" s="1239"/>
      <c r="K131" s="950">
        <v>1</v>
      </c>
      <c r="L131" s="595" t="str">
        <f>mergeValue(A131) &amp;"."&amp; mergeValue(B131)&amp;"."&amp; mergeValue(C131)&amp;"."&amp; mergeValue(D131)&amp;"."&amp; mergeValue(F131)&amp;"."&amp; mergeValue(G131)</f>
        <v>1.1.1.1.1.1</v>
      </c>
      <c r="M131" s="1071"/>
      <c r="N131" s="588"/>
      <c r="O131" s="564"/>
      <c r="P131" s="564"/>
      <c r="Q131" s="1096"/>
      <c r="R131" s="1252"/>
      <c r="S131" s="1235" t="s">
        <v>84</v>
      </c>
      <c r="T131" s="1252"/>
      <c r="U131" s="1235" t="s">
        <v>85</v>
      </c>
      <c r="V131" s="580"/>
      <c r="W131" s="1209"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9"/>
      <c r="B132" s="1239"/>
      <c r="C132" s="1239"/>
      <c r="D132" s="1239"/>
      <c r="E132" s="1239"/>
      <c r="F132" s="1239"/>
      <c r="G132" s="942"/>
      <c r="H132" s="942"/>
      <c r="I132" s="1239"/>
      <c r="J132" s="1239"/>
      <c r="K132" s="950"/>
      <c r="L132" s="602"/>
      <c r="M132" s="648"/>
      <c r="N132" s="588"/>
      <c r="O132" s="564"/>
      <c r="P132" s="564"/>
      <c r="Q132" s="586" t="str">
        <f>R131 &amp; "-" &amp; T131</f>
        <v>-</v>
      </c>
      <c r="R132" s="1234"/>
      <c r="S132" s="1235"/>
      <c r="T132" s="1234"/>
      <c r="U132" s="1235"/>
      <c r="V132" s="580"/>
      <c r="W132" s="1209"/>
      <c r="X132" s="587"/>
      <c r="Y132" s="587"/>
      <c r="Z132" s="587"/>
      <c r="AA132" s="587"/>
      <c r="AB132" s="587"/>
      <c r="AC132" s="587"/>
      <c r="AD132" s="587"/>
      <c r="AE132" s="587"/>
      <c r="AF132" s="587"/>
      <c r="AG132" s="587"/>
      <c r="AH132" s="587"/>
    </row>
    <row r="133" spans="1:34" s="524" customFormat="1" ht="15" customHeight="1">
      <c r="A133" s="1239"/>
      <c r="B133" s="1239"/>
      <c r="C133" s="1239"/>
      <c r="D133" s="1239"/>
      <c r="E133" s="1239"/>
      <c r="F133" s="1239"/>
      <c r="G133" s="944"/>
      <c r="H133" s="942"/>
      <c r="I133" s="1239"/>
      <c r="J133" s="1239"/>
      <c r="K133" s="949"/>
      <c r="L133" s="540"/>
      <c r="M133" s="558" t="s">
        <v>25</v>
      </c>
      <c r="N133" s="553"/>
      <c r="O133" s="547"/>
      <c r="P133" s="547"/>
      <c r="Q133" s="547"/>
      <c r="R133" s="575"/>
      <c r="S133" s="566"/>
      <c r="T133" s="565"/>
      <c r="U133" s="553"/>
      <c r="V133" s="562"/>
      <c r="W133" s="1209"/>
      <c r="X133" s="589"/>
      <c r="Y133" s="589"/>
      <c r="Z133" s="589"/>
      <c r="AA133" s="589"/>
      <c r="AB133" s="589"/>
      <c r="AC133" s="589"/>
      <c r="AD133" s="589"/>
      <c r="AE133" s="589"/>
      <c r="AF133" s="589"/>
      <c r="AG133" s="589"/>
      <c r="AH133" s="589"/>
    </row>
    <row r="134" spans="1:34" s="524" customFormat="1" ht="15" customHeight="1">
      <c r="A134" s="1239"/>
      <c r="B134" s="1239"/>
      <c r="C134" s="1239"/>
      <c r="D134" s="1239"/>
      <c r="E134" s="1239"/>
      <c r="F134" s="944"/>
      <c r="G134" s="944"/>
      <c r="H134" s="942"/>
      <c r="I134" s="1239"/>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9"/>
      <c r="B135" s="1239"/>
      <c r="C135" s="1239"/>
      <c r="D135" s="1239"/>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9"/>
      <c r="B136" s="1239"/>
      <c r="C136" s="1239"/>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9"/>
      <c r="B137" s="1239"/>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9"/>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9">
        <v>1</v>
      </c>
      <c r="B143" s="960"/>
      <c r="C143" s="960"/>
      <c r="D143" s="960"/>
      <c r="E143" s="961"/>
      <c r="F143" s="962"/>
      <c r="G143" s="962"/>
      <c r="H143" s="962"/>
      <c r="I143" s="963"/>
      <c r="J143" s="958"/>
      <c r="K143" s="965"/>
      <c r="L143" s="595">
        <f>mergeValue(A143)</f>
        <v>1</v>
      </c>
      <c r="M143" s="643" t="s">
        <v>20</v>
      </c>
      <c r="N143" s="582"/>
      <c r="O143" s="1254"/>
      <c r="P143" s="1254"/>
      <c r="Q143" s="1254"/>
      <c r="R143" s="1254"/>
      <c r="S143" s="1254"/>
      <c r="T143" s="1254"/>
      <c r="U143" s="1254"/>
      <c r="V143" s="1254"/>
      <c r="W143" s="632" t="s">
        <v>658</v>
      </c>
      <c r="X143" s="587"/>
      <c r="Y143" s="587"/>
      <c r="Z143" s="587"/>
      <c r="AA143" s="587"/>
      <c r="AB143" s="587"/>
      <c r="AC143" s="587"/>
      <c r="AD143" s="587"/>
      <c r="AE143" s="587"/>
      <c r="AF143" s="587"/>
      <c r="AG143" s="587"/>
      <c r="AH143" s="587"/>
    </row>
    <row r="144" spans="1:34" s="525" customFormat="1" ht="22.5">
      <c r="A144" s="1239"/>
      <c r="B144" s="1239">
        <v>1</v>
      </c>
      <c r="C144" s="960"/>
      <c r="D144" s="960"/>
      <c r="E144" s="962"/>
      <c r="F144" s="962"/>
      <c r="G144" s="962"/>
      <c r="H144" s="962"/>
      <c r="I144" s="957"/>
      <c r="J144" s="956"/>
      <c r="K144" s="959"/>
      <c r="L144" s="595" t="str">
        <f>mergeValue(A144) &amp;"."&amp; mergeValue(B144)</f>
        <v>1.1</v>
      </c>
      <c r="M144" s="548" t="s">
        <v>16</v>
      </c>
      <c r="N144" s="582"/>
      <c r="O144" s="1254"/>
      <c r="P144" s="1254"/>
      <c r="Q144" s="1254"/>
      <c r="R144" s="1254"/>
      <c r="S144" s="1254"/>
      <c r="T144" s="1254"/>
      <c r="U144" s="1254"/>
      <c r="V144" s="1254"/>
      <c r="W144" s="632" t="s">
        <v>477</v>
      </c>
      <c r="X144" s="587"/>
      <c r="Y144" s="587"/>
      <c r="Z144" s="587"/>
      <c r="AA144" s="587"/>
      <c r="AB144" s="587"/>
      <c r="AC144" s="587"/>
      <c r="AD144" s="587"/>
      <c r="AE144" s="587"/>
      <c r="AF144" s="587"/>
      <c r="AG144" s="587"/>
      <c r="AH144" s="587"/>
    </row>
    <row r="145" spans="1:35" s="525" customFormat="1" ht="22.5">
      <c r="A145" s="1239"/>
      <c r="B145" s="1239"/>
      <c r="C145" s="1239">
        <v>1</v>
      </c>
      <c r="D145" s="960"/>
      <c r="E145" s="962"/>
      <c r="F145" s="962"/>
      <c r="G145" s="962"/>
      <c r="H145" s="962"/>
      <c r="I145" s="964"/>
      <c r="J145" s="956"/>
      <c r="K145" s="959"/>
      <c r="L145" s="595" t="str">
        <f>mergeValue(A145) &amp;"."&amp; mergeValue(B145)&amp;"."&amp; mergeValue(C145)</f>
        <v>1.1.1</v>
      </c>
      <c r="M145" s="549" t="s">
        <v>7</v>
      </c>
      <c r="N145" s="582"/>
      <c r="O145" s="1254"/>
      <c r="P145" s="1254"/>
      <c r="Q145" s="1254"/>
      <c r="R145" s="1254"/>
      <c r="S145" s="1254"/>
      <c r="T145" s="1254"/>
      <c r="U145" s="1254"/>
      <c r="V145" s="1254"/>
      <c r="W145" s="632" t="s">
        <v>633</v>
      </c>
      <c r="X145" s="587"/>
      <c r="Y145" s="587"/>
      <c r="Z145" s="587"/>
      <c r="AA145" s="587"/>
      <c r="AB145" s="587"/>
      <c r="AC145" s="587"/>
      <c r="AD145" s="587"/>
      <c r="AE145" s="587"/>
      <c r="AF145" s="587"/>
      <c r="AG145" s="587"/>
      <c r="AH145" s="587"/>
    </row>
    <row r="146" spans="1:35" s="525" customFormat="1" ht="22.5">
      <c r="A146" s="1239"/>
      <c r="B146" s="1239"/>
      <c r="C146" s="1239"/>
      <c r="D146" s="1239">
        <v>1</v>
      </c>
      <c r="E146" s="962"/>
      <c r="F146" s="962"/>
      <c r="G146" s="962"/>
      <c r="H146" s="962"/>
      <c r="I146" s="964"/>
      <c r="J146" s="956"/>
      <c r="K146" s="959"/>
      <c r="L146" s="595" t="str">
        <f>mergeValue(A146) &amp;"."&amp; mergeValue(B146)&amp;"."&amp; mergeValue(C146)&amp;"."&amp; mergeValue(D146)</f>
        <v>1.1.1.1</v>
      </c>
      <c r="M146" s="550" t="s">
        <v>22</v>
      </c>
      <c r="N146" s="582"/>
      <c r="O146" s="1254"/>
      <c r="P146" s="1254"/>
      <c r="Q146" s="1254"/>
      <c r="R146" s="1254"/>
      <c r="S146" s="1254"/>
      <c r="T146" s="1254"/>
      <c r="U146" s="1254"/>
      <c r="V146" s="1254"/>
      <c r="W146" s="632" t="s">
        <v>634</v>
      </c>
      <c r="X146" s="587"/>
      <c r="Y146" s="587"/>
      <c r="Z146" s="587"/>
      <c r="AA146" s="587"/>
      <c r="AB146" s="587"/>
      <c r="AC146" s="587"/>
      <c r="AD146" s="587"/>
      <c r="AE146" s="587"/>
      <c r="AF146" s="587"/>
      <c r="AG146" s="587"/>
      <c r="AH146" s="587"/>
    </row>
    <row r="147" spans="1:35" s="525" customFormat="1" ht="11.25" hidden="1" customHeight="1">
      <c r="A147" s="1239"/>
      <c r="B147" s="1239"/>
      <c r="C147" s="1239"/>
      <c r="D147" s="1239"/>
      <c r="E147" s="1239">
        <v>1</v>
      </c>
      <c r="F147" s="962"/>
      <c r="G147" s="962"/>
      <c r="H147" s="960">
        <v>1</v>
      </c>
      <c r="I147" s="1239">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9"/>
      <c r="B148" s="1239"/>
      <c r="C148" s="1239"/>
      <c r="D148" s="1239"/>
      <c r="E148" s="1239"/>
      <c r="F148" s="1239">
        <v>1</v>
      </c>
      <c r="G148" s="960"/>
      <c r="H148" s="960"/>
      <c r="I148" s="1239"/>
      <c r="J148" s="1239">
        <v>1</v>
      </c>
      <c r="K148" s="968"/>
      <c r="L148" s="595" t="str">
        <f>mergeValue(A148) &amp;"."&amp; mergeValue(B148)&amp;"."&amp; mergeValue(C148)&amp;"."&amp; mergeValue(D148)&amp;"."&amp;  mergeValue(F148)</f>
        <v>1.1.1.1.1</v>
      </c>
      <c r="M148" s="557" t="s">
        <v>10</v>
      </c>
      <c r="N148" s="583"/>
      <c r="O148" s="1241"/>
      <c r="P148" s="1241"/>
      <c r="Q148" s="1241"/>
      <c r="R148" s="1241"/>
      <c r="S148" s="1241"/>
      <c r="T148" s="1241"/>
      <c r="U148" s="1241"/>
      <c r="V148" s="1241"/>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9"/>
      <c r="B149" s="1239"/>
      <c r="C149" s="1239"/>
      <c r="D149" s="1239"/>
      <c r="E149" s="1239"/>
      <c r="F149" s="1239"/>
      <c r="G149" s="960">
        <v>1</v>
      </c>
      <c r="H149" s="960"/>
      <c r="I149" s="1239"/>
      <c r="J149" s="1239"/>
      <c r="K149" s="968">
        <v>1</v>
      </c>
      <c r="L149" s="595" t="str">
        <f>mergeValue(A149) &amp;"."&amp; mergeValue(B149)&amp;"."&amp; mergeValue(C149)&amp;"."&amp; mergeValue(D149)&amp;"."&amp; mergeValue(F149)&amp;"."&amp; mergeValue(G149)</f>
        <v>1.1.1.1.1.1</v>
      </c>
      <c r="M149" s="1071"/>
      <c r="N149" s="588"/>
      <c r="O149" s="564"/>
      <c r="P149" s="564"/>
      <c r="Q149" s="1096"/>
      <c r="R149" s="1252"/>
      <c r="S149" s="1235" t="s">
        <v>84</v>
      </c>
      <c r="T149" s="1252"/>
      <c r="U149" s="1235" t="s">
        <v>85</v>
      </c>
      <c r="V149" s="580"/>
      <c r="W149" s="1209"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9"/>
      <c r="B150" s="1239"/>
      <c r="C150" s="1239"/>
      <c r="D150" s="1239"/>
      <c r="E150" s="1239"/>
      <c r="F150" s="1239"/>
      <c r="G150" s="960"/>
      <c r="H150" s="960"/>
      <c r="I150" s="1239"/>
      <c r="J150" s="1239"/>
      <c r="K150" s="968"/>
      <c r="L150" s="602"/>
      <c r="M150" s="648"/>
      <c r="N150" s="588"/>
      <c r="O150" s="564"/>
      <c r="P150" s="564"/>
      <c r="Q150" s="586" t="str">
        <f>R149 &amp; "-" &amp; T149</f>
        <v>-</v>
      </c>
      <c r="R150" s="1234"/>
      <c r="S150" s="1235"/>
      <c r="T150" s="1234"/>
      <c r="U150" s="1235"/>
      <c r="V150" s="580"/>
      <c r="W150" s="1209"/>
      <c r="X150" s="587"/>
      <c r="Y150" s="587"/>
      <c r="Z150" s="587"/>
      <c r="AA150" s="587"/>
      <c r="AB150" s="587"/>
      <c r="AC150" s="587"/>
      <c r="AD150" s="587"/>
      <c r="AE150" s="587"/>
      <c r="AF150" s="587"/>
      <c r="AG150" s="587"/>
      <c r="AH150" s="587"/>
    </row>
    <row r="151" spans="1:35" s="524" customFormat="1" ht="15" customHeight="1">
      <c r="A151" s="1239"/>
      <c r="B151" s="1239"/>
      <c r="C151" s="1239"/>
      <c r="D151" s="1239"/>
      <c r="E151" s="1239"/>
      <c r="F151" s="1239"/>
      <c r="G151" s="962"/>
      <c r="H151" s="960"/>
      <c r="I151" s="1239"/>
      <c r="J151" s="1239"/>
      <c r="K151" s="967"/>
      <c r="L151" s="540"/>
      <c r="M151" s="558" t="s">
        <v>25</v>
      </c>
      <c r="N151" s="553"/>
      <c r="O151" s="547"/>
      <c r="P151" s="547"/>
      <c r="Q151" s="547"/>
      <c r="R151" s="575"/>
      <c r="S151" s="566"/>
      <c r="T151" s="565"/>
      <c r="U151" s="553"/>
      <c r="V151" s="562"/>
      <c r="W151" s="1209"/>
      <c r="X151" s="589"/>
      <c r="Y151" s="589"/>
      <c r="Z151" s="589"/>
      <c r="AA151" s="589"/>
      <c r="AB151" s="589"/>
      <c r="AC151" s="589"/>
      <c r="AD151" s="589"/>
      <c r="AE151" s="589"/>
      <c r="AF151" s="589"/>
      <c r="AG151" s="589"/>
      <c r="AH151" s="589"/>
    </row>
    <row r="152" spans="1:35" s="524" customFormat="1" ht="15" customHeight="1">
      <c r="A152" s="1239"/>
      <c r="B152" s="1239"/>
      <c r="C152" s="1239"/>
      <c r="D152" s="1239"/>
      <c r="E152" s="1239"/>
      <c r="F152" s="962"/>
      <c r="G152" s="962"/>
      <c r="H152" s="960"/>
      <c r="I152" s="1239"/>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9"/>
      <c r="B153" s="1239"/>
      <c r="C153" s="1239"/>
      <c r="D153" s="1239"/>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9"/>
      <c r="B154" s="1239"/>
      <c r="C154" s="1239"/>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9"/>
      <c r="B155" s="1239"/>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9"/>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9">
        <v>1</v>
      </c>
      <c r="B161" s="903"/>
      <c r="C161" s="903"/>
      <c r="D161" s="903"/>
      <c r="E161" s="904"/>
      <c r="F161" s="905"/>
      <c r="G161" s="905"/>
      <c r="H161" s="905"/>
      <c r="I161" s="906"/>
      <c r="J161" s="901"/>
      <c r="K161" s="908"/>
      <c r="L161" s="595">
        <f>mergeValue(A161)</f>
        <v>1</v>
      </c>
      <c r="M161" s="643" t="s">
        <v>20</v>
      </c>
      <c r="N161" s="582"/>
      <c r="O161" s="1292"/>
      <c r="P161" s="1293"/>
      <c r="Q161" s="1293"/>
      <c r="R161" s="1293"/>
      <c r="S161" s="1293"/>
      <c r="T161" s="1293"/>
      <c r="U161" s="1293"/>
      <c r="V161" s="1294"/>
      <c r="W161" s="632" t="s">
        <v>476</v>
      </c>
      <c r="X161" s="587"/>
      <c r="Y161" s="587"/>
      <c r="Z161" s="587"/>
      <c r="AA161" s="587"/>
      <c r="AB161" s="587"/>
      <c r="AC161" s="587"/>
      <c r="AD161" s="587"/>
      <c r="AE161" s="587"/>
      <c r="AF161" s="587"/>
      <c r="AG161" s="587"/>
    </row>
    <row r="162" spans="1:33" s="525" customFormat="1" ht="22.5">
      <c r="A162" s="1239"/>
      <c r="B162" s="1239">
        <v>1</v>
      </c>
      <c r="C162" s="903"/>
      <c r="D162" s="903"/>
      <c r="E162" s="905"/>
      <c r="F162" s="905"/>
      <c r="G162" s="905"/>
      <c r="H162" s="905"/>
      <c r="I162" s="900"/>
      <c r="J162" s="899"/>
      <c r="K162" s="902"/>
      <c r="L162" s="595" t="str">
        <f>mergeValue(A162) &amp;"."&amp; mergeValue(B162)</f>
        <v>1.1</v>
      </c>
      <c r="M162" s="548" t="s">
        <v>16</v>
      </c>
      <c r="N162" s="582"/>
      <c r="O162" s="1292"/>
      <c r="P162" s="1293"/>
      <c r="Q162" s="1293"/>
      <c r="R162" s="1293"/>
      <c r="S162" s="1293"/>
      <c r="T162" s="1293"/>
      <c r="U162" s="1293"/>
      <c r="V162" s="1294"/>
      <c r="W162" s="632" t="s">
        <v>477</v>
      </c>
      <c r="X162" s="587"/>
      <c r="Y162" s="587"/>
      <c r="Z162" s="587"/>
      <c r="AA162" s="587"/>
      <c r="AB162" s="587"/>
      <c r="AC162" s="587"/>
      <c r="AD162" s="587"/>
      <c r="AE162" s="587"/>
      <c r="AF162" s="587"/>
      <c r="AG162" s="587"/>
    </row>
    <row r="163" spans="1:33" s="525" customFormat="1" ht="22.5">
      <c r="A163" s="1239"/>
      <c r="B163" s="1239"/>
      <c r="C163" s="1239">
        <v>1</v>
      </c>
      <c r="D163" s="903"/>
      <c r="E163" s="905"/>
      <c r="F163" s="905"/>
      <c r="G163" s="905"/>
      <c r="H163" s="905"/>
      <c r="I163" s="907"/>
      <c r="J163" s="899"/>
      <c r="K163" s="902"/>
      <c r="L163" s="595" t="str">
        <f>mergeValue(A163) &amp;"."&amp; mergeValue(B163)&amp;"."&amp; mergeValue(C163)</f>
        <v>1.1.1</v>
      </c>
      <c r="M163" s="549" t="s">
        <v>7</v>
      </c>
      <c r="N163" s="582"/>
      <c r="O163" s="1292"/>
      <c r="P163" s="1293"/>
      <c r="Q163" s="1293"/>
      <c r="R163" s="1293"/>
      <c r="S163" s="1293"/>
      <c r="T163" s="1293"/>
      <c r="U163" s="1293"/>
      <c r="V163" s="1294"/>
      <c r="W163" s="632" t="s">
        <v>633</v>
      </c>
      <c r="X163" s="587"/>
      <c r="Y163" s="587"/>
      <c r="Z163" s="587"/>
      <c r="AA163" s="587"/>
      <c r="AB163" s="587"/>
      <c r="AC163" s="587"/>
      <c r="AD163" s="587"/>
      <c r="AE163" s="587"/>
      <c r="AF163" s="587"/>
      <c r="AG163" s="587"/>
    </row>
    <row r="164" spans="1:33" s="525" customFormat="1" ht="22.5">
      <c r="A164" s="1239"/>
      <c r="B164" s="1239"/>
      <c r="C164" s="1239"/>
      <c r="D164" s="1239">
        <v>1</v>
      </c>
      <c r="E164" s="905"/>
      <c r="F164" s="905"/>
      <c r="G164" s="905"/>
      <c r="H164" s="905"/>
      <c r="I164" s="907"/>
      <c r="J164" s="899"/>
      <c r="K164" s="902"/>
      <c r="L164" s="595" t="str">
        <f>mergeValue(A164) &amp;"."&amp; mergeValue(B164)&amp;"."&amp; mergeValue(C164)&amp;"."&amp; mergeValue(D164)</f>
        <v>1.1.1.1</v>
      </c>
      <c r="M164" s="550" t="s">
        <v>22</v>
      </c>
      <c r="N164" s="582"/>
      <c r="O164" s="1292"/>
      <c r="P164" s="1293"/>
      <c r="Q164" s="1293"/>
      <c r="R164" s="1293"/>
      <c r="S164" s="1293"/>
      <c r="T164" s="1293"/>
      <c r="U164" s="1293"/>
      <c r="V164" s="1294"/>
      <c r="W164" s="632" t="s">
        <v>634</v>
      </c>
      <c r="X164" s="587"/>
      <c r="Y164" s="587"/>
      <c r="Z164" s="587"/>
      <c r="AA164" s="587"/>
      <c r="AB164" s="587"/>
      <c r="AC164" s="587"/>
      <c r="AD164" s="587"/>
      <c r="AE164" s="587"/>
      <c r="AF164" s="587"/>
      <c r="AG164" s="587"/>
    </row>
    <row r="165" spans="1:33" s="525" customFormat="1" ht="101.25">
      <c r="A165" s="1239"/>
      <c r="B165" s="1239"/>
      <c r="C165" s="1239"/>
      <c r="D165" s="1239"/>
      <c r="E165" s="1239">
        <v>1</v>
      </c>
      <c r="F165" s="905"/>
      <c r="G165" s="905"/>
      <c r="H165" s="903">
        <v>1</v>
      </c>
      <c r="I165" s="1239">
        <v>1</v>
      </c>
      <c r="J165" s="905"/>
      <c r="K165" s="910"/>
      <c r="L165" s="595" t="str">
        <f>mergeValue(A165) &amp;"."&amp; mergeValue(B165)&amp;"."&amp; mergeValue(C165)&amp;"."&amp; mergeValue(D165)&amp;"."&amp; mergeValue(E165)</f>
        <v>1.1.1.1.1</v>
      </c>
      <c r="M165" s="556" t="s">
        <v>9</v>
      </c>
      <c r="N165" s="583"/>
      <c r="O165" s="1242"/>
      <c r="P165" s="1243"/>
      <c r="Q165" s="1243"/>
      <c r="R165" s="1243"/>
      <c r="S165" s="1243"/>
      <c r="T165" s="1243"/>
      <c r="U165" s="1243"/>
      <c r="V165" s="1244"/>
      <c r="W165" s="632" t="s">
        <v>638</v>
      </c>
      <c r="X165" s="587"/>
      <c r="Y165" s="587"/>
      <c r="Z165" s="587"/>
      <c r="AA165" s="587"/>
      <c r="AB165" s="587"/>
      <c r="AC165" s="587"/>
      <c r="AD165" s="587"/>
      <c r="AE165" s="587"/>
      <c r="AF165" s="587"/>
      <c r="AG165" s="587"/>
    </row>
    <row r="166" spans="1:33" s="525" customFormat="1" ht="90">
      <c r="A166" s="1239"/>
      <c r="B166" s="1239"/>
      <c r="C166" s="1239"/>
      <c r="D166" s="1239"/>
      <c r="E166" s="1239"/>
      <c r="F166" s="1239">
        <v>1</v>
      </c>
      <c r="G166" s="903"/>
      <c r="H166" s="903"/>
      <c r="I166" s="1239"/>
      <c r="J166" s="1239">
        <v>1</v>
      </c>
      <c r="K166" s="911"/>
      <c r="L166" s="595" t="str">
        <f>mergeValue(A166) &amp;"."&amp; mergeValue(B166)&amp;"."&amp; mergeValue(C166)&amp;"."&amp; mergeValue(D166)&amp;"."&amp; mergeValue(E166)&amp;"."&amp; mergeValue(F166)</f>
        <v>1.1.1.1.1.1</v>
      </c>
      <c r="M166" s="557" t="s">
        <v>10</v>
      </c>
      <c r="N166" s="583"/>
      <c r="O166" s="1242"/>
      <c r="P166" s="1243"/>
      <c r="Q166" s="1243"/>
      <c r="R166" s="1243"/>
      <c r="S166" s="1243"/>
      <c r="T166" s="1243"/>
      <c r="U166" s="1243"/>
      <c r="V166" s="1244"/>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9"/>
      <c r="B167" s="1239"/>
      <c r="C167" s="1239"/>
      <c r="D167" s="1239"/>
      <c r="E167" s="1239"/>
      <c r="F167" s="1239"/>
      <c r="G167" s="903">
        <v>1</v>
      </c>
      <c r="H167" s="903"/>
      <c r="I167" s="1239"/>
      <c r="J167" s="1239"/>
      <c r="K167" s="911">
        <v>1</v>
      </c>
      <c r="L167" s="595" t="str">
        <f>mergeValue(A167) &amp;"."&amp; mergeValue(B167)&amp;"."&amp; mergeValue(C167)&amp;"."&amp; mergeValue(D167)&amp;"."&amp; mergeValue(E167)&amp;"."&amp; mergeValue(F167)&amp;"."&amp; mergeValue(G167)</f>
        <v>1.1.1.1.1.1.1</v>
      </c>
      <c r="M167" s="1071"/>
      <c r="N167" s="588"/>
      <c r="O167" s="1080"/>
      <c r="P167" s="564"/>
      <c r="Q167" s="564"/>
      <c r="R167" s="1252"/>
      <c r="S167" s="1235" t="s">
        <v>84</v>
      </c>
      <c r="T167" s="1252"/>
      <c r="U167" s="1235" t="s">
        <v>84</v>
      </c>
      <c r="V167" s="580"/>
      <c r="W167" s="1209"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9"/>
      <c r="B168" s="1239"/>
      <c r="C168" s="1239"/>
      <c r="D168" s="1239"/>
      <c r="E168" s="1239"/>
      <c r="F168" s="1239"/>
      <c r="G168" s="903"/>
      <c r="H168" s="903"/>
      <c r="I168" s="1239"/>
      <c r="J168" s="1239"/>
      <c r="K168" s="911"/>
      <c r="L168" s="602"/>
      <c r="M168" s="648"/>
      <c r="N168" s="588"/>
      <c r="O168" s="586"/>
      <c r="P168" s="564"/>
      <c r="Q168" s="586" t="str">
        <f>R167 &amp; "-" &amp; T167</f>
        <v>-</v>
      </c>
      <c r="R168" s="1234"/>
      <c r="S168" s="1235"/>
      <c r="T168" s="1234"/>
      <c r="U168" s="1235"/>
      <c r="V168" s="580"/>
      <c r="W168" s="1209"/>
      <c r="X168" s="587"/>
      <c r="Y168" s="587"/>
      <c r="Z168" s="587"/>
      <c r="AA168" s="587"/>
      <c r="AB168" s="587"/>
      <c r="AC168" s="587"/>
      <c r="AD168" s="587"/>
      <c r="AE168" s="587"/>
      <c r="AF168" s="587"/>
      <c r="AG168" s="587"/>
    </row>
    <row r="169" spans="1:33" s="524" customFormat="1" ht="15" customHeight="1">
      <c r="A169" s="1239"/>
      <c r="B169" s="1239"/>
      <c r="C169" s="1239"/>
      <c r="D169" s="1239"/>
      <c r="E169" s="1239"/>
      <c r="F169" s="1239"/>
      <c r="G169" s="905"/>
      <c r="H169" s="903"/>
      <c r="I169" s="1239"/>
      <c r="J169" s="1239"/>
      <c r="K169" s="910"/>
      <c r="L169" s="540"/>
      <c r="M169" s="559" t="s">
        <v>25</v>
      </c>
      <c r="N169" s="553"/>
      <c r="O169" s="547"/>
      <c r="P169" s="547"/>
      <c r="Q169" s="547"/>
      <c r="R169" s="575"/>
      <c r="S169" s="566"/>
      <c r="T169" s="565"/>
      <c r="U169" s="553"/>
      <c r="V169" s="562"/>
      <c r="W169" s="1209"/>
      <c r="X169" s="589"/>
      <c r="Y169" s="589"/>
      <c r="Z169" s="589"/>
      <c r="AA169" s="589"/>
      <c r="AB169" s="589"/>
      <c r="AC169" s="589"/>
      <c r="AD169" s="589"/>
      <c r="AE169" s="589"/>
      <c r="AF169" s="589"/>
      <c r="AG169" s="589"/>
    </row>
    <row r="170" spans="1:33" s="524" customFormat="1" ht="15" customHeight="1">
      <c r="A170" s="1239"/>
      <c r="B170" s="1239"/>
      <c r="C170" s="1239"/>
      <c r="D170" s="1239"/>
      <c r="E170" s="1239"/>
      <c r="F170" s="905"/>
      <c r="G170" s="905"/>
      <c r="H170" s="903"/>
      <c r="I170" s="1239"/>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9"/>
      <c r="B171" s="1239"/>
      <c r="C171" s="1239"/>
      <c r="D171" s="1239"/>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9"/>
      <c r="B172" s="1239"/>
      <c r="C172" s="1239"/>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9"/>
      <c r="B173" s="1239"/>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9"/>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9">
        <v>1</v>
      </c>
      <c r="B179" s="982"/>
      <c r="C179" s="982"/>
      <c r="D179" s="982"/>
      <c r="E179" s="982"/>
      <c r="F179" s="982"/>
      <c r="G179" s="983"/>
      <c r="H179" s="983"/>
      <c r="I179" s="985"/>
      <c r="J179" s="977"/>
      <c r="K179" s="977"/>
      <c r="L179" s="726">
        <f>mergeValue(A179)</f>
        <v>1</v>
      </c>
      <c r="M179" s="643" t="s">
        <v>20</v>
      </c>
      <c r="N179" s="718"/>
      <c r="O179" s="1292"/>
      <c r="P179" s="1293"/>
      <c r="Q179" s="1293"/>
      <c r="R179" s="1293"/>
      <c r="S179" s="1293"/>
      <c r="T179" s="1293"/>
      <c r="U179" s="1293"/>
      <c r="V179" s="1293"/>
      <c r="W179" s="1294"/>
      <c r="X179" s="719" t="s">
        <v>476</v>
      </c>
      <c r="Y179" s="721"/>
      <c r="Z179" s="721"/>
      <c r="AA179" s="721"/>
      <c r="AB179" s="721"/>
      <c r="AC179" s="721"/>
      <c r="AD179" s="721"/>
      <c r="AE179" s="721"/>
      <c r="AF179" s="721"/>
      <c r="AG179" s="721"/>
    </row>
    <row r="180" spans="1:47" s="687" customFormat="1" ht="22.5">
      <c r="A180" s="1239"/>
      <c r="B180" s="1239">
        <v>1</v>
      </c>
      <c r="C180" s="982"/>
      <c r="D180" s="982"/>
      <c r="E180" s="982"/>
      <c r="F180" s="982"/>
      <c r="G180" s="987"/>
      <c r="H180" s="984"/>
      <c r="I180" s="989"/>
      <c r="J180" s="974"/>
      <c r="K180" s="973"/>
      <c r="L180" s="726" t="str">
        <f>mergeValue(A180) &amp;"."&amp; mergeValue(B180)</f>
        <v>1.1</v>
      </c>
      <c r="M180" s="694" t="s">
        <v>16</v>
      </c>
      <c r="N180" s="718"/>
      <c r="O180" s="1292"/>
      <c r="P180" s="1293"/>
      <c r="Q180" s="1293"/>
      <c r="R180" s="1293"/>
      <c r="S180" s="1293"/>
      <c r="T180" s="1293"/>
      <c r="U180" s="1293"/>
      <c r="V180" s="1293"/>
      <c r="W180" s="1294"/>
      <c r="X180" s="719" t="s">
        <v>477</v>
      </c>
      <c r="Y180" s="721"/>
      <c r="Z180" s="721"/>
      <c r="AA180" s="721"/>
      <c r="AB180" s="721"/>
      <c r="AC180" s="721"/>
      <c r="AD180" s="721"/>
      <c r="AE180" s="721"/>
      <c r="AF180" s="721"/>
      <c r="AG180" s="721"/>
    </row>
    <row r="181" spans="1:47" s="687" customFormat="1" ht="22.5">
      <c r="A181" s="1239"/>
      <c r="B181" s="1239"/>
      <c r="C181" s="1239">
        <v>1</v>
      </c>
      <c r="D181" s="982"/>
      <c r="E181" s="982"/>
      <c r="F181" s="982"/>
      <c r="G181" s="987"/>
      <c r="H181" s="984"/>
      <c r="I181" s="990"/>
      <c r="J181" s="974"/>
      <c r="K181" s="973"/>
      <c r="L181" s="726" t="str">
        <f>mergeValue(A181) &amp;"."&amp; mergeValue(B181)&amp;"."&amp; mergeValue(C181)</f>
        <v>1.1.1</v>
      </c>
      <c r="M181" s="695" t="s">
        <v>7</v>
      </c>
      <c r="N181" s="718"/>
      <c r="O181" s="1292"/>
      <c r="P181" s="1293"/>
      <c r="Q181" s="1293"/>
      <c r="R181" s="1293"/>
      <c r="S181" s="1293"/>
      <c r="T181" s="1293"/>
      <c r="U181" s="1293"/>
      <c r="V181" s="1293"/>
      <c r="W181" s="1294"/>
      <c r="X181" s="719" t="s">
        <v>633</v>
      </c>
      <c r="Y181" s="721"/>
      <c r="Z181" s="721"/>
      <c r="AA181" s="721"/>
      <c r="AB181" s="721"/>
      <c r="AC181" s="721"/>
      <c r="AD181" s="721"/>
      <c r="AE181" s="721"/>
      <c r="AF181" s="721"/>
      <c r="AG181" s="721"/>
    </row>
    <row r="182" spans="1:47" s="687" customFormat="1" ht="22.5">
      <c r="A182" s="1239"/>
      <c r="B182" s="1239"/>
      <c r="C182" s="1239"/>
      <c r="D182" s="1239">
        <v>1</v>
      </c>
      <c r="E182" s="982"/>
      <c r="F182" s="982"/>
      <c r="G182" s="987"/>
      <c r="H182" s="984"/>
      <c r="I182" s="990"/>
      <c r="J182" s="988"/>
      <c r="K182" s="973"/>
      <c r="L182" s="726" t="str">
        <f>mergeValue(A182) &amp;"."&amp; mergeValue(B182)&amp;"."&amp; mergeValue(C182)&amp;"."&amp; mergeValue(D182)</f>
        <v>1.1.1.1</v>
      </c>
      <c r="M182" s="696" t="s">
        <v>22</v>
      </c>
      <c r="N182" s="718"/>
      <c r="O182" s="1292"/>
      <c r="P182" s="1293"/>
      <c r="Q182" s="1293"/>
      <c r="R182" s="1293"/>
      <c r="S182" s="1293"/>
      <c r="T182" s="1293"/>
      <c r="U182" s="1293"/>
      <c r="V182" s="1293"/>
      <c r="W182" s="1294"/>
      <c r="X182" s="719" t="s">
        <v>687</v>
      </c>
      <c r="Y182" s="721"/>
      <c r="Z182" s="721"/>
      <c r="AA182" s="721"/>
      <c r="AB182" s="721"/>
      <c r="AC182" s="721"/>
      <c r="AD182" s="721"/>
      <c r="AE182" s="721"/>
      <c r="AF182" s="721"/>
      <c r="AG182" s="721"/>
    </row>
    <row r="183" spans="1:47" s="687" customFormat="1" ht="56.25" customHeight="1">
      <c r="A183" s="1239"/>
      <c r="B183" s="1239"/>
      <c r="C183" s="1239"/>
      <c r="D183" s="1239"/>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9"/>
      <c r="B184" s="1239"/>
      <c r="C184" s="1239"/>
      <c r="D184" s="1239"/>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9"/>
      <c r="B185" s="1239"/>
      <c r="C185" s="1239"/>
      <c r="D185" s="1239"/>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9"/>
      <c r="B186" s="1239"/>
      <c r="C186" s="1239"/>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9"/>
      <c r="B187" s="1239"/>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9"/>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9">
        <v>1</v>
      </c>
      <c r="B193" s="1017"/>
      <c r="C193" s="1017"/>
      <c r="D193" s="1017"/>
      <c r="E193" s="1017"/>
      <c r="F193" s="1010"/>
      <c r="G193" s="1016"/>
      <c r="H193" s="1016"/>
      <c r="I193" s="998"/>
      <c r="J193" s="997"/>
      <c r="K193" s="997"/>
      <c r="L193" s="726">
        <f>mergeValue(A193)</f>
        <v>1</v>
      </c>
      <c r="M193" s="643" t="s">
        <v>20</v>
      </c>
      <c r="N193" s="1320"/>
      <c r="O193" s="1321"/>
      <c r="P193" s="1321"/>
      <c r="Q193" s="1321"/>
      <c r="R193" s="1321"/>
      <c r="S193" s="1321"/>
      <c r="T193" s="1321"/>
      <c r="U193" s="1321"/>
      <c r="V193" s="1321"/>
      <c r="W193" s="1321"/>
      <c r="X193" s="1321"/>
      <c r="Y193" s="1321"/>
      <c r="Z193" s="1321"/>
      <c r="AA193" s="1321"/>
      <c r="AB193" s="1321"/>
      <c r="AC193" s="1321"/>
      <c r="AD193" s="1321"/>
      <c r="AE193" s="1321"/>
      <c r="AF193" s="1322"/>
      <c r="AG193" s="719" t="s">
        <v>476</v>
      </c>
      <c r="AH193" s="721"/>
      <c r="AI193" s="721"/>
      <c r="AJ193" s="721"/>
      <c r="AK193" s="721"/>
      <c r="AL193" s="721"/>
      <c r="AM193" s="721"/>
      <c r="AN193" s="721"/>
      <c r="AO193" s="721"/>
      <c r="AP193" s="721"/>
      <c r="AQ193" s="721"/>
      <c r="AR193" s="721"/>
    </row>
    <row r="194" spans="1:46" s="687" customFormat="1" ht="22.5">
      <c r="A194" s="1239"/>
      <c r="B194" s="1239">
        <v>1</v>
      </c>
      <c r="C194" s="1017"/>
      <c r="D194" s="1017"/>
      <c r="E194" s="1017"/>
      <c r="F194" s="1010"/>
      <c r="G194" s="1019"/>
      <c r="H194" s="1020"/>
      <c r="I194" s="999"/>
      <c r="J194" s="994"/>
      <c r="K194" s="992"/>
      <c r="L194" s="726" t="str">
        <f>mergeValue(A194) &amp;"."&amp; mergeValue(B194)</f>
        <v>1.1</v>
      </c>
      <c r="M194" s="694" t="s">
        <v>16</v>
      </c>
      <c r="N194" s="1317"/>
      <c r="O194" s="1318"/>
      <c r="P194" s="1318"/>
      <c r="Q194" s="1318"/>
      <c r="R194" s="1318"/>
      <c r="S194" s="1318"/>
      <c r="T194" s="1318"/>
      <c r="U194" s="1318"/>
      <c r="V194" s="1318"/>
      <c r="W194" s="1318"/>
      <c r="X194" s="1318"/>
      <c r="Y194" s="1318"/>
      <c r="Z194" s="1318"/>
      <c r="AA194" s="1318"/>
      <c r="AB194" s="1318"/>
      <c r="AC194" s="1318"/>
      <c r="AD194" s="1318"/>
      <c r="AE194" s="1318"/>
      <c r="AF194" s="1319"/>
      <c r="AG194" s="719" t="s">
        <v>477</v>
      </c>
      <c r="AH194" s="721"/>
      <c r="AI194" s="721"/>
      <c r="AJ194" s="721"/>
      <c r="AK194" s="721"/>
      <c r="AL194" s="721"/>
      <c r="AM194" s="721"/>
      <c r="AN194" s="721"/>
      <c r="AO194" s="721"/>
      <c r="AP194" s="721"/>
      <c r="AQ194" s="721"/>
      <c r="AR194" s="721"/>
    </row>
    <row r="195" spans="1:46" s="687" customFormat="1" ht="22.5">
      <c r="A195" s="1239"/>
      <c r="B195" s="1239"/>
      <c r="C195" s="1239">
        <v>1</v>
      </c>
      <c r="D195" s="1017"/>
      <c r="E195" s="1017"/>
      <c r="F195" s="1010"/>
      <c r="G195" s="1019"/>
      <c r="H195" s="1020"/>
      <c r="I195" s="999"/>
      <c r="J195" s="994"/>
      <c r="K195" s="992"/>
      <c r="L195" s="726" t="str">
        <f>mergeValue(A195) &amp;"."&amp; mergeValue(B195)&amp;"."&amp; mergeValue(C195)</f>
        <v>1.1.1</v>
      </c>
      <c r="M195" s="695" t="s">
        <v>7</v>
      </c>
      <c r="N195" s="1317"/>
      <c r="O195" s="1318"/>
      <c r="P195" s="1318"/>
      <c r="Q195" s="1318"/>
      <c r="R195" s="1318"/>
      <c r="S195" s="1318"/>
      <c r="T195" s="1318"/>
      <c r="U195" s="1318"/>
      <c r="V195" s="1318"/>
      <c r="W195" s="1318"/>
      <c r="X195" s="1318"/>
      <c r="Y195" s="1318"/>
      <c r="Z195" s="1318"/>
      <c r="AA195" s="1318"/>
      <c r="AB195" s="1318"/>
      <c r="AC195" s="1318"/>
      <c r="AD195" s="1318"/>
      <c r="AE195" s="1318"/>
      <c r="AF195" s="1319"/>
      <c r="AG195" s="719" t="s">
        <v>633</v>
      </c>
      <c r="AH195" s="721"/>
      <c r="AI195" s="721"/>
      <c r="AJ195" s="721"/>
      <c r="AK195" s="721"/>
      <c r="AL195" s="721"/>
      <c r="AM195" s="721"/>
      <c r="AN195" s="721"/>
      <c r="AO195" s="721"/>
      <c r="AP195" s="721"/>
      <c r="AQ195" s="721"/>
      <c r="AR195" s="721"/>
    </row>
    <row r="196" spans="1:46" s="687" customFormat="1" ht="15" customHeight="1">
      <c r="A196" s="1239"/>
      <c r="B196" s="1239"/>
      <c r="C196" s="1239"/>
      <c r="D196" s="1239">
        <v>1</v>
      </c>
      <c r="E196" s="1017"/>
      <c r="F196" s="1010"/>
      <c r="G196" s="1019"/>
      <c r="H196" s="1020"/>
      <c r="I196" s="999"/>
      <c r="J196" s="994"/>
      <c r="K196" s="992"/>
      <c r="L196" s="726" t="str">
        <f>mergeValue(A196) &amp;"."&amp; mergeValue(B196)&amp;"."&amp; mergeValue(C196)&amp;"."&amp; mergeValue(D196)</f>
        <v>1.1.1.1</v>
      </c>
      <c r="M196" s="696" t="s">
        <v>22</v>
      </c>
      <c r="N196" s="1317"/>
      <c r="O196" s="1318"/>
      <c r="P196" s="1318"/>
      <c r="Q196" s="1318"/>
      <c r="R196" s="1318"/>
      <c r="S196" s="1318"/>
      <c r="T196" s="1318"/>
      <c r="U196" s="1318"/>
      <c r="V196" s="1318"/>
      <c r="W196" s="1318"/>
      <c r="X196" s="1318"/>
      <c r="Y196" s="1318"/>
      <c r="Z196" s="1318"/>
      <c r="AA196" s="1318"/>
      <c r="AB196" s="1318"/>
      <c r="AC196" s="1318"/>
      <c r="AD196" s="1318"/>
      <c r="AE196" s="1318"/>
      <c r="AF196" s="1319"/>
      <c r="AG196" s="719" t="s">
        <v>680</v>
      </c>
      <c r="AH196" s="721"/>
      <c r="AI196" s="721"/>
      <c r="AJ196" s="721"/>
      <c r="AK196" s="721"/>
      <c r="AL196" s="721"/>
      <c r="AM196" s="721"/>
      <c r="AN196" s="721"/>
      <c r="AO196" s="721"/>
      <c r="AP196" s="721"/>
      <c r="AQ196" s="721"/>
      <c r="AR196" s="721"/>
    </row>
    <row r="197" spans="1:46" s="687" customFormat="1" ht="17.100000000000001" customHeight="1">
      <c r="A197" s="1239"/>
      <c r="B197" s="1239"/>
      <c r="C197" s="1239"/>
      <c r="D197" s="1239"/>
      <c r="E197" s="1239">
        <v>1</v>
      </c>
      <c r="F197" s="1010"/>
      <c r="G197" s="1019"/>
      <c r="H197" s="1020"/>
      <c r="I197" s="1021"/>
      <c r="J197" s="1011"/>
      <c r="K197" s="1153"/>
      <c r="L197" s="1281" t="str">
        <f>mergeValue(A197) &amp;"."&amp; mergeValue(B197)&amp;"."&amp; mergeValue(C197)&amp;"."&amp; mergeValue(D197)&amp;"."&amp; mergeValue(E197)</f>
        <v>1.1.1.1.1</v>
      </c>
      <c r="M197" s="1282"/>
      <c r="N197" s="1235" t="s">
        <v>85</v>
      </c>
      <c r="O197" s="1276"/>
      <c r="P197" s="1272">
        <v>1</v>
      </c>
      <c r="Q197" s="1298"/>
      <c r="R197" s="1235" t="s">
        <v>85</v>
      </c>
      <c r="S197" s="1276"/>
      <c r="T197" s="1272">
        <v>1</v>
      </c>
      <c r="U197" s="1298"/>
      <c r="V197" s="1235" t="s">
        <v>85</v>
      </c>
      <c r="W197" s="703"/>
      <c r="X197" s="691">
        <v>1</v>
      </c>
      <c r="Y197" s="1098"/>
      <c r="Z197" s="673"/>
      <c r="AA197" s="673"/>
      <c r="AB197" s="1252"/>
      <c r="AC197" s="1235" t="s">
        <v>84</v>
      </c>
      <c r="AD197" s="1252"/>
      <c r="AE197" s="1235" t="s">
        <v>84</v>
      </c>
      <c r="AF197" s="717"/>
      <c r="AG197" s="1269"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9"/>
      <c r="B198" s="1239"/>
      <c r="C198" s="1239"/>
      <c r="D198" s="1239"/>
      <c r="E198" s="1239"/>
      <c r="F198" s="1010"/>
      <c r="G198" s="1019"/>
      <c r="H198" s="1020"/>
      <c r="I198" s="1021"/>
      <c r="J198" s="1011"/>
      <c r="K198" s="1153"/>
      <c r="L198" s="1281"/>
      <c r="M198" s="1282"/>
      <c r="N198" s="1235"/>
      <c r="O198" s="1276"/>
      <c r="P198" s="1272"/>
      <c r="Q198" s="1298"/>
      <c r="R198" s="1235"/>
      <c r="S198" s="1276"/>
      <c r="T198" s="1272"/>
      <c r="U198" s="1298"/>
      <c r="V198" s="1235"/>
      <c r="W198" s="728"/>
      <c r="X198" s="707"/>
      <c r="Y198" s="707"/>
      <c r="Z198" s="709"/>
      <c r="AA198" s="605" t="str">
        <f>AB197 &amp; "-" &amp; AD197</f>
        <v>-</v>
      </c>
      <c r="AB198" s="1234"/>
      <c r="AC198" s="1235"/>
      <c r="AD198" s="1234"/>
      <c r="AE198" s="1235"/>
      <c r="AF198" s="675"/>
      <c r="AG198" s="1270"/>
      <c r="AH198" s="721"/>
      <c r="AI198" s="724"/>
      <c r="AJ198" s="724"/>
      <c r="AK198" s="724"/>
      <c r="AL198" s="724"/>
      <c r="AM198" s="724"/>
      <c r="AN198" s="724"/>
      <c r="AO198" s="721"/>
      <c r="AP198" s="721"/>
      <c r="AQ198" s="721"/>
      <c r="AR198" s="721"/>
    </row>
    <row r="199" spans="1:46" s="687" customFormat="1" ht="17.100000000000001" customHeight="1">
      <c r="A199" s="1239"/>
      <c r="B199" s="1239"/>
      <c r="C199" s="1239"/>
      <c r="D199" s="1239"/>
      <c r="E199" s="1239"/>
      <c r="F199" s="1010"/>
      <c r="G199" s="1019"/>
      <c r="H199" s="1020"/>
      <c r="I199" s="1021"/>
      <c r="J199" s="1011"/>
      <c r="K199" s="1153"/>
      <c r="L199" s="1281"/>
      <c r="M199" s="1282"/>
      <c r="N199" s="1235"/>
      <c r="O199" s="1276"/>
      <c r="P199" s="1272"/>
      <c r="Q199" s="1298"/>
      <c r="R199" s="1235"/>
      <c r="S199" s="604"/>
      <c r="T199" s="700"/>
      <c r="U199" s="707"/>
      <c r="V199" s="708"/>
      <c r="W199" s="708"/>
      <c r="X199" s="708"/>
      <c r="Y199" s="708"/>
      <c r="Z199" s="709"/>
      <c r="AA199" s="709"/>
      <c r="AB199" s="710"/>
      <c r="AC199" s="706"/>
      <c r="AD199" s="706"/>
      <c r="AE199" s="710"/>
      <c r="AF199" s="706"/>
      <c r="AG199" s="1270"/>
      <c r="AH199" s="721"/>
      <c r="AI199" s="724"/>
      <c r="AJ199" s="724"/>
      <c r="AK199" s="724"/>
      <c r="AL199" s="724"/>
      <c r="AM199" s="724"/>
      <c r="AN199" s="724"/>
      <c r="AO199" s="721"/>
      <c r="AP199" s="721"/>
      <c r="AQ199" s="721"/>
      <c r="AR199" s="721"/>
    </row>
    <row r="200" spans="1:46" s="687" customFormat="1" ht="17.100000000000001" customHeight="1">
      <c r="A200" s="1239"/>
      <c r="B200" s="1239"/>
      <c r="C200" s="1239"/>
      <c r="D200" s="1239"/>
      <c r="E200" s="1239"/>
      <c r="F200" s="1010"/>
      <c r="G200" s="1019"/>
      <c r="H200" s="1020"/>
      <c r="I200" s="1021"/>
      <c r="J200" s="1011"/>
      <c r="K200" s="1153"/>
      <c r="L200" s="1281"/>
      <c r="M200" s="1282"/>
      <c r="N200" s="1235"/>
      <c r="O200" s="711"/>
      <c r="P200" s="713"/>
      <c r="Q200" s="712"/>
      <c r="R200" s="708"/>
      <c r="S200" s="708"/>
      <c r="T200" s="708"/>
      <c r="U200" s="708"/>
      <c r="V200" s="708"/>
      <c r="W200" s="708"/>
      <c r="X200" s="708"/>
      <c r="Y200" s="708"/>
      <c r="Z200" s="709"/>
      <c r="AA200" s="709"/>
      <c r="AB200" s="710"/>
      <c r="AC200" s="706"/>
      <c r="AD200" s="706"/>
      <c r="AE200" s="710"/>
      <c r="AF200" s="706"/>
      <c r="AG200" s="1270"/>
      <c r="AH200" s="721"/>
      <c r="AI200" s="724"/>
      <c r="AJ200" s="724"/>
      <c r="AK200" s="724"/>
      <c r="AL200" s="724"/>
      <c r="AM200" s="724"/>
      <c r="AN200" s="724"/>
      <c r="AO200" s="721"/>
      <c r="AP200" s="721"/>
      <c r="AQ200" s="721"/>
      <c r="AR200" s="721"/>
    </row>
    <row r="201" spans="1:46" s="686" customFormat="1" ht="15" customHeight="1">
      <c r="A201" s="1239"/>
      <c r="B201" s="1239"/>
      <c r="C201" s="1239"/>
      <c r="D201" s="1239"/>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1"/>
      <c r="AH201" s="723"/>
      <c r="AI201" s="723"/>
      <c r="AJ201" s="725"/>
      <c r="AK201" s="725"/>
      <c r="AL201" s="725"/>
      <c r="AM201" s="725"/>
      <c r="AN201" s="725"/>
      <c r="AO201" s="723"/>
      <c r="AP201" s="723"/>
      <c r="AQ201" s="723"/>
      <c r="AR201" s="723"/>
    </row>
    <row r="202" spans="1:46" s="686" customFormat="1" ht="15" customHeight="1">
      <c r="A202" s="1239"/>
      <c r="B202" s="1239"/>
      <c r="C202" s="1239"/>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9"/>
      <c r="B203" s="1239"/>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9"/>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1"/>
      <c r="R207" s="157"/>
      <c r="S207" s="157"/>
      <c r="T207" s="157"/>
      <c r="U207" s="1241"/>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1"/>
      <c r="R208" s="157"/>
      <c r="S208" s="157"/>
      <c r="T208" s="157"/>
      <c r="U208" s="1241"/>
      <c r="V208" s="157"/>
      <c r="W208" s="157"/>
      <c r="X208" s="157"/>
      <c r="Y208" s="157"/>
      <c r="Z208" s="157"/>
      <c r="AA208" s="157"/>
      <c r="AB208" s="157"/>
      <c r="AC208" s="157"/>
    </row>
    <row r="209" spans="1:83" ht="15" customHeight="1">
      <c r="G209" s="156"/>
      <c r="H209" s="157"/>
      <c r="I209" s="157"/>
      <c r="J209" s="85"/>
      <c r="K209" s="157"/>
      <c r="L209" s="157"/>
      <c r="M209" s="157"/>
      <c r="N209" s="157"/>
      <c r="O209" s="157"/>
      <c r="Q209" s="1241"/>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3" t="s">
        <v>85</v>
      </c>
      <c r="O211" s="1276"/>
      <c r="P211" s="1272">
        <v>1</v>
      </c>
      <c r="Q211" s="1295"/>
      <c r="R211" s="1235" t="s">
        <v>84</v>
      </c>
      <c r="S211" s="1324"/>
      <c r="T211" s="1315">
        <v>1</v>
      </c>
      <c r="U211" s="1242"/>
      <c r="V211" s="1235"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3"/>
      <c r="O212" s="1276"/>
      <c r="P212" s="1272"/>
      <c r="Q212" s="1295"/>
      <c r="R212" s="1235"/>
      <c r="S212" s="1325"/>
      <c r="T212" s="1316"/>
      <c r="U212" s="1242"/>
      <c r="V212" s="1235"/>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3"/>
      <c r="O213" s="1276"/>
      <c r="P213" s="1272"/>
      <c r="Q213" s="1295"/>
      <c r="R213" s="1235"/>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5"/>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9">
        <v>1</v>
      </c>
      <c r="B220" s="885"/>
      <c r="C220" s="885"/>
      <c r="D220" s="885"/>
      <c r="E220" s="886"/>
      <c r="F220" s="887"/>
      <c r="G220" s="887"/>
      <c r="H220" s="887"/>
      <c r="I220" s="888"/>
      <c r="J220" s="883"/>
      <c r="K220" s="890"/>
      <c r="L220" s="783">
        <f>mergeValue(A220)</f>
        <v>1</v>
      </c>
      <c r="M220" s="643" t="s">
        <v>20</v>
      </c>
      <c r="N220" s="648"/>
      <c r="O220" s="1245"/>
      <c r="P220" s="1246"/>
      <c r="Q220" s="1246"/>
      <c r="R220" s="1246"/>
      <c r="S220" s="1246"/>
      <c r="T220" s="1246"/>
      <c r="U220" s="1246"/>
      <c r="V220" s="1247"/>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9"/>
      <c r="B221" s="1239">
        <v>1</v>
      </c>
      <c r="C221" s="885"/>
      <c r="D221" s="885"/>
      <c r="E221" s="887"/>
      <c r="F221" s="887"/>
      <c r="G221" s="887"/>
      <c r="H221" s="887"/>
      <c r="I221" s="882"/>
      <c r="J221" s="881"/>
      <c r="K221" s="884"/>
      <c r="L221" s="783" t="str">
        <f>mergeValue(A221) &amp;"."&amp; mergeValue(B221)</f>
        <v>1.1</v>
      </c>
      <c r="M221" s="694" t="s">
        <v>16</v>
      </c>
      <c r="N221" s="648"/>
      <c r="O221" s="1245"/>
      <c r="P221" s="1246"/>
      <c r="Q221" s="1246"/>
      <c r="R221" s="1246"/>
      <c r="S221" s="1246"/>
      <c r="T221" s="1246"/>
      <c r="U221" s="1246"/>
      <c r="V221" s="1247"/>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9"/>
      <c r="B222" s="1239"/>
      <c r="C222" s="1239">
        <v>1</v>
      </c>
      <c r="D222" s="885"/>
      <c r="E222" s="887"/>
      <c r="F222" s="887"/>
      <c r="G222" s="887"/>
      <c r="H222" s="887"/>
      <c r="I222" s="889"/>
      <c r="J222" s="881"/>
      <c r="K222" s="884"/>
      <c r="L222" s="783" t="str">
        <f>mergeValue(A222) &amp;"."&amp; mergeValue(B222)&amp;"."&amp; mergeValue(C222)</f>
        <v>1.1.1</v>
      </c>
      <c r="M222" s="695" t="s">
        <v>7</v>
      </c>
      <c r="N222" s="648"/>
      <c r="O222" s="1245"/>
      <c r="P222" s="1246"/>
      <c r="Q222" s="1246"/>
      <c r="R222" s="1246"/>
      <c r="S222" s="1246"/>
      <c r="T222" s="1246"/>
      <c r="U222" s="1246"/>
      <c r="V222" s="1247"/>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9"/>
      <c r="B223" s="1239"/>
      <c r="C223" s="1239"/>
      <c r="D223" s="1239">
        <v>1</v>
      </c>
      <c r="E223" s="887"/>
      <c r="F223" s="887"/>
      <c r="G223" s="887"/>
      <c r="H223" s="887"/>
      <c r="I223" s="889"/>
      <c r="J223" s="881"/>
      <c r="K223" s="884"/>
      <c r="L223" s="783" t="str">
        <f>mergeValue(A223) &amp;"."&amp; mergeValue(B223)&amp;"."&amp; mergeValue(C223)&amp;"."&amp; mergeValue(D223)</f>
        <v>1.1.1.1</v>
      </c>
      <c r="M223" s="696" t="s">
        <v>22</v>
      </c>
      <c r="N223" s="648"/>
      <c r="O223" s="1245"/>
      <c r="P223" s="1246"/>
      <c r="Q223" s="1246"/>
      <c r="R223" s="1246"/>
      <c r="S223" s="1246"/>
      <c r="T223" s="1246"/>
      <c r="U223" s="1246"/>
      <c r="V223" s="1247"/>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9"/>
      <c r="B224" s="1239"/>
      <c r="C224" s="1239"/>
      <c r="D224" s="1239"/>
      <c r="E224" s="1239">
        <v>1</v>
      </c>
      <c r="F224" s="887"/>
      <c r="G224" s="887"/>
      <c r="H224" s="885">
        <v>1</v>
      </c>
      <c r="I224" s="1239">
        <v>1</v>
      </c>
      <c r="J224" s="887"/>
      <c r="K224" s="892"/>
      <c r="L224" s="783" t="str">
        <f>mergeValue(A224) &amp;"."&amp; mergeValue(B224)&amp;"."&amp; mergeValue(C224)&amp;"."&amp; mergeValue(D224)&amp;"."&amp; mergeValue(E224)</f>
        <v>1.1.1.1.1</v>
      </c>
      <c r="M224" s="556" t="s">
        <v>9</v>
      </c>
      <c r="N224" s="648"/>
      <c r="O224" s="1242"/>
      <c r="P224" s="1243"/>
      <c r="Q224" s="1243"/>
      <c r="R224" s="1243"/>
      <c r="S224" s="1243"/>
      <c r="T224" s="1243"/>
      <c r="U224" s="1243"/>
      <c r="V224" s="1244"/>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43" s="801" customFormat="1" ht="90">
      <c r="A225" s="1239"/>
      <c r="B225" s="1239"/>
      <c r="C225" s="1239"/>
      <c r="D225" s="1239"/>
      <c r="E225" s="1239"/>
      <c r="F225" s="1239">
        <v>1</v>
      </c>
      <c r="G225" s="885"/>
      <c r="H225" s="885"/>
      <c r="I225" s="1239"/>
      <c r="J225" s="1239">
        <v>1</v>
      </c>
      <c r="K225" s="893"/>
      <c r="L225" s="783" t="str">
        <f>mergeValue(A225) &amp;"."&amp; mergeValue(B225)&amp;"."&amp; mergeValue(C225)&amp;"."&amp; mergeValue(D225)&amp;"."&amp; mergeValue(E225)&amp;"."&amp; mergeValue(F225)</f>
        <v>1.1.1.1.1.1</v>
      </c>
      <c r="M225" s="557" t="s">
        <v>10</v>
      </c>
      <c r="N225" s="648"/>
      <c r="O225" s="1242"/>
      <c r="P225" s="1243"/>
      <c r="Q225" s="1243"/>
      <c r="R225" s="1243"/>
      <c r="S225" s="1243"/>
      <c r="T225" s="1243"/>
      <c r="U225" s="1243"/>
      <c r="V225" s="1244"/>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43" s="801" customFormat="1" ht="195.75" customHeight="1">
      <c r="A226" s="1239"/>
      <c r="B226" s="1239"/>
      <c r="C226" s="1239"/>
      <c r="D226" s="1239"/>
      <c r="E226" s="1239"/>
      <c r="F226" s="1239"/>
      <c r="G226" s="885">
        <v>1</v>
      </c>
      <c r="H226" s="885"/>
      <c r="I226" s="1239"/>
      <c r="J226" s="1239"/>
      <c r="K226" s="893">
        <v>1</v>
      </c>
      <c r="L226" s="783" t="str">
        <f>mergeValue(A226) &amp;"."&amp; mergeValue(B226)&amp;"."&amp; mergeValue(C226)&amp;"."&amp; mergeValue(D226)&amp;"."&amp; mergeValue(E226)&amp;"."&amp; mergeValue(F226)&amp;"."&amp; mergeValue(G226)</f>
        <v>1.1.1.1.1.1.1</v>
      </c>
      <c r="M226" s="1071"/>
      <c r="N226" s="648"/>
      <c r="O226" s="765"/>
      <c r="P226" s="765"/>
      <c r="Q226" s="765"/>
      <c r="R226" s="1234"/>
      <c r="S226" s="1235" t="s">
        <v>84</v>
      </c>
      <c r="T226" s="1234"/>
      <c r="U226" s="1235" t="s">
        <v>84</v>
      </c>
      <c r="V226" s="765"/>
      <c r="W226" s="1209" t="s">
        <v>655</v>
      </c>
      <c r="X226" s="810" t="str">
        <f>strCheckDate(O227:V227)</f>
        <v/>
      </c>
      <c r="Y226" s="831"/>
      <c r="Z226" s="831" t="str">
        <f t="shared" si="3"/>
        <v/>
      </c>
      <c r="AA226" s="831"/>
      <c r="AB226" s="831"/>
      <c r="AC226" s="831"/>
      <c r="AD226" s="810"/>
      <c r="AE226" s="810"/>
      <c r="AF226" s="810"/>
      <c r="AG226" s="810"/>
      <c r="AH226" s="810"/>
      <c r="AI226" s="810"/>
      <c r="AJ226" s="810"/>
    </row>
    <row r="227" spans="1:43" s="801" customFormat="1" ht="14.25" hidden="1" customHeight="1">
      <c r="A227" s="1239"/>
      <c r="B227" s="1239"/>
      <c r="C227" s="1239"/>
      <c r="D227" s="1239"/>
      <c r="E227" s="1239"/>
      <c r="F227" s="1239"/>
      <c r="G227" s="885"/>
      <c r="H227" s="885"/>
      <c r="I227" s="1239"/>
      <c r="J227" s="1239"/>
      <c r="K227" s="893"/>
      <c r="L227" s="802"/>
      <c r="M227" s="648"/>
      <c r="N227" s="648"/>
      <c r="O227" s="765"/>
      <c r="P227" s="765"/>
      <c r="Q227" s="771" t="str">
        <f>R226 &amp; "-" &amp; T226</f>
        <v>-</v>
      </c>
      <c r="R227" s="1234"/>
      <c r="S227" s="1235"/>
      <c r="T227" s="1234"/>
      <c r="U227" s="1235"/>
      <c r="V227" s="765"/>
      <c r="W227" s="1209"/>
      <c r="X227" s="810"/>
      <c r="Y227" s="831"/>
      <c r="Z227" s="831" t="str">
        <f t="shared" si="3"/>
        <v/>
      </c>
      <c r="AA227" s="831"/>
      <c r="AB227" s="831"/>
      <c r="AC227" s="831"/>
      <c r="AD227" s="810"/>
      <c r="AE227" s="810"/>
      <c r="AF227" s="810"/>
      <c r="AG227" s="810"/>
      <c r="AH227" s="810"/>
      <c r="AI227" s="810"/>
      <c r="AJ227" s="810"/>
    </row>
    <row r="228" spans="1:43" s="801" customFormat="1" ht="15" customHeight="1">
      <c r="A228" s="1239"/>
      <c r="B228" s="1239"/>
      <c r="C228" s="1239"/>
      <c r="D228" s="1239"/>
      <c r="E228" s="1239"/>
      <c r="F228" s="1239"/>
      <c r="G228" s="887"/>
      <c r="H228" s="885"/>
      <c r="I228" s="1239"/>
      <c r="J228" s="1239"/>
      <c r="K228" s="892"/>
      <c r="L228" s="690"/>
      <c r="M228" s="559" t="s">
        <v>25</v>
      </c>
      <c r="N228" s="767"/>
      <c r="O228" s="767"/>
      <c r="P228" s="767"/>
      <c r="Q228" s="767"/>
      <c r="R228" s="767"/>
      <c r="S228" s="767"/>
      <c r="T228" s="767"/>
      <c r="U228" s="767"/>
      <c r="V228" s="764"/>
      <c r="W228" s="1209"/>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43" s="801" customFormat="1" ht="15" customHeight="1">
      <c r="A229" s="1239"/>
      <c r="B229" s="1239"/>
      <c r="C229" s="1239"/>
      <c r="D229" s="1239"/>
      <c r="E229" s="1239"/>
      <c r="F229" s="887"/>
      <c r="G229" s="887"/>
      <c r="H229" s="885"/>
      <c r="I229" s="1239"/>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43" s="801" customFormat="1" ht="15" customHeight="1">
      <c r="A230" s="1239"/>
      <c r="B230" s="1239"/>
      <c r="C230" s="1239"/>
      <c r="D230" s="1239"/>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43" s="801" customFormat="1" ht="15" customHeight="1">
      <c r="A231" s="1239"/>
      <c r="B231" s="1239"/>
      <c r="C231" s="1239"/>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43" s="801" customFormat="1" ht="15" customHeight="1">
      <c r="A232" s="1239"/>
      <c r="B232" s="1239"/>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43" s="801" customFormat="1" ht="15" customHeight="1">
      <c r="A233" s="1239"/>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43"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43" s="991" customFormat="1" ht="18.75" customHeight="1">
      <c r="X235" s="1012"/>
      <c r="Y235" s="1012"/>
      <c r="Z235" s="1012"/>
      <c r="AA235" s="1012"/>
      <c r="AB235" s="1012"/>
      <c r="AC235" s="1012"/>
      <c r="AD235" s="1012"/>
      <c r="AE235" s="1012"/>
      <c r="AF235" s="1012"/>
      <c r="AG235" s="1012"/>
      <c r="AH235" s="1012"/>
      <c r="AI235" s="1012"/>
      <c r="AJ235" s="1012"/>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43" s="992" customFormat="1" ht="22.5">
      <c r="A238" s="1239">
        <v>1</v>
      </c>
      <c r="B238" s="1017"/>
      <c r="C238" s="1017"/>
      <c r="D238" s="1017"/>
      <c r="E238" s="983"/>
      <c r="F238" s="1028"/>
      <c r="G238" s="1028"/>
      <c r="H238" s="1028"/>
      <c r="I238" s="985"/>
      <c r="J238" s="981"/>
      <c r="K238" s="965"/>
      <c r="L238" s="1032">
        <f>mergeValue(A238)</f>
        <v>1</v>
      </c>
      <c r="M238" s="643" t="s">
        <v>20</v>
      </c>
      <c r="N238" s="648"/>
      <c r="O238" s="1245"/>
      <c r="P238" s="1246"/>
      <c r="Q238" s="1246"/>
      <c r="R238" s="1246"/>
      <c r="S238" s="1246"/>
      <c r="T238" s="1246"/>
      <c r="U238" s="1246"/>
      <c r="V238" s="1246"/>
      <c r="W238" s="1246"/>
      <c r="X238" s="1246"/>
      <c r="Y238" s="1246"/>
      <c r="Z238" s="1246"/>
      <c r="AA238" s="1246"/>
      <c r="AB238" s="1246"/>
      <c r="AC238" s="1247"/>
      <c r="AD238" s="632" t="s">
        <v>476</v>
      </c>
      <c r="AE238" s="1010"/>
      <c r="AF238" s="831"/>
      <c r="AG238" s="831" t="str">
        <f t="shared" ref="AG238:AG251" si="4">IF(M238="","",M238 )</f>
        <v>Наименование тарифа</v>
      </c>
      <c r="AH238" s="831"/>
      <c r="AI238" s="831"/>
      <c r="AJ238" s="831"/>
      <c r="AK238" s="1010"/>
      <c r="AL238" s="1010"/>
      <c r="AM238" s="1010"/>
      <c r="AN238" s="1010"/>
      <c r="AO238" s="1010"/>
      <c r="AP238" s="1010"/>
      <c r="AQ238" s="1010"/>
    </row>
    <row r="239" spans="1:43" s="992" customFormat="1" ht="22.5">
      <c r="A239" s="1239"/>
      <c r="B239" s="1239">
        <v>1</v>
      </c>
      <c r="C239" s="1017"/>
      <c r="D239" s="1017"/>
      <c r="E239" s="1028"/>
      <c r="F239" s="1028"/>
      <c r="G239" s="1028"/>
      <c r="H239" s="1028"/>
      <c r="I239" s="1023"/>
      <c r="J239" s="956"/>
      <c r="K239" s="959"/>
      <c r="L239" s="1032" t="str">
        <f>mergeValue(A239) &amp;"."&amp; mergeValue(B239)</f>
        <v>1.1</v>
      </c>
      <c r="M239" s="694" t="s">
        <v>16</v>
      </c>
      <c r="N239" s="648"/>
      <c r="O239" s="1245"/>
      <c r="P239" s="1246"/>
      <c r="Q239" s="1246"/>
      <c r="R239" s="1246"/>
      <c r="S239" s="1246"/>
      <c r="T239" s="1246"/>
      <c r="U239" s="1246"/>
      <c r="V239" s="1246"/>
      <c r="W239" s="1246"/>
      <c r="X239" s="1246"/>
      <c r="Y239" s="1246"/>
      <c r="Z239" s="1246"/>
      <c r="AA239" s="1246"/>
      <c r="AB239" s="1246"/>
      <c r="AC239" s="1247"/>
      <c r="AD239" s="632" t="s">
        <v>477</v>
      </c>
      <c r="AE239" s="1010"/>
      <c r="AF239" s="831"/>
      <c r="AG239" s="831" t="str">
        <f t="shared" si="4"/>
        <v>Территория действия тарифа</v>
      </c>
      <c r="AH239" s="831"/>
      <c r="AI239" s="831"/>
      <c r="AJ239" s="831"/>
      <c r="AK239" s="1010"/>
      <c r="AL239" s="1010"/>
      <c r="AM239" s="1010"/>
      <c r="AN239" s="1010"/>
      <c r="AO239" s="1010"/>
      <c r="AP239" s="1010"/>
      <c r="AQ239" s="1010"/>
    </row>
    <row r="240" spans="1:43" s="992" customFormat="1" ht="22.5">
      <c r="A240" s="1239"/>
      <c r="B240" s="1239"/>
      <c r="C240" s="1239">
        <v>1</v>
      </c>
      <c r="D240" s="1017"/>
      <c r="E240" s="1028"/>
      <c r="F240" s="1028"/>
      <c r="G240" s="1028"/>
      <c r="H240" s="1028"/>
      <c r="I240" s="964"/>
      <c r="J240" s="956"/>
      <c r="K240" s="959"/>
      <c r="L240" s="1032" t="str">
        <f>mergeValue(A240) &amp;"."&amp; mergeValue(B240)&amp;"."&amp; mergeValue(C240)</f>
        <v>1.1.1</v>
      </c>
      <c r="M240" s="695" t="s">
        <v>7</v>
      </c>
      <c r="N240" s="648"/>
      <c r="O240" s="1245"/>
      <c r="P240" s="1246"/>
      <c r="Q240" s="1246"/>
      <c r="R240" s="1246"/>
      <c r="S240" s="1246"/>
      <c r="T240" s="1246"/>
      <c r="U240" s="1246"/>
      <c r="V240" s="1246"/>
      <c r="W240" s="1246"/>
      <c r="X240" s="1246"/>
      <c r="Y240" s="1246"/>
      <c r="Z240" s="1246"/>
      <c r="AA240" s="1246"/>
      <c r="AB240" s="1246"/>
      <c r="AC240" s="1247"/>
      <c r="AD240" s="632" t="s">
        <v>633</v>
      </c>
      <c r="AE240" s="1010"/>
      <c r="AF240" s="831"/>
      <c r="AG240" s="831" t="str">
        <f t="shared" si="4"/>
        <v xml:space="preserve">Наименование системы теплоснабжения </v>
      </c>
      <c r="AH240" s="831"/>
      <c r="AI240" s="831"/>
      <c r="AJ240" s="831"/>
      <c r="AK240" s="1010"/>
      <c r="AL240" s="1010"/>
      <c r="AM240" s="1010"/>
      <c r="AN240" s="1010"/>
      <c r="AO240" s="1010"/>
      <c r="AP240" s="1010"/>
      <c r="AQ240" s="1010"/>
    </row>
    <row r="241" spans="1:43" s="992" customFormat="1" ht="22.5">
      <c r="A241" s="1239"/>
      <c r="B241" s="1239"/>
      <c r="C241" s="1239"/>
      <c r="D241" s="1239">
        <v>1</v>
      </c>
      <c r="E241" s="1028"/>
      <c r="F241" s="1028"/>
      <c r="G241" s="1028"/>
      <c r="H241" s="1028"/>
      <c r="I241" s="964"/>
      <c r="J241" s="956"/>
      <c r="K241" s="959"/>
      <c r="L241" s="1032" t="str">
        <f>mergeValue(A241) &amp;"."&amp; mergeValue(B241)&amp;"."&amp; mergeValue(C241)&amp;"."&amp; mergeValue(D241)</f>
        <v>1.1.1.1</v>
      </c>
      <c r="M241" s="696" t="s">
        <v>22</v>
      </c>
      <c r="N241" s="648"/>
      <c r="O241" s="1245"/>
      <c r="P241" s="1246"/>
      <c r="Q241" s="1246"/>
      <c r="R241" s="1246"/>
      <c r="S241" s="1246"/>
      <c r="T241" s="1246"/>
      <c r="U241" s="1246"/>
      <c r="V241" s="1246"/>
      <c r="W241" s="1246"/>
      <c r="X241" s="1246"/>
      <c r="Y241" s="1246"/>
      <c r="Z241" s="1246"/>
      <c r="AA241" s="1246"/>
      <c r="AB241" s="1246"/>
      <c r="AC241" s="1247"/>
      <c r="AD241" s="632" t="s">
        <v>634</v>
      </c>
      <c r="AE241" s="1010"/>
      <c r="AF241" s="831"/>
      <c r="AG241" s="831" t="str">
        <f t="shared" si="4"/>
        <v xml:space="preserve">Источник тепловой энергии  </v>
      </c>
      <c r="AH241" s="831"/>
      <c r="AI241" s="831"/>
      <c r="AJ241" s="831"/>
      <c r="AK241" s="1010"/>
      <c r="AL241" s="1010"/>
      <c r="AM241" s="1010"/>
      <c r="AN241" s="1010"/>
      <c r="AO241" s="1010"/>
      <c r="AP241" s="1010"/>
      <c r="AQ241" s="1010"/>
    </row>
    <row r="242" spans="1:43" s="992" customFormat="1" ht="101.25">
      <c r="A242" s="1239"/>
      <c r="B242" s="1239"/>
      <c r="C242" s="1239"/>
      <c r="D242" s="1239"/>
      <c r="E242" s="1239">
        <v>1</v>
      </c>
      <c r="F242" s="1028"/>
      <c r="G242" s="1028"/>
      <c r="H242" s="1017">
        <v>1</v>
      </c>
      <c r="I242" s="1239">
        <v>1</v>
      </c>
      <c r="J242" s="1028"/>
      <c r="K242" s="967"/>
      <c r="L242" s="1032" t="str">
        <f>mergeValue(A242) &amp;"."&amp; mergeValue(B242)&amp;"."&amp; mergeValue(C242)&amp;"."&amp; mergeValue(D242)&amp;"."&amp; mergeValue(E242)</f>
        <v>1.1.1.1.1</v>
      </c>
      <c r="M242" s="556" t="s">
        <v>9</v>
      </c>
      <c r="N242" s="648"/>
      <c r="O242" s="1242"/>
      <c r="P242" s="1243"/>
      <c r="Q242" s="1243"/>
      <c r="R242" s="1243"/>
      <c r="S242" s="1243"/>
      <c r="T242" s="1243"/>
      <c r="U242" s="1243"/>
      <c r="V242" s="1243"/>
      <c r="W242" s="1243"/>
      <c r="X242" s="1243"/>
      <c r="Y242" s="1243"/>
      <c r="Z242" s="1243"/>
      <c r="AA242" s="1243"/>
      <c r="AB242" s="1243"/>
      <c r="AC242" s="1244"/>
      <c r="AD242" s="632" t="s">
        <v>638</v>
      </c>
      <c r="AE242" s="1010"/>
      <c r="AF242" s="831"/>
      <c r="AG242" s="831" t="str">
        <f t="shared" si="4"/>
        <v>Схема подключения теплопотребляющей установки к коллектору источника тепловой энергии</v>
      </c>
      <c r="AH242" s="831"/>
      <c r="AI242" s="831"/>
      <c r="AJ242" s="831"/>
      <c r="AK242" s="1010"/>
      <c r="AL242" s="1010"/>
      <c r="AM242" s="1010"/>
      <c r="AN242" s="1010"/>
      <c r="AO242" s="1010"/>
      <c r="AP242" s="1010"/>
      <c r="AQ242" s="1010"/>
    </row>
    <row r="243" spans="1:43" s="992" customFormat="1" ht="90">
      <c r="A243" s="1239"/>
      <c r="B243" s="1239"/>
      <c r="C243" s="1239"/>
      <c r="D243" s="1239"/>
      <c r="E243" s="1239"/>
      <c r="F243" s="1239">
        <v>1</v>
      </c>
      <c r="G243" s="1017"/>
      <c r="H243" s="1017"/>
      <c r="I243" s="1239"/>
      <c r="J243" s="1239">
        <v>1</v>
      </c>
      <c r="K243" s="968"/>
      <c r="L243" s="1032" t="str">
        <f>mergeValue(A243) &amp;"."&amp; mergeValue(B243)&amp;"."&amp; mergeValue(C243)&amp;"."&amp; mergeValue(D243)&amp;"."&amp; mergeValue(E243)&amp;"."&amp; mergeValue(F243)</f>
        <v>1.1.1.1.1.1</v>
      </c>
      <c r="M243" s="557" t="s">
        <v>10</v>
      </c>
      <c r="N243" s="648"/>
      <c r="O243" s="1242"/>
      <c r="P243" s="1243"/>
      <c r="Q243" s="1243"/>
      <c r="R243" s="1243"/>
      <c r="S243" s="1243"/>
      <c r="T243" s="1243"/>
      <c r="U243" s="1243"/>
      <c r="V243" s="1243"/>
      <c r="W243" s="1243"/>
      <c r="X243" s="1243"/>
      <c r="Y243" s="1243"/>
      <c r="Z243" s="1243"/>
      <c r="AA243" s="1243"/>
      <c r="AB243" s="1243"/>
      <c r="AC243" s="1244"/>
      <c r="AD243" s="632" t="s">
        <v>636</v>
      </c>
      <c r="AE243" s="1010"/>
      <c r="AF243" s="831"/>
      <c r="AG243" s="831" t="str">
        <f t="shared" si="4"/>
        <v>Группа потребителей</v>
      </c>
      <c r="AH243" s="831"/>
      <c r="AI243" s="831"/>
      <c r="AJ243" s="831"/>
      <c r="AK243" s="1010"/>
      <c r="AL243" s="1010"/>
      <c r="AM243" s="1010"/>
      <c r="AN243" s="1010"/>
      <c r="AO243" s="1010"/>
      <c r="AP243" s="1010"/>
      <c r="AQ243" s="1010"/>
    </row>
    <row r="244" spans="1:43" s="992" customFormat="1" ht="189" customHeight="1">
      <c r="A244" s="1239"/>
      <c r="B244" s="1239"/>
      <c r="C244" s="1239"/>
      <c r="D244" s="1239"/>
      <c r="E244" s="1239"/>
      <c r="F244" s="1239"/>
      <c r="G244" s="1017">
        <v>1</v>
      </c>
      <c r="H244" s="1017"/>
      <c r="I244" s="1239"/>
      <c r="J244" s="1239"/>
      <c r="K244" s="968">
        <v>1</v>
      </c>
      <c r="L244" s="1032" t="str">
        <f>mergeValue(A244) &amp;"."&amp; mergeValue(B244)&amp;"."&amp; mergeValue(C244)&amp;"."&amp; mergeValue(D244)&amp;"."&amp; mergeValue(E244)&amp;"."&amp; mergeValue(F244)&amp;"."&amp; mergeValue(G244)</f>
        <v>1.1.1.1.1.1.1</v>
      </c>
      <c r="M244" s="1071"/>
      <c r="N244" s="648"/>
      <c r="O244" s="685"/>
      <c r="P244" s="765"/>
      <c r="Q244" s="1096"/>
      <c r="R244" s="1234"/>
      <c r="S244" s="1235" t="s">
        <v>84</v>
      </c>
      <c r="T244" s="1234"/>
      <c r="U244" s="1235" t="s">
        <v>84</v>
      </c>
      <c r="V244" s="685"/>
      <c r="W244" s="765"/>
      <c r="X244" s="1096"/>
      <c r="Y244" s="1234"/>
      <c r="Z244" s="1235" t="s">
        <v>84</v>
      </c>
      <c r="AA244" s="1234"/>
      <c r="AB244" s="1235" t="s">
        <v>85</v>
      </c>
      <c r="AC244" s="765"/>
      <c r="AD244" s="1210" t="s">
        <v>655</v>
      </c>
      <c r="AE244" s="1010" t="str">
        <f>strCheckDate(O245:AC245)</f>
        <v/>
      </c>
      <c r="AF244" s="831"/>
      <c r="AG244" s="831" t="str">
        <f t="shared" si="4"/>
        <v/>
      </c>
      <c r="AH244" s="831"/>
      <c r="AI244" s="831"/>
      <c r="AJ244" s="831"/>
      <c r="AK244" s="1010"/>
      <c r="AL244" s="1010"/>
      <c r="AM244" s="1010"/>
      <c r="AN244" s="1010"/>
      <c r="AO244" s="1010"/>
      <c r="AP244" s="1010"/>
      <c r="AQ244" s="1010"/>
    </row>
    <row r="245" spans="1:43" s="992" customFormat="1" ht="11.25" hidden="1" customHeight="1">
      <c r="A245" s="1239"/>
      <c r="B245" s="1239"/>
      <c r="C245" s="1239"/>
      <c r="D245" s="1239"/>
      <c r="E245" s="1239"/>
      <c r="F245" s="1239"/>
      <c r="G245" s="1017"/>
      <c r="H245" s="1017"/>
      <c r="I245" s="1239"/>
      <c r="J245" s="1239"/>
      <c r="K245" s="968"/>
      <c r="L245" s="802"/>
      <c r="M245" s="648"/>
      <c r="N245" s="648"/>
      <c r="O245" s="765"/>
      <c r="P245" s="765"/>
      <c r="Q245" s="771" t="str">
        <f>R244 &amp; "-" &amp; T244</f>
        <v>-</v>
      </c>
      <c r="R245" s="1234"/>
      <c r="S245" s="1235"/>
      <c r="T245" s="1234"/>
      <c r="U245" s="1235"/>
      <c r="V245" s="765"/>
      <c r="W245" s="765"/>
      <c r="X245" s="771" t="str">
        <f>Y244 &amp; "-" &amp; AA244</f>
        <v>-</v>
      </c>
      <c r="Y245" s="1234"/>
      <c r="Z245" s="1235"/>
      <c r="AA245" s="1234"/>
      <c r="AB245" s="1235"/>
      <c r="AC245" s="765"/>
      <c r="AD245" s="1211"/>
      <c r="AE245" s="1010"/>
      <c r="AF245" s="831"/>
      <c r="AG245" s="831" t="str">
        <f t="shared" si="4"/>
        <v/>
      </c>
      <c r="AH245" s="831"/>
      <c r="AI245" s="831"/>
      <c r="AJ245" s="831"/>
      <c r="AK245" s="1010"/>
      <c r="AL245" s="1010"/>
      <c r="AM245" s="1010"/>
      <c r="AN245" s="1010"/>
      <c r="AO245" s="1010"/>
      <c r="AP245" s="1010"/>
      <c r="AQ245" s="1010"/>
    </row>
    <row r="246" spans="1:43" s="992" customFormat="1" ht="15" customHeight="1">
      <c r="A246" s="1239"/>
      <c r="B246" s="1239"/>
      <c r="C246" s="1239"/>
      <c r="D246" s="1239"/>
      <c r="E246" s="1239"/>
      <c r="F246" s="1239"/>
      <c r="G246" s="1028"/>
      <c r="H246" s="1017"/>
      <c r="I246" s="1239"/>
      <c r="J246" s="1239"/>
      <c r="K246" s="967"/>
      <c r="L246" s="690"/>
      <c r="M246" s="559" t="s">
        <v>25</v>
      </c>
      <c r="N246" s="1008"/>
      <c r="O246" s="1008"/>
      <c r="P246" s="1008"/>
      <c r="Q246" s="1008"/>
      <c r="R246" s="1008"/>
      <c r="S246" s="1008"/>
      <c r="T246" s="1008"/>
      <c r="U246" s="1008"/>
      <c r="V246" s="1008"/>
      <c r="W246" s="1008"/>
      <c r="X246" s="1008"/>
      <c r="Y246" s="1008"/>
      <c r="Z246" s="1008"/>
      <c r="AA246" s="1008"/>
      <c r="AB246" s="1008"/>
      <c r="AC246" s="764"/>
      <c r="AD246" s="1212"/>
      <c r="AE246" s="1010"/>
      <c r="AF246" s="831"/>
      <c r="AG246" s="831" t="str">
        <f t="shared" si="4"/>
        <v>Добавить вид теплоносителя (параметры теплоносителя)</v>
      </c>
      <c r="AH246" s="831"/>
      <c r="AI246" s="831"/>
      <c r="AJ246" s="831"/>
      <c r="AK246" s="1010"/>
      <c r="AL246" s="1010"/>
      <c r="AM246" s="1010"/>
      <c r="AN246" s="1010"/>
      <c r="AO246" s="1010"/>
      <c r="AP246" s="1010"/>
      <c r="AQ246" s="1010"/>
    </row>
    <row r="247" spans="1:43" s="992" customFormat="1" ht="15" customHeight="1">
      <c r="A247" s="1239"/>
      <c r="B247" s="1239"/>
      <c r="C247" s="1239"/>
      <c r="D247" s="1239"/>
      <c r="E247" s="1239"/>
      <c r="F247" s="1028"/>
      <c r="G247" s="1028"/>
      <c r="H247" s="1017"/>
      <c r="I247" s="1239"/>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667"/>
      <c r="AE247" s="1010"/>
      <c r="AF247" s="831"/>
      <c r="AG247" s="831" t="str">
        <f t="shared" si="4"/>
        <v>Добавить группу потребителей</v>
      </c>
      <c r="AH247" s="831"/>
      <c r="AI247" s="831"/>
      <c r="AJ247" s="831"/>
      <c r="AK247" s="1010"/>
      <c r="AL247" s="1010"/>
      <c r="AM247" s="1010"/>
      <c r="AN247" s="1010"/>
      <c r="AO247" s="1010"/>
      <c r="AP247" s="1010"/>
      <c r="AQ247" s="1010"/>
    </row>
    <row r="248" spans="1:43" s="992" customFormat="1" ht="15" customHeight="1">
      <c r="A248" s="1239"/>
      <c r="B248" s="1239"/>
      <c r="C248" s="1239"/>
      <c r="D248" s="1239"/>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667"/>
      <c r="AE248" s="1010"/>
      <c r="AF248" s="831"/>
      <c r="AG248" s="831" t="str">
        <f t="shared" si="4"/>
        <v>Добавить схему подключения</v>
      </c>
      <c r="AH248" s="831"/>
      <c r="AI248" s="831"/>
      <c r="AJ248" s="831"/>
      <c r="AK248" s="1010"/>
      <c r="AL248" s="1010"/>
      <c r="AM248" s="1010"/>
      <c r="AN248" s="1010"/>
      <c r="AO248" s="1010"/>
      <c r="AP248" s="1010"/>
      <c r="AQ248" s="1010"/>
    </row>
    <row r="249" spans="1:43" s="992" customFormat="1" ht="15" customHeight="1">
      <c r="A249" s="1239"/>
      <c r="B249" s="1239"/>
      <c r="C249" s="1239"/>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667"/>
      <c r="AE249" s="1010"/>
      <c r="AF249" s="831"/>
      <c r="AG249" s="831" t="str">
        <f t="shared" si="4"/>
        <v>Добавить источник тепловой энергии</v>
      </c>
      <c r="AH249" s="831"/>
      <c r="AI249" s="831"/>
      <c r="AJ249" s="831"/>
      <c r="AK249" s="1010"/>
      <c r="AL249" s="1010"/>
      <c r="AM249" s="1010"/>
      <c r="AN249" s="1010"/>
      <c r="AO249" s="1010"/>
      <c r="AP249" s="1010"/>
      <c r="AQ249" s="1010"/>
    </row>
    <row r="250" spans="1:43" s="992" customFormat="1" ht="15" customHeight="1">
      <c r="A250" s="1239"/>
      <c r="B250" s="1239"/>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667"/>
      <c r="AE250" s="1010"/>
      <c r="AF250" s="831"/>
      <c r="AG250" s="831" t="str">
        <f t="shared" si="4"/>
        <v>Добавить наименование системы теплоснабжения</v>
      </c>
      <c r="AH250" s="831"/>
      <c r="AI250" s="831"/>
      <c r="AJ250" s="831"/>
      <c r="AK250" s="1010"/>
      <c r="AL250" s="1010"/>
      <c r="AM250" s="1010"/>
      <c r="AN250" s="1010"/>
      <c r="AO250" s="1010"/>
      <c r="AP250" s="1010"/>
      <c r="AQ250" s="1010"/>
    </row>
    <row r="251" spans="1:43" s="992" customFormat="1" ht="15" customHeight="1">
      <c r="A251" s="1239"/>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667"/>
      <c r="AE251" s="1010"/>
      <c r="AF251" s="831"/>
      <c r="AG251" s="831" t="str">
        <f t="shared" si="4"/>
        <v>Добавить территорию действия тарифа</v>
      </c>
      <c r="AH251" s="831"/>
      <c r="AI251" s="831"/>
      <c r="AJ251" s="831"/>
      <c r="AK251" s="1010"/>
      <c r="AL251" s="1010"/>
      <c r="AM251" s="1010"/>
      <c r="AN251" s="1010"/>
      <c r="AO251" s="1010"/>
      <c r="AP251" s="1010"/>
      <c r="AQ251" s="1010"/>
    </row>
    <row r="252" spans="1:43"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43"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43" s="35" customFormat="1" ht="11.25">
      <c r="A254" s="35" t="s">
        <v>277</v>
      </c>
    </row>
    <row r="255" spans="1:43" ht="11.25"/>
    <row r="256" spans="1:43"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6"/>
      <c r="D297" s="1154">
        <v>1</v>
      </c>
      <c r="E297" s="1241"/>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6"/>
      <c r="D298" s="1154"/>
      <c r="E298" s="1241"/>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7"/>
      <c r="D302" s="249"/>
      <c r="E302" s="456"/>
      <c r="F302" s="1328"/>
      <c r="G302" s="1154">
        <v>0</v>
      </c>
      <c r="H302" s="1152"/>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7"/>
      <c r="D303" s="249"/>
      <c r="E303" s="456"/>
      <c r="F303" s="1328"/>
      <c r="G303" s="1154"/>
      <c r="H303" s="115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8">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8"/>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8"/>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8"/>
      <c r="B340" s="1208">
        <v>1</v>
      </c>
      <c r="C340" s="342"/>
      <c r="D340" s="342"/>
      <c r="F340" s="335" t="str">
        <f>"4."&amp;mergeValue(A340) &amp;"."&amp;mergeValue(B340)</f>
        <v>4.1.1</v>
      </c>
      <c r="G340" s="324" t="s">
        <v>592</v>
      </c>
      <c r="H340" s="317" t="str">
        <f>IF(region_name="","",region_name)</f>
        <v>Самарская область</v>
      </c>
      <c r="I340" s="196" t="s">
        <v>499</v>
      </c>
      <c r="J340" s="334"/>
      <c r="K340" s="214"/>
      <c r="L340" s="214"/>
      <c r="M340" s="214"/>
      <c r="N340" s="214"/>
      <c r="O340" s="214"/>
      <c r="P340" s="214"/>
      <c r="Q340" s="214"/>
      <c r="R340" s="214"/>
      <c r="S340" s="214"/>
      <c r="T340" s="214"/>
    </row>
    <row r="341" spans="1:20" s="190" customFormat="1" ht="191.25">
      <c r="A341" s="1208"/>
      <c r="B341" s="1208"/>
      <c r="C341" s="1208">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8"/>
      <c r="B342" s="1208"/>
      <c r="C342" s="1208"/>
      <c r="D342" s="342">
        <v>1</v>
      </c>
      <c r="F342" s="335" t="str">
        <f>"4."&amp;mergeValue(A342) &amp;"."&amp;mergeValue(B342)&amp;"."&amp;mergeValue(C342)&amp;"."&amp;mergeValue(D342)</f>
        <v>4.1.1.1.1</v>
      </c>
      <c r="G342" s="420" t="s">
        <v>498</v>
      </c>
      <c r="H342" s="317"/>
      <c r="I342" s="1209" t="s">
        <v>591</v>
      </c>
      <c r="J342" s="334"/>
      <c r="K342" s="214"/>
      <c r="L342" s="214"/>
      <c r="M342" s="214"/>
      <c r="N342" s="214"/>
      <c r="O342" s="214"/>
      <c r="P342" s="214"/>
      <c r="Q342" s="214"/>
      <c r="R342" s="214"/>
      <c r="S342" s="214"/>
      <c r="T342" s="214"/>
    </row>
    <row r="343" spans="1:20" s="190" customFormat="1" ht="18.75">
      <c r="A343" s="1208"/>
      <c r="B343" s="1208"/>
      <c r="C343" s="1208"/>
      <c r="D343" s="342"/>
      <c r="F343" s="424"/>
      <c r="G343" s="425" t="s">
        <v>4</v>
      </c>
      <c r="H343" s="426"/>
      <c r="I343" s="1209"/>
      <c r="J343" s="334"/>
      <c r="K343" s="214"/>
      <c r="L343" s="214"/>
      <c r="M343" s="214"/>
      <c r="N343" s="214"/>
      <c r="O343" s="214"/>
      <c r="P343" s="214"/>
      <c r="Q343" s="214"/>
      <c r="R343" s="214"/>
      <c r="S343" s="214"/>
      <c r="T343" s="214"/>
    </row>
    <row r="344" spans="1:20" s="190" customFormat="1" ht="18.75">
      <c r="A344" s="1208"/>
      <c r="B344" s="1208"/>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8"/>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9">
    <mergeCell ref="O49:V49"/>
    <mergeCell ref="O50:V50"/>
    <mergeCell ref="O51:V51"/>
    <mergeCell ref="O52:V52"/>
    <mergeCell ref="O53:V53"/>
    <mergeCell ref="O54:V54"/>
    <mergeCell ref="O70:V70"/>
    <mergeCell ref="O71:V71"/>
    <mergeCell ref="O72:V72"/>
    <mergeCell ref="D70:D77"/>
    <mergeCell ref="E71:E76"/>
    <mergeCell ref="A85:A98"/>
    <mergeCell ref="B86:B97"/>
    <mergeCell ref="C87:C96"/>
    <mergeCell ref="D88:D95"/>
    <mergeCell ref="E89:E94"/>
    <mergeCell ref="A49:A62"/>
    <mergeCell ref="B50:B61"/>
    <mergeCell ref="C51:C60"/>
    <mergeCell ref="D52:D59"/>
    <mergeCell ref="O180:W180"/>
    <mergeCell ref="O181:W181"/>
    <mergeCell ref="A337:A345"/>
    <mergeCell ref="C341:C343"/>
    <mergeCell ref="I342:I343"/>
    <mergeCell ref="H302:H303"/>
    <mergeCell ref="B340:B344"/>
    <mergeCell ref="C297:C298"/>
    <mergeCell ref="C302:C303"/>
    <mergeCell ref="F302:F303"/>
    <mergeCell ref="G302:G303"/>
    <mergeCell ref="D196:D201"/>
    <mergeCell ref="E197:E200"/>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X109:X111"/>
    <mergeCell ref="T55:T56"/>
    <mergeCell ref="U55:U56"/>
    <mergeCell ref="R55:R56"/>
    <mergeCell ref="S55:S56"/>
    <mergeCell ref="O144:V144"/>
    <mergeCell ref="R91:R92"/>
    <mergeCell ref="S91:S92"/>
    <mergeCell ref="T91:T92"/>
    <mergeCell ref="U91:U92"/>
    <mergeCell ref="O126:V126"/>
    <mergeCell ref="W91:W93"/>
    <mergeCell ref="O67:V67"/>
    <mergeCell ref="O68:V68"/>
    <mergeCell ref="O69:V69"/>
    <mergeCell ref="R131:R132"/>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O127:V127"/>
    <mergeCell ref="O145:V145"/>
    <mergeCell ref="O143:V143"/>
    <mergeCell ref="E53:E58"/>
    <mergeCell ref="A67:A8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221:V221"/>
    <mergeCell ref="O222:V222"/>
    <mergeCell ref="O223:V223"/>
    <mergeCell ref="AB110:AB112"/>
    <mergeCell ref="W109:W11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xr:uid="{00000000-0002-0000-27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9" t="s">
        <v>581</v>
      </c>
      <c r="BA1" s="1329"/>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0"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0"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0"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0"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0"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0"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0"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0"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20"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20"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0"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01.01.2022</v>
      </c>
      <c r="F29" s="274" t="str">
        <f>IF(periodEnd = "","", periodEnd)</f>
        <v>31.12.2022</v>
      </c>
      <c r="H29" s="275" t="s">
        <v>2188</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491"/>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4.7'!$F$19="",1,0)</f>
        <v>0</v>
      </c>
    </row>
    <row r="109" spans="1:1">
      <c r="A109" s="1103">
        <f>IF('Форма 4.7'!$E$19="",1,0)</f>
        <v>0</v>
      </c>
    </row>
    <row r="110" spans="1:1">
      <c r="A110" s="1103">
        <f>IF(Территории!$E$12="",1,0)</f>
        <v>0</v>
      </c>
    </row>
    <row r="111" spans="1:1">
      <c r="A111" s="1103">
        <f>IF('Перечень тарифов'!$E$21="",1,0)</f>
        <v>0</v>
      </c>
    </row>
    <row r="112" spans="1:1">
      <c r="A112" s="1103">
        <f>IF('Перечень тарифов'!$F$21="",1,0)</f>
        <v>0</v>
      </c>
    </row>
    <row r="113" spans="1:1">
      <c r="A113" s="1103">
        <f>IF('Перечень тарифов'!$G$21="",1,0)</f>
        <v>0</v>
      </c>
    </row>
    <row r="114" spans="1:1">
      <c r="A114" s="1103">
        <f>IF('Перечень тарифов'!$K$21="",1,0)</f>
        <v>0</v>
      </c>
    </row>
    <row r="115" spans="1:1">
      <c r="A115" s="1103">
        <f>IF('Перечень тарифов'!$O$21="",1,0)</f>
        <v>0</v>
      </c>
    </row>
    <row r="116" spans="1:1">
      <c r="A116" s="1103">
        <f>IF('Перечень тарифов'!$S$21="",1,0)</f>
        <v>0</v>
      </c>
    </row>
    <row r="117" spans="1:1">
      <c r="A117" s="1103">
        <f>IF('Перечень тарифов'!$R$21="",1,0)</f>
        <v>0</v>
      </c>
    </row>
    <row r="118" spans="1:1">
      <c r="A118" s="1103">
        <f>IF('Перечень тарифов'!$R$23="",1,0)</f>
        <v>0</v>
      </c>
    </row>
    <row r="119" spans="1:1">
      <c r="A119" s="1103">
        <f>IF('Перечень тарифов'!$S$23="",1,0)</f>
        <v>0</v>
      </c>
    </row>
    <row r="120" spans="1:1">
      <c r="A120" s="1103">
        <f>IF('Перечень тарифов'!$R$25="",1,0)</f>
        <v>0</v>
      </c>
    </row>
    <row r="121" spans="1:1">
      <c r="A121" s="1103">
        <f>IF('Перечень тарифов'!$S$25="",1,0)</f>
        <v>0</v>
      </c>
    </row>
    <row r="122" spans="1:1">
      <c r="A122" s="1103">
        <f>IF('Перечень тарифов'!$R$27="",1,0)</f>
        <v>0</v>
      </c>
    </row>
    <row r="123" spans="1:1">
      <c r="A123" s="1103">
        <f>IF('Перечень тарифов'!$S$27="",1,0)</f>
        <v>0</v>
      </c>
    </row>
    <row r="124" spans="1:1">
      <c r="A124" s="1103">
        <f>IF('Перечень тарифов'!$R$29="",1,0)</f>
        <v>0</v>
      </c>
    </row>
    <row r="125" spans="1:1">
      <c r="A125" s="1103">
        <f>IF('Перечень тарифов'!$S$29="",1,0)</f>
        <v>0</v>
      </c>
    </row>
    <row r="126" spans="1:1">
      <c r="A126" s="1103">
        <f>IF('Перечень тарифов'!$R$31="",1,0)</f>
        <v>0</v>
      </c>
    </row>
    <row r="127" spans="1:1">
      <c r="A127" s="1103">
        <f>IF('Перечень тарифов'!$S$31="",1,0)</f>
        <v>0</v>
      </c>
    </row>
    <row r="128" spans="1:1">
      <c r="A128" s="1103">
        <f>IF('Перечень тарифов'!$R$33="",1,0)</f>
        <v>0</v>
      </c>
    </row>
    <row r="129" spans="1:1">
      <c r="A129" s="1103">
        <f>IF('Перечень тарифов'!$S$33="",1,0)</f>
        <v>0</v>
      </c>
    </row>
    <row r="130" spans="1:1">
      <c r="A130" s="1103">
        <f>IF('Перечень тарифов'!$R$35="",1,0)</f>
        <v>0</v>
      </c>
    </row>
    <row r="131" spans="1:1">
      <c r="A131" s="1103">
        <f>IF('Перечень тарифов'!$S$35="",1,0)</f>
        <v>0</v>
      </c>
    </row>
    <row r="132" spans="1:1">
      <c r="A132" s="1103">
        <f>IF('Перечень тарифов'!$R$37="",1,0)</f>
        <v>0</v>
      </c>
    </row>
    <row r="133" spans="1:1">
      <c r="A133" s="1103">
        <f>IF('Перечень тарифов'!$S$37="",1,0)</f>
        <v>0</v>
      </c>
    </row>
    <row r="134" spans="1:1">
      <c r="A134" s="1103">
        <f>IF('Перечень тарифов'!$R$39="",1,0)</f>
        <v>0</v>
      </c>
    </row>
    <row r="135" spans="1:1">
      <c r="A135" s="1103">
        <f>IF('Перечень тарифов'!$S$39="",1,0)</f>
        <v>0</v>
      </c>
    </row>
    <row r="136" spans="1:1">
      <c r="A136" s="1103">
        <f>IF('Перечень тарифов'!$R$41="",1,0)</f>
        <v>0</v>
      </c>
    </row>
    <row r="137" spans="1:1">
      <c r="A137" s="1103">
        <f>IF('Перечень тарифов'!$S$41="",1,0)</f>
        <v>0</v>
      </c>
    </row>
    <row r="138" spans="1:1">
      <c r="A138" s="1103">
        <f>IF('Перечень тарифов'!$R$43="",1,0)</f>
        <v>0</v>
      </c>
    </row>
    <row r="139" spans="1:1">
      <c r="A139" s="1103">
        <f>IF('Перечень тарифов'!$S$43="",1,0)</f>
        <v>0</v>
      </c>
    </row>
    <row r="140" spans="1:1">
      <c r="A140" s="1103">
        <f>IF('Перечень тарифов'!$R$45="",1,0)</f>
        <v>0</v>
      </c>
    </row>
    <row r="141" spans="1:1">
      <c r="A141" s="1103">
        <f>IF('Перечень тарифов'!$S$45="",1,0)</f>
        <v>0</v>
      </c>
    </row>
    <row r="142" spans="1:1">
      <c r="A142" s="1103">
        <f>IF('Перечень тарифов'!$R$47="",1,0)</f>
        <v>0</v>
      </c>
    </row>
    <row r="143" spans="1:1">
      <c r="A143" s="1103">
        <f>IF('Перечень тарифов'!$S$47="",1,0)</f>
        <v>0</v>
      </c>
    </row>
    <row r="144" spans="1:1">
      <c r="A144" s="1103">
        <f>IF('Перечень тарифов'!$R$49="",1,0)</f>
        <v>0</v>
      </c>
    </row>
    <row r="145" spans="1:1">
      <c r="A145" s="1103">
        <f>IF('Перечень тарифов'!$S$49="",1,0)</f>
        <v>0</v>
      </c>
    </row>
    <row r="146" spans="1:1">
      <c r="A146" s="1103">
        <f>IF('Перечень тарифов'!$R$51="",1,0)</f>
        <v>0</v>
      </c>
    </row>
    <row r="147" spans="1:1">
      <c r="A147" s="1103">
        <f>IF('Перечень тарифов'!$S$51="",1,0)</f>
        <v>0</v>
      </c>
    </row>
    <row r="148" spans="1:1">
      <c r="A148" s="1103">
        <f>IF('Перечень тарифов'!$R$53="",1,0)</f>
        <v>0</v>
      </c>
    </row>
    <row r="149" spans="1:1">
      <c r="A149" s="1103">
        <f>IF('Перечень тарифов'!$S$53="",1,0)</f>
        <v>0</v>
      </c>
    </row>
    <row r="150" spans="1:1">
      <c r="A150" s="1103">
        <f>IF('Перечень тарифов'!$R$55="",1,0)</f>
        <v>0</v>
      </c>
    </row>
    <row r="151" spans="1:1">
      <c r="A151" s="1103">
        <f>IF('Перечень тарифов'!$S$55="",1,0)</f>
        <v>0</v>
      </c>
    </row>
    <row r="152" spans="1:1">
      <c r="A152" s="1103">
        <f>IF('Перечень тарифов'!$R$57="",1,0)</f>
        <v>0</v>
      </c>
    </row>
    <row r="153" spans="1:1">
      <c r="A153" s="1103">
        <f>IF('Перечень тарифов'!$S$57="",1,0)</f>
        <v>0</v>
      </c>
    </row>
    <row r="154" spans="1:1">
      <c r="A154" s="1103">
        <f>IF('Перечень тарифов'!$R$59="",1,0)</f>
        <v>0</v>
      </c>
    </row>
    <row r="155" spans="1:1">
      <c r="A155" s="1103">
        <f>IF('Перечень тарифов'!$S$59="",1,0)</f>
        <v>0</v>
      </c>
    </row>
    <row r="156" spans="1:1">
      <c r="A156" s="1103">
        <f>IF('Перечень тарифов'!$R$61="",1,0)</f>
        <v>0</v>
      </c>
    </row>
    <row r="157" spans="1:1">
      <c r="A157" s="1103">
        <f>IF('Перечень тарифов'!$S$61="",1,0)</f>
        <v>0</v>
      </c>
    </row>
    <row r="158" spans="1:1">
      <c r="A158" s="1103">
        <f>IF('Перечень тарифов'!$R$63="",1,0)</f>
        <v>0</v>
      </c>
    </row>
    <row r="159" spans="1:1">
      <c r="A159" s="1103">
        <f>IF('Перечень тарифов'!$S$63="",1,0)</f>
        <v>0</v>
      </c>
    </row>
    <row r="160" spans="1:1">
      <c r="A160" s="1103">
        <f>IF('Перечень тарифов'!$R$65="",1,0)</f>
        <v>0</v>
      </c>
    </row>
    <row r="161" spans="1:1">
      <c r="A161" s="1103">
        <f>IF('Перечень тарифов'!$S$65="",1,0)</f>
        <v>0</v>
      </c>
    </row>
    <row r="162" spans="1:1">
      <c r="A162" s="1103">
        <f>IF('Перечень тарифов'!$R$67="",1,0)</f>
        <v>0</v>
      </c>
    </row>
    <row r="163" spans="1:1">
      <c r="A163" s="1103">
        <f>IF('Перечень тарифов'!$S$67="",1,0)</f>
        <v>0</v>
      </c>
    </row>
    <row r="164" spans="1:1">
      <c r="A164" s="1103">
        <f>IF('Перечень тарифов'!$R$69="",1,0)</f>
        <v>0</v>
      </c>
    </row>
    <row r="165" spans="1:1">
      <c r="A165" s="1103">
        <f>IF('Перечень тарифов'!$S$69="",1,0)</f>
        <v>0</v>
      </c>
    </row>
    <row r="166" spans="1:1">
      <c r="A166" s="1103">
        <f>IF('Форма 4.2.1 | Т-ТЭ | потр'!$O$24="",1,0)</f>
        <v>0</v>
      </c>
    </row>
    <row r="167" spans="1:1">
      <c r="A167" s="1103">
        <f>IF('Форма 4.2.1 | Т-ТЭ | потр'!$O$31="",1,0)</f>
        <v>0</v>
      </c>
    </row>
    <row r="168" spans="1:1">
      <c r="A168" s="1103">
        <f>IF('Форма 4.2.1 | Т-ТЭ | потр'!$O$32="",1,0)</f>
        <v>0</v>
      </c>
    </row>
    <row r="169" spans="1:1">
      <c r="A169" s="1103">
        <f>IF('Форма 4.2.1 | Т-ТЭ | потр'!$M$33="",1,0)</f>
        <v>0</v>
      </c>
    </row>
    <row r="170" spans="1:1">
      <c r="A170" s="1103">
        <f>IF('Форма 4.2.1 | Т-ТЭ | потр'!$O$33="",1,0)</f>
        <v>0</v>
      </c>
    </row>
    <row r="171" spans="1:1">
      <c r="A171" s="1103">
        <f>IF('Форма 4.2.1 | Т-ТЭ | потр'!$R$33="",1,0)</f>
        <v>0</v>
      </c>
    </row>
    <row r="172" spans="1:1">
      <c r="A172" s="1103">
        <f>IF('Форма 4.2.1 | Т-ТЭ | потр'!$T$33="",1,0)</f>
        <v>0</v>
      </c>
    </row>
    <row r="173" spans="1:1">
      <c r="A173" s="1103">
        <f>IF('Форма 4.2.1 | Т-ТЭ | потр'!$S$33="",1,0)</f>
        <v>0</v>
      </c>
    </row>
    <row r="174" spans="1:1">
      <c r="A174" s="1103">
        <f>IF('Форма 4.2.1 | Т-ТЭ | потр'!$U$33="",1,0)</f>
        <v>0</v>
      </c>
    </row>
    <row r="175" spans="1:1">
      <c r="A175" s="1103">
        <f>IF('Форма 4.2.1 | Т-ТЭ | потр'!$O$40="",1,0)</f>
        <v>0</v>
      </c>
    </row>
    <row r="176" spans="1:1">
      <c r="A176" s="1103">
        <f>IF('Форма 4.2.1 | Т-ТЭ | потр'!$O$41="",1,0)</f>
        <v>0</v>
      </c>
    </row>
    <row r="177" spans="1:1">
      <c r="A177" s="1103">
        <f>IF('Форма 4.2.1 | Т-ТЭ | потр'!$M$42="",1,0)</f>
        <v>0</v>
      </c>
    </row>
    <row r="178" spans="1:1">
      <c r="A178" s="1103">
        <f>IF('Форма 4.2.1 | Т-ТЭ | потр'!$O$42="",1,0)</f>
        <v>0</v>
      </c>
    </row>
    <row r="179" spans="1:1">
      <c r="A179" s="1103">
        <f>IF('Форма 4.2.1 | Т-ТЭ | потр'!$R$42="",1,0)</f>
        <v>0</v>
      </c>
    </row>
    <row r="180" spans="1:1">
      <c r="A180" s="1103">
        <f>IF('Форма 4.2.1 | Т-ТЭ | потр'!$T$42="",1,0)</f>
        <v>0</v>
      </c>
    </row>
    <row r="181" spans="1:1">
      <c r="A181" s="1103">
        <f>IF('Форма 4.2.1 | Т-ТЭ | потр'!$S$42="",1,0)</f>
        <v>0</v>
      </c>
    </row>
    <row r="182" spans="1:1">
      <c r="A182" s="1103">
        <f>IF('Форма 4.2.1 | Т-ТЭ | потр'!$U$42="",1,0)</f>
        <v>0</v>
      </c>
    </row>
    <row r="183" spans="1:1">
      <c r="A183" s="1103">
        <f>IF('Форма 4.2.1 | Т-ТЭ | потр'!$O$49="",1,0)</f>
        <v>0</v>
      </c>
    </row>
    <row r="184" spans="1:1">
      <c r="A184" s="1103">
        <f>IF('Форма 4.2.1 | Т-ТЭ | потр'!$O$50="",1,0)</f>
        <v>0</v>
      </c>
    </row>
    <row r="185" spans="1:1">
      <c r="A185" s="1103">
        <f>IF('Форма 4.2.1 | Т-ТЭ | потр'!$M$51="",1,0)</f>
        <v>0</v>
      </c>
    </row>
    <row r="186" spans="1:1">
      <c r="A186" s="1103">
        <f>IF('Форма 4.2.1 | Т-ТЭ | потр'!$O$51="",1,0)</f>
        <v>0</v>
      </c>
    </row>
    <row r="187" spans="1:1">
      <c r="A187" s="1103">
        <f>IF('Форма 4.2.1 | Т-ТЭ | потр'!$R$51="",1,0)</f>
        <v>0</v>
      </c>
    </row>
    <row r="188" spans="1:1">
      <c r="A188" s="1103">
        <f>IF('Форма 4.2.1 | Т-ТЭ | потр'!$T$51="",1,0)</f>
        <v>0</v>
      </c>
    </row>
    <row r="189" spans="1:1">
      <c r="A189" s="1103">
        <f>IF('Форма 4.2.1 | Т-ТЭ | потр'!$S$51="",1,0)</f>
        <v>0</v>
      </c>
    </row>
    <row r="190" spans="1:1">
      <c r="A190" s="1103">
        <f>IF('Форма 4.2.1 | Т-ТЭ | потр'!$U$51="",1,0)</f>
        <v>0</v>
      </c>
    </row>
    <row r="191" spans="1:1">
      <c r="A191" s="1103">
        <f>IF('Форма 4.2.1 | Т-ТЭ | потр'!$O$58="",1,0)</f>
        <v>0</v>
      </c>
    </row>
    <row r="192" spans="1:1">
      <c r="A192" s="1103">
        <f>IF('Форма 4.2.1 | Т-ТЭ | потр'!$O$59="",1,0)</f>
        <v>0</v>
      </c>
    </row>
    <row r="193" spans="1:1">
      <c r="A193" s="1103">
        <f>IF('Форма 4.2.1 | Т-ТЭ | потр'!$M$60="",1,0)</f>
        <v>0</v>
      </c>
    </row>
    <row r="194" spans="1:1">
      <c r="A194" s="1103">
        <f>IF('Форма 4.2.1 | Т-ТЭ | потр'!$O$60="",1,0)</f>
        <v>0</v>
      </c>
    </row>
    <row r="195" spans="1:1">
      <c r="A195" s="1103">
        <f>IF('Форма 4.2.1 | Т-ТЭ | потр'!$R$60="",1,0)</f>
        <v>0</v>
      </c>
    </row>
    <row r="196" spans="1:1">
      <c r="A196" s="1103">
        <f>IF('Форма 4.2.1 | Т-ТЭ | потр'!$T$60="",1,0)</f>
        <v>0</v>
      </c>
    </row>
    <row r="197" spans="1:1">
      <c r="A197" s="1103">
        <f>IF('Форма 4.2.1 | Т-ТЭ | потр'!$S$60="",1,0)</f>
        <v>0</v>
      </c>
    </row>
    <row r="198" spans="1:1">
      <c r="A198" s="1103">
        <f>IF('Форма 4.2.1 | Т-ТЭ | потр'!$U$60="",1,0)</f>
        <v>0</v>
      </c>
    </row>
    <row r="199" spans="1:1">
      <c r="A199" s="1103">
        <f>IF('Форма 4.2.1 | Т-ТЭ | потр'!$O$67="",1,0)</f>
        <v>0</v>
      </c>
    </row>
    <row r="200" spans="1:1">
      <c r="A200" s="1103">
        <f>IF('Форма 4.2.1 | Т-ТЭ | потр'!$O$68="",1,0)</f>
        <v>0</v>
      </c>
    </row>
    <row r="201" spans="1:1">
      <c r="A201" s="1103">
        <f>IF('Форма 4.2.1 | Т-ТЭ | потр'!$M$69="",1,0)</f>
        <v>0</v>
      </c>
    </row>
    <row r="202" spans="1:1">
      <c r="A202" s="1103">
        <f>IF('Форма 4.2.1 | Т-ТЭ | потр'!$O$69="",1,0)</f>
        <v>0</v>
      </c>
    </row>
    <row r="203" spans="1:1">
      <c r="A203" s="1103">
        <f>IF('Форма 4.2.1 | Т-ТЭ | потр'!$R$69="",1,0)</f>
        <v>0</v>
      </c>
    </row>
    <row r="204" spans="1:1">
      <c r="A204" s="1103">
        <f>IF('Форма 4.2.1 | Т-ТЭ | потр'!$T$69="",1,0)</f>
        <v>0</v>
      </c>
    </row>
    <row r="205" spans="1:1">
      <c r="A205" s="1103">
        <f>IF('Форма 4.2.1 | Т-ТЭ | потр'!$S$69="",1,0)</f>
        <v>0</v>
      </c>
    </row>
    <row r="206" spans="1:1">
      <c r="A206" s="1103">
        <f>IF('Форма 4.2.1 | Т-ТЭ | потр'!$U$69="",1,0)</f>
        <v>0</v>
      </c>
    </row>
    <row r="207" spans="1:1">
      <c r="A207" s="1103">
        <f>IF('Форма 4.2.1 | Т-ТЭ | потр'!$O$76="",1,0)</f>
        <v>0</v>
      </c>
    </row>
    <row r="208" spans="1:1">
      <c r="A208" s="1103">
        <f>IF('Форма 4.2.1 | Т-ТЭ | потр'!$O$77="",1,0)</f>
        <v>0</v>
      </c>
    </row>
    <row r="209" spans="1:1">
      <c r="A209" s="1103">
        <f>IF('Форма 4.2.1 | Т-ТЭ | потр'!$M$78="",1,0)</f>
        <v>0</v>
      </c>
    </row>
    <row r="210" spans="1:1">
      <c r="A210" s="1103">
        <f>IF('Форма 4.2.1 | Т-ТЭ | потр'!$O$78="",1,0)</f>
        <v>0</v>
      </c>
    </row>
    <row r="211" spans="1:1">
      <c r="A211" s="1103">
        <f>IF('Форма 4.2.1 | Т-ТЭ | потр'!$R$78="",1,0)</f>
        <v>0</v>
      </c>
    </row>
    <row r="212" spans="1:1">
      <c r="A212" s="1103">
        <f>IF('Форма 4.2.1 | Т-ТЭ | потр'!$T$78="",1,0)</f>
        <v>0</v>
      </c>
    </row>
    <row r="213" spans="1:1">
      <c r="A213" s="1103">
        <f>IF('Форма 4.2.1 | Т-ТЭ | потр'!$S$78="",1,0)</f>
        <v>0</v>
      </c>
    </row>
    <row r="214" spans="1:1">
      <c r="A214" s="1103">
        <f>IF('Форма 4.2.1 | Т-ТЭ | потр'!$U$78="",1,0)</f>
        <v>0</v>
      </c>
    </row>
    <row r="215" spans="1:1">
      <c r="A215" s="1103">
        <f>IF('Форма 4.2.1 | Т-ТЭ | потр'!$O$85="",1,0)</f>
        <v>0</v>
      </c>
    </row>
    <row r="216" spans="1:1">
      <c r="A216" s="1103">
        <f>IF('Форма 4.2.1 | Т-ТЭ | потр'!$O$86="",1,0)</f>
        <v>0</v>
      </c>
    </row>
    <row r="217" spans="1:1">
      <c r="A217" s="1103">
        <f>IF('Форма 4.2.1 | Т-ТЭ | потр'!$M$87="",1,0)</f>
        <v>0</v>
      </c>
    </row>
    <row r="218" spans="1:1">
      <c r="A218" s="1103">
        <f>IF('Форма 4.2.1 | Т-ТЭ | потр'!$O$87="",1,0)</f>
        <v>0</v>
      </c>
    </row>
    <row r="219" spans="1:1">
      <c r="A219" s="1103">
        <f>IF('Форма 4.2.1 | Т-ТЭ | потр'!$R$87="",1,0)</f>
        <v>0</v>
      </c>
    </row>
    <row r="220" spans="1:1">
      <c r="A220" s="1103">
        <f>IF('Форма 4.2.1 | Т-ТЭ | потр'!$T$87="",1,0)</f>
        <v>0</v>
      </c>
    </row>
    <row r="221" spans="1:1">
      <c r="A221" s="1103">
        <f>IF('Форма 4.2.1 | Т-ТЭ | потр'!$S$87="",1,0)</f>
        <v>0</v>
      </c>
    </row>
    <row r="222" spans="1:1">
      <c r="A222" s="1103">
        <f>IF('Форма 4.2.1 | Т-ТЭ | потр'!$U$87="",1,0)</f>
        <v>0</v>
      </c>
    </row>
    <row r="223" spans="1:1">
      <c r="A223" s="1103">
        <f>IF('Форма 4.2.1 | Т-ТЭ | потр'!$O$94="",1,0)</f>
        <v>0</v>
      </c>
    </row>
    <row r="224" spans="1:1">
      <c r="A224" s="1103">
        <f>IF('Форма 4.2.1 | Т-ТЭ | потр'!$O$95="",1,0)</f>
        <v>0</v>
      </c>
    </row>
    <row r="225" spans="1:1">
      <c r="A225" s="1103">
        <f>IF('Форма 4.2.1 | Т-ТЭ | потр'!$M$96="",1,0)</f>
        <v>0</v>
      </c>
    </row>
    <row r="226" spans="1:1">
      <c r="A226" s="1103">
        <f>IF('Форма 4.2.1 | Т-ТЭ | потр'!$O$96="",1,0)</f>
        <v>0</v>
      </c>
    </row>
    <row r="227" spans="1:1">
      <c r="A227" s="1103">
        <f>IF('Форма 4.2.1 | Т-ТЭ | потр'!$R$96="",1,0)</f>
        <v>0</v>
      </c>
    </row>
    <row r="228" spans="1:1">
      <c r="A228" s="1103">
        <f>IF('Форма 4.2.1 | Т-ТЭ | потр'!$T$96="",1,0)</f>
        <v>0</v>
      </c>
    </row>
    <row r="229" spans="1:1">
      <c r="A229" s="1103">
        <f>IF('Форма 4.2.1 | Т-ТЭ | потр'!$S$96="",1,0)</f>
        <v>0</v>
      </c>
    </row>
    <row r="230" spans="1:1">
      <c r="A230" s="1103">
        <f>IF('Форма 4.2.1 | Т-ТЭ | потр'!$U$96="",1,0)</f>
        <v>0</v>
      </c>
    </row>
    <row r="231" spans="1:1">
      <c r="A231" s="1103">
        <f>IF('Форма 4.2.1 | Т-ТЭ | потр'!$O$103="",1,0)</f>
        <v>0</v>
      </c>
    </row>
    <row r="232" spans="1:1">
      <c r="A232" s="1103">
        <f>IF('Форма 4.2.1 | Т-ТЭ | потр'!$O$104="",1,0)</f>
        <v>0</v>
      </c>
    </row>
    <row r="233" spans="1:1">
      <c r="A233" s="1103">
        <f>IF('Форма 4.2.1 | Т-ТЭ | потр'!$M$105="",1,0)</f>
        <v>0</v>
      </c>
    </row>
    <row r="234" spans="1:1">
      <c r="A234" s="1103">
        <f>IF('Форма 4.2.1 | Т-ТЭ | потр'!$O$105="",1,0)</f>
        <v>0</v>
      </c>
    </row>
    <row r="235" spans="1:1">
      <c r="A235" s="1103">
        <f>IF('Форма 4.2.1 | Т-ТЭ | потр'!$R$105="",1,0)</f>
        <v>0</v>
      </c>
    </row>
    <row r="236" spans="1:1">
      <c r="A236" s="1103">
        <f>IF('Форма 4.2.1 | Т-ТЭ | потр'!$T$105="",1,0)</f>
        <v>0</v>
      </c>
    </row>
    <row r="237" spans="1:1">
      <c r="A237" s="1103">
        <f>IF('Форма 4.2.1 | Т-ТЭ | потр'!$S$105="",1,0)</f>
        <v>0</v>
      </c>
    </row>
    <row r="238" spans="1:1">
      <c r="A238" s="1103">
        <f>IF('Форма 4.2.1 | Т-ТЭ | потр'!$U$105="",1,0)</f>
        <v>0</v>
      </c>
    </row>
    <row r="239" spans="1:1">
      <c r="A239" s="1103">
        <f>IF('Форма 4.2.1 | Т-ТЭ | потр'!$O$112="",1,0)</f>
        <v>0</v>
      </c>
    </row>
    <row r="240" spans="1:1">
      <c r="A240" s="1103">
        <f>IF('Форма 4.2.1 | Т-ТЭ | потр'!$O$113="",1,0)</f>
        <v>0</v>
      </c>
    </row>
    <row r="241" spans="1:1">
      <c r="A241" s="1103">
        <f>IF('Форма 4.2.1 | Т-ТЭ | потр'!$M$114="",1,0)</f>
        <v>0</v>
      </c>
    </row>
    <row r="242" spans="1:1">
      <c r="A242" s="1103">
        <f>IF('Форма 4.2.1 | Т-ТЭ | потр'!$O$114="",1,0)</f>
        <v>0</v>
      </c>
    </row>
    <row r="243" spans="1:1">
      <c r="A243" s="1103">
        <f>IF('Форма 4.2.1 | Т-ТЭ | потр'!$R$114="",1,0)</f>
        <v>0</v>
      </c>
    </row>
    <row r="244" spans="1:1">
      <c r="A244" s="1103">
        <f>IF('Форма 4.2.1 | Т-ТЭ | потр'!$T$114="",1,0)</f>
        <v>0</v>
      </c>
    </row>
    <row r="245" spans="1:1">
      <c r="A245" s="1103">
        <f>IF('Форма 4.2.1 | Т-ТЭ | потр'!$S$114="",1,0)</f>
        <v>0</v>
      </c>
    </row>
    <row r="246" spans="1:1">
      <c r="A246" s="1103">
        <f>IF('Форма 4.2.1 | Т-ТЭ | потр'!$U$114="",1,0)</f>
        <v>0</v>
      </c>
    </row>
    <row r="247" spans="1:1">
      <c r="A247" s="1103">
        <f>IF('Форма 4.2.1 | Т-ТЭ | потр'!$O$121="",1,0)</f>
        <v>0</v>
      </c>
    </row>
    <row r="248" spans="1:1">
      <c r="A248" s="1103">
        <f>IF('Форма 4.2.1 | Т-ТЭ | потр'!$O$122="",1,0)</f>
        <v>0</v>
      </c>
    </row>
    <row r="249" spans="1:1">
      <c r="A249" s="1103">
        <f>IF('Форма 4.2.1 | Т-ТЭ | потр'!$M$123="",1,0)</f>
        <v>0</v>
      </c>
    </row>
    <row r="250" spans="1:1">
      <c r="A250" s="1103">
        <f>IF('Форма 4.2.1 | Т-ТЭ | потр'!$O$123="",1,0)</f>
        <v>0</v>
      </c>
    </row>
    <row r="251" spans="1:1">
      <c r="A251" s="1103">
        <f>IF('Форма 4.2.1 | Т-ТЭ | потр'!$R$123="",1,0)</f>
        <v>0</v>
      </c>
    </row>
    <row r="252" spans="1:1">
      <c r="A252" s="1103">
        <f>IF('Форма 4.2.1 | Т-ТЭ | потр'!$T$123="",1,0)</f>
        <v>0</v>
      </c>
    </row>
    <row r="253" spans="1:1">
      <c r="A253" s="1103">
        <f>IF('Форма 4.2.1 | Т-ТЭ | потр'!$S$123="",1,0)</f>
        <v>0</v>
      </c>
    </row>
    <row r="254" spans="1:1">
      <c r="A254" s="1103">
        <f>IF('Форма 4.2.1 | Т-ТЭ | потр'!$U$123="",1,0)</f>
        <v>0</v>
      </c>
    </row>
    <row r="255" spans="1:1">
      <c r="A255" s="1103">
        <f>IF('Форма 4.2.1 | Т-ТЭ | потр'!$O$130="",1,0)</f>
        <v>0</v>
      </c>
    </row>
    <row r="256" spans="1:1">
      <c r="A256" s="1103">
        <f>IF('Форма 4.2.1 | Т-ТЭ | потр'!$O$131="",1,0)</f>
        <v>0</v>
      </c>
    </row>
    <row r="257" spans="1:1">
      <c r="A257" s="1103">
        <f>IF('Форма 4.2.1 | Т-ТЭ | потр'!$M$132="",1,0)</f>
        <v>0</v>
      </c>
    </row>
    <row r="258" spans="1:1">
      <c r="A258" s="1103">
        <f>IF('Форма 4.2.1 | Т-ТЭ | потр'!$O$132="",1,0)</f>
        <v>0</v>
      </c>
    </row>
    <row r="259" spans="1:1">
      <c r="A259" s="1103">
        <f>IF('Форма 4.2.1 | Т-ТЭ | потр'!$R$132="",1,0)</f>
        <v>0</v>
      </c>
    </row>
    <row r="260" spans="1:1">
      <c r="A260" s="1103">
        <f>IF('Форма 4.2.1 | Т-ТЭ | потр'!$T$132="",1,0)</f>
        <v>0</v>
      </c>
    </row>
    <row r="261" spans="1:1">
      <c r="A261" s="1103">
        <f>IF('Форма 4.2.1 | Т-ТЭ | потр'!$S$132="",1,0)</f>
        <v>0</v>
      </c>
    </row>
    <row r="262" spans="1:1">
      <c r="A262" s="1103">
        <f>IF('Форма 4.2.1 | Т-ТЭ | потр'!$U$132="",1,0)</f>
        <v>0</v>
      </c>
    </row>
    <row r="263" spans="1:1">
      <c r="A263" s="1103">
        <f>IF('Форма 4.2.1 | Т-ТЭ | потр'!$O$139="",1,0)</f>
        <v>0</v>
      </c>
    </row>
    <row r="264" spans="1:1">
      <c r="A264" s="1103">
        <f>IF('Форма 4.2.1 | Т-ТЭ | потр'!$O$140="",1,0)</f>
        <v>0</v>
      </c>
    </row>
    <row r="265" spans="1:1">
      <c r="A265" s="1103">
        <f>IF('Форма 4.2.1 | Т-ТЭ | потр'!$M$141="",1,0)</f>
        <v>0</v>
      </c>
    </row>
    <row r="266" spans="1:1">
      <c r="A266" s="1103">
        <f>IF('Форма 4.2.1 | Т-ТЭ | потр'!$O$141="",1,0)</f>
        <v>0</v>
      </c>
    </row>
    <row r="267" spans="1:1">
      <c r="A267" s="1103">
        <f>IF('Форма 4.2.1 | Т-ТЭ | потр'!$R$141="",1,0)</f>
        <v>0</v>
      </c>
    </row>
    <row r="268" spans="1:1">
      <c r="A268" s="1103">
        <f>IF('Форма 4.2.1 | Т-ТЭ | потр'!$T$141="",1,0)</f>
        <v>0</v>
      </c>
    </row>
    <row r="269" spans="1:1">
      <c r="A269" s="1103">
        <f>IF('Форма 4.2.1 | Т-ТЭ | потр'!$S$141="",1,0)</f>
        <v>0</v>
      </c>
    </row>
    <row r="270" spans="1:1">
      <c r="A270" s="1103">
        <f>IF('Форма 4.2.1 | Т-ТЭ | потр'!$U$141="",1,0)</f>
        <v>0</v>
      </c>
    </row>
    <row r="271" spans="1:1">
      <c r="A271" s="1103">
        <f>IF('Форма 4.2.1 | Т-ТЭ | потр'!$O$148="",1,0)</f>
        <v>0</v>
      </c>
    </row>
    <row r="272" spans="1:1">
      <c r="A272" s="1103">
        <f>IF('Форма 4.2.1 | Т-ТЭ | потр'!$O$149="",1,0)</f>
        <v>0</v>
      </c>
    </row>
    <row r="273" spans="1:1">
      <c r="A273" s="1103">
        <f>IF('Форма 4.2.1 | Т-ТЭ | потр'!$M$150="",1,0)</f>
        <v>0</v>
      </c>
    </row>
    <row r="274" spans="1:1">
      <c r="A274" s="1103">
        <f>IF('Форма 4.2.1 | Т-ТЭ | потр'!$O$150="",1,0)</f>
        <v>0</v>
      </c>
    </row>
    <row r="275" spans="1:1">
      <c r="A275" s="1103">
        <f>IF('Форма 4.2.1 | Т-ТЭ | потр'!$R$150="",1,0)</f>
        <v>0</v>
      </c>
    </row>
    <row r="276" spans="1:1">
      <c r="A276" s="1103">
        <f>IF('Форма 4.2.1 | Т-ТЭ | потр'!$T$150="",1,0)</f>
        <v>0</v>
      </c>
    </row>
    <row r="277" spans="1:1">
      <c r="A277" s="1103">
        <f>IF('Форма 4.2.1 | Т-ТЭ | потр'!$S$150="",1,0)</f>
        <v>0</v>
      </c>
    </row>
    <row r="278" spans="1:1">
      <c r="A278" s="1103">
        <f>IF('Форма 4.2.1 | Т-ТЭ | потр'!$U$150="",1,0)</f>
        <v>0</v>
      </c>
    </row>
    <row r="279" spans="1:1">
      <c r="A279" s="1103">
        <f>IF('Форма 4.2.1 | Т-ТЭ | потр'!$O$157="",1,0)</f>
        <v>0</v>
      </c>
    </row>
    <row r="280" spans="1:1">
      <c r="A280" s="1103">
        <f>IF('Форма 4.2.1 | Т-ТЭ | потр'!$O$158="",1,0)</f>
        <v>0</v>
      </c>
    </row>
    <row r="281" spans="1:1">
      <c r="A281" s="1103">
        <f>IF('Форма 4.2.1 | Т-ТЭ | потр'!$M$159="",1,0)</f>
        <v>0</v>
      </c>
    </row>
    <row r="282" spans="1:1">
      <c r="A282" s="1103">
        <f>IF('Форма 4.2.1 | Т-ТЭ | потр'!$O$159="",1,0)</f>
        <v>0</v>
      </c>
    </row>
    <row r="283" spans="1:1">
      <c r="A283" s="1103">
        <f>IF('Форма 4.2.1 | Т-ТЭ | потр'!$R$159="",1,0)</f>
        <v>0</v>
      </c>
    </row>
    <row r="284" spans="1:1">
      <c r="A284" s="1103">
        <f>IF('Форма 4.2.1 | Т-ТЭ | потр'!$T$159="",1,0)</f>
        <v>0</v>
      </c>
    </row>
    <row r="285" spans="1:1">
      <c r="A285" s="1103">
        <f>IF('Форма 4.2.1 | Т-ТЭ | потр'!$S$159="",1,0)</f>
        <v>0</v>
      </c>
    </row>
    <row r="286" spans="1:1">
      <c r="A286" s="1103">
        <f>IF('Форма 4.2.1 | Т-ТЭ | потр'!$U$159="",1,0)</f>
        <v>0</v>
      </c>
    </row>
    <row r="287" spans="1:1">
      <c r="A287" s="1103">
        <f>IF('Форма 4.2.1 | Т-ТЭ | потр'!$O$166="",1,0)</f>
        <v>0</v>
      </c>
    </row>
    <row r="288" spans="1:1">
      <c r="A288" s="1103">
        <f>IF('Форма 4.2.1 | Т-ТЭ | потр'!$O$167="",1,0)</f>
        <v>0</v>
      </c>
    </row>
    <row r="289" spans="1:1">
      <c r="A289" s="1103">
        <f>IF('Форма 4.2.1 | Т-ТЭ | потр'!$M$168="",1,0)</f>
        <v>0</v>
      </c>
    </row>
    <row r="290" spans="1:1">
      <c r="A290" s="1103">
        <f>IF('Форма 4.2.1 | Т-ТЭ | потр'!$O$168="",1,0)</f>
        <v>0</v>
      </c>
    </row>
    <row r="291" spans="1:1">
      <c r="A291" s="1103">
        <f>IF('Форма 4.2.1 | Т-ТЭ | потр'!$R$168="",1,0)</f>
        <v>0</v>
      </c>
    </row>
    <row r="292" spans="1:1">
      <c r="A292" s="1103">
        <f>IF('Форма 4.2.1 | Т-ТЭ | потр'!$T$168="",1,0)</f>
        <v>0</v>
      </c>
    </row>
    <row r="293" spans="1:1">
      <c r="A293" s="1103">
        <f>IF('Форма 4.2.1 | Т-ТЭ | потр'!$S$168="",1,0)</f>
        <v>0</v>
      </c>
    </row>
    <row r="294" spans="1:1">
      <c r="A294" s="1103">
        <f>IF('Форма 4.2.1 | Т-ТЭ | потр'!$U$168="",1,0)</f>
        <v>0</v>
      </c>
    </row>
    <row r="295" spans="1:1">
      <c r="A295" s="1103">
        <f>IF('Форма 4.2.1 | Т-ТЭ | потр'!$O$175="",1,0)</f>
        <v>0</v>
      </c>
    </row>
    <row r="296" spans="1:1">
      <c r="A296" s="1103">
        <f>IF('Форма 4.2.1 | Т-ТЭ | потр'!$O$176="",1,0)</f>
        <v>0</v>
      </c>
    </row>
    <row r="297" spans="1:1">
      <c r="A297" s="1103">
        <f>IF('Форма 4.2.1 | Т-ТЭ | потр'!$M$177="",1,0)</f>
        <v>0</v>
      </c>
    </row>
    <row r="298" spans="1:1">
      <c r="A298" s="1103">
        <f>IF('Форма 4.2.1 | Т-ТЭ | потр'!$O$177="",1,0)</f>
        <v>0</v>
      </c>
    </row>
    <row r="299" spans="1:1">
      <c r="A299" s="1103">
        <f>IF('Форма 4.2.1 | Т-ТЭ | потр'!$R$177="",1,0)</f>
        <v>0</v>
      </c>
    </row>
    <row r="300" spans="1:1">
      <c r="A300" s="1103">
        <f>IF('Форма 4.2.1 | Т-ТЭ | потр'!$T$177="",1,0)</f>
        <v>0</v>
      </c>
    </row>
    <row r="301" spans="1:1">
      <c r="A301" s="1103">
        <f>IF('Форма 4.2.1 | Т-ТЭ | потр'!$S$177="",1,0)</f>
        <v>0</v>
      </c>
    </row>
    <row r="302" spans="1:1">
      <c r="A302" s="1103">
        <f>IF('Форма 4.2.1 | Т-ТЭ | потр'!$U$177="",1,0)</f>
        <v>0</v>
      </c>
    </row>
    <row r="303" spans="1:1">
      <c r="A303" s="1103">
        <f>IF('Форма 4.2.1 | Т-ТЭ | потр'!$O$184="",1,0)</f>
        <v>0</v>
      </c>
    </row>
    <row r="304" spans="1:1">
      <c r="A304" s="1103">
        <f>IF('Форма 4.2.1 | Т-ТЭ | потр'!$O$185="",1,0)</f>
        <v>0</v>
      </c>
    </row>
    <row r="305" spans="1:1">
      <c r="A305" s="1103">
        <f>IF('Форма 4.2.1 | Т-ТЭ | потр'!$M$186="",1,0)</f>
        <v>0</v>
      </c>
    </row>
    <row r="306" spans="1:1">
      <c r="A306" s="1103">
        <f>IF('Форма 4.2.1 | Т-ТЭ | потр'!$O$186="",1,0)</f>
        <v>0</v>
      </c>
    </row>
    <row r="307" spans="1:1">
      <c r="A307" s="1103">
        <f>IF('Форма 4.2.1 | Т-ТЭ | потр'!$R$186="",1,0)</f>
        <v>0</v>
      </c>
    </row>
    <row r="308" spans="1:1">
      <c r="A308" s="1103">
        <f>IF('Форма 4.2.1 | Т-ТЭ | потр'!$T$186="",1,0)</f>
        <v>0</v>
      </c>
    </row>
    <row r="309" spans="1:1">
      <c r="A309" s="1103">
        <f>IF('Форма 4.2.1 | Т-ТЭ | потр'!$S$186="",1,0)</f>
        <v>0</v>
      </c>
    </row>
    <row r="310" spans="1:1">
      <c r="A310" s="1103">
        <f>IF('Форма 4.2.1 | Т-ТЭ | потр'!$U$186="",1,0)</f>
        <v>0</v>
      </c>
    </row>
    <row r="311" spans="1:1">
      <c r="A311" s="1103">
        <f>IF('Форма 4.2.1 | Т-ТЭ | потр'!$O$193="",1,0)</f>
        <v>0</v>
      </c>
    </row>
    <row r="312" spans="1:1">
      <c r="A312" s="1103">
        <f>IF('Форма 4.2.1 | Т-ТЭ | потр'!$O$194="",1,0)</f>
        <v>0</v>
      </c>
    </row>
    <row r="313" spans="1:1">
      <c r="A313" s="1103">
        <f>IF('Форма 4.2.1 | Т-ТЭ | потр'!$M$195="",1,0)</f>
        <v>0</v>
      </c>
    </row>
    <row r="314" spans="1:1">
      <c r="A314" s="1103">
        <f>IF('Форма 4.2.1 | Т-ТЭ | потр'!$O$195="",1,0)</f>
        <v>0</v>
      </c>
    </row>
    <row r="315" spans="1:1">
      <c r="A315" s="1103">
        <f>IF('Форма 4.2.1 | Т-ТЭ | потр'!$R$195="",1,0)</f>
        <v>0</v>
      </c>
    </row>
    <row r="316" spans="1:1">
      <c r="A316" s="1103">
        <f>IF('Форма 4.2.1 | Т-ТЭ | потр'!$T$195="",1,0)</f>
        <v>0</v>
      </c>
    </row>
    <row r="317" spans="1:1">
      <c r="A317" s="1103">
        <f>IF('Форма 4.2.1 | Т-ТЭ | потр'!$S$195="",1,0)</f>
        <v>0</v>
      </c>
    </row>
    <row r="318" spans="1:1">
      <c r="A318" s="1103">
        <f>IF('Форма 4.2.1 | Т-ТЭ | потр'!$U$195="",1,0)</f>
        <v>0</v>
      </c>
    </row>
    <row r="319" spans="1:1">
      <c r="A319" s="1103">
        <f>IF('Форма 4.2.1 | Т-ТЭ | потр'!$O$202="",1,0)</f>
        <v>0</v>
      </c>
    </row>
    <row r="320" spans="1:1">
      <c r="A320" s="1103">
        <f>IF('Форма 4.2.1 | Т-ТЭ | потр'!$O$203="",1,0)</f>
        <v>0</v>
      </c>
    </row>
    <row r="321" spans="1:1">
      <c r="A321" s="1103">
        <f>IF('Форма 4.2.1 | Т-ТЭ | потр'!$M$204="",1,0)</f>
        <v>0</v>
      </c>
    </row>
    <row r="322" spans="1:1">
      <c r="A322" s="1103">
        <f>IF('Форма 4.2.1 | Т-ТЭ | потр'!$O$204="",1,0)</f>
        <v>0</v>
      </c>
    </row>
    <row r="323" spans="1:1">
      <c r="A323" s="1103">
        <f>IF('Форма 4.2.1 | Т-ТЭ | потр'!$R$204="",1,0)</f>
        <v>0</v>
      </c>
    </row>
    <row r="324" spans="1:1">
      <c r="A324" s="1103">
        <f>IF('Форма 4.2.1 | Т-ТЭ | потр'!$T$204="",1,0)</f>
        <v>0</v>
      </c>
    </row>
    <row r="325" spans="1:1">
      <c r="A325" s="1103">
        <f>IF('Форма 4.2.1 | Т-ТЭ | потр'!$S$204="",1,0)</f>
        <v>0</v>
      </c>
    </row>
    <row r="326" spans="1:1">
      <c r="A326" s="1103">
        <f>IF('Форма 4.2.1 | Т-ТЭ | потр'!$U$204="",1,0)</f>
        <v>0</v>
      </c>
    </row>
    <row r="327" spans="1:1">
      <c r="A327" s="1103">
        <f>IF('Форма 4.2.1 | Т-ТЭ | потр'!$O$211="",1,0)</f>
        <v>0</v>
      </c>
    </row>
    <row r="328" spans="1:1">
      <c r="A328" s="1103">
        <f>IF('Форма 4.2.1 | Т-ТЭ | потр'!$O$212="",1,0)</f>
        <v>0</v>
      </c>
    </row>
    <row r="329" spans="1:1">
      <c r="A329" s="1103">
        <f>IF('Форма 4.2.1 | Т-ТЭ | потр'!$M$213="",1,0)</f>
        <v>0</v>
      </c>
    </row>
    <row r="330" spans="1:1">
      <c r="A330" s="1103">
        <f>IF('Форма 4.2.1 | Т-ТЭ | потр'!$O$213="",1,0)</f>
        <v>0</v>
      </c>
    </row>
    <row r="331" spans="1:1">
      <c r="A331" s="1103">
        <f>IF('Форма 4.2.1 | Т-ТЭ | потр'!$R$213="",1,0)</f>
        <v>0</v>
      </c>
    </row>
    <row r="332" spans="1:1">
      <c r="A332" s="1103">
        <f>IF('Форма 4.2.1 | Т-ТЭ | потр'!$T$213="",1,0)</f>
        <v>0</v>
      </c>
    </row>
    <row r="333" spans="1:1">
      <c r="A333" s="1103">
        <f>IF('Форма 4.2.1 | Т-ТЭ | потр'!$S$213="",1,0)</f>
        <v>0</v>
      </c>
    </row>
    <row r="334" spans="1:1">
      <c r="A334" s="1103">
        <f>IF('Форма 4.2.1 | Т-ТЭ | потр'!$U$213="",1,0)</f>
        <v>0</v>
      </c>
    </row>
    <row r="335" spans="1:1">
      <c r="A335" s="1103">
        <f>IF('Форма 4.2.1 | Т-ТЭ | потр'!$O$220="",1,0)</f>
        <v>0</v>
      </c>
    </row>
    <row r="336" spans="1:1">
      <c r="A336" s="1103">
        <f>IF('Форма 4.2.1 | Т-ТЭ | потр'!$O$221="",1,0)</f>
        <v>0</v>
      </c>
    </row>
    <row r="337" spans="1:1">
      <c r="A337" s="1103">
        <f>IF('Форма 4.2.1 | Т-ТЭ | потр'!$M$222="",1,0)</f>
        <v>0</v>
      </c>
    </row>
    <row r="338" spans="1:1">
      <c r="A338" s="1103">
        <f>IF('Форма 4.2.1 | Т-ТЭ | потр'!$O$222="",1,0)</f>
        <v>0</v>
      </c>
    </row>
    <row r="339" spans="1:1">
      <c r="A339" s="1103">
        <f>IF('Форма 4.2.1 | Т-ТЭ | потр'!$R$222="",1,0)</f>
        <v>0</v>
      </c>
    </row>
    <row r="340" spans="1:1">
      <c r="A340" s="1103">
        <f>IF('Форма 4.2.1 | Т-ТЭ | потр'!$T$222="",1,0)</f>
        <v>0</v>
      </c>
    </row>
    <row r="341" spans="1:1">
      <c r="A341" s="1103">
        <f>IF('Форма 4.2.1 | Т-ТЭ | потр'!$S$222="",1,0)</f>
        <v>0</v>
      </c>
    </row>
    <row r="342" spans="1:1">
      <c r="A342" s="1103">
        <f>IF('Форма 4.2.1 | Т-ТЭ | потр'!$U$222="",1,0)</f>
        <v>0</v>
      </c>
    </row>
    <row r="343" spans="1:1">
      <c r="A343" s="1103">
        <f>IF('Форма 4.2.1 | Т-ТЭ | потр'!$O$229="",1,0)</f>
        <v>0</v>
      </c>
    </row>
    <row r="344" spans="1:1">
      <c r="A344" s="1103">
        <f>IF('Форма 4.2.1 | Т-ТЭ | потр'!$O$230="",1,0)</f>
        <v>0</v>
      </c>
    </row>
    <row r="345" spans="1:1">
      <c r="A345" s="1103">
        <f>IF('Форма 4.2.1 | Т-ТЭ | потр'!$M$231="",1,0)</f>
        <v>0</v>
      </c>
    </row>
    <row r="346" spans="1:1">
      <c r="A346" s="1103">
        <f>IF('Форма 4.2.1 | Т-ТЭ | потр'!$O$231="",1,0)</f>
        <v>0</v>
      </c>
    </row>
    <row r="347" spans="1:1">
      <c r="A347" s="1103">
        <f>IF('Форма 4.2.1 | Т-ТЭ | потр'!$R$231="",1,0)</f>
        <v>0</v>
      </c>
    </row>
    <row r="348" spans="1:1">
      <c r="A348" s="1103">
        <f>IF('Форма 4.2.1 | Т-ТЭ | потр'!$T$231="",1,0)</f>
        <v>0</v>
      </c>
    </row>
    <row r="349" spans="1:1">
      <c r="A349" s="1103">
        <f>IF('Форма 4.2.1 | Т-ТЭ | потр'!$S$231="",1,0)</f>
        <v>0</v>
      </c>
    </row>
    <row r="350" spans="1:1">
      <c r="A350" s="1103">
        <f>IF('Форма 4.2.1 | Т-ТЭ | потр'!$U$231="",1,0)</f>
        <v>0</v>
      </c>
    </row>
    <row r="351" spans="1:1">
      <c r="A351" s="1103">
        <f>IF('Форма 4.2.1 | Т-ТЭ | потр'!$O$238="",1,0)</f>
        <v>0</v>
      </c>
    </row>
    <row r="352" spans="1:1">
      <c r="A352" s="1103">
        <f>IF('Форма 4.2.1 | Т-ТЭ | потр'!$O$239="",1,0)</f>
        <v>0</v>
      </c>
    </row>
    <row r="353" spans="1:1">
      <c r="A353" s="1103">
        <f>IF('Форма 4.2.1 | Т-ТЭ | потр'!$M$240="",1,0)</f>
        <v>0</v>
      </c>
    </row>
    <row r="354" spans="1:1">
      <c r="A354" s="1103">
        <f>IF('Форма 4.2.1 | Т-ТЭ | потр'!$O$240="",1,0)</f>
        <v>0</v>
      </c>
    </row>
    <row r="355" spans="1:1">
      <c r="A355" s="1103">
        <f>IF('Форма 4.2.1 | Т-ТЭ | потр'!$R$240="",1,0)</f>
        <v>0</v>
      </c>
    </row>
    <row r="356" spans="1:1">
      <c r="A356" s="1103">
        <f>IF('Форма 4.2.1 | Т-ТЭ | потр'!$T$240="",1,0)</f>
        <v>0</v>
      </c>
    </row>
    <row r="357" spans="1:1">
      <c r="A357" s="1103">
        <f>IF('Форма 4.2.1 | Т-ТЭ | потр'!$S$240="",1,0)</f>
        <v>0</v>
      </c>
    </row>
    <row r="358" spans="1:1">
      <c r="A358" s="1103">
        <f>IF('Форма 4.2.1 | Т-ТЭ | потр'!$U$240="",1,0)</f>
        <v>0</v>
      </c>
    </row>
    <row r="359" spans="1:1">
      <c r="A359" s="1103">
        <f>IF('Форма 4.2.1 | Т-ТЭ | потр'!$Y$24="",1,0)</f>
        <v>0</v>
      </c>
    </row>
    <row r="360" spans="1:1">
      <c r="A360" s="1103">
        <f>IF('Форма 4.2.1 | Т-ТЭ | потр'!$AA$24="",1,0)</f>
        <v>0</v>
      </c>
    </row>
    <row r="361" spans="1:1">
      <c r="A361" s="1103">
        <f>IF('Форма 4.2.1 | Т-ТЭ | потр'!$V$24="",1,0)</f>
        <v>0</v>
      </c>
    </row>
    <row r="362" spans="1:1">
      <c r="A362" s="1103">
        <f>IF('Форма 4.2.1 | Т-ТЭ | потр'!$Z$24="",1,0)</f>
        <v>0</v>
      </c>
    </row>
    <row r="363" spans="1:1">
      <c r="A363" s="1103">
        <f>IF('Форма 4.2.1 | Т-ТЭ | потр'!$AB$24="",1,0)</f>
        <v>0</v>
      </c>
    </row>
    <row r="364" spans="1:1">
      <c r="A364" s="1103">
        <f>IF('Форма 4.2.1 | Т-ТЭ | потр'!$Y$33="",1,0)</f>
        <v>0</v>
      </c>
    </row>
    <row r="365" spans="1:1">
      <c r="A365" s="1103">
        <f>IF('Форма 4.2.1 | Т-ТЭ | потр'!$AA$33="",1,0)</f>
        <v>0</v>
      </c>
    </row>
    <row r="366" spans="1:1">
      <c r="A366" s="1103">
        <f>IF('Форма 4.2.1 | Т-ТЭ | потр'!$V$33="",1,0)</f>
        <v>0</v>
      </c>
    </row>
    <row r="367" spans="1:1">
      <c r="A367" s="1103">
        <f>IF('Форма 4.2.1 | Т-ТЭ | потр'!$Z$33="",1,0)</f>
        <v>0</v>
      </c>
    </row>
    <row r="368" spans="1:1">
      <c r="A368" s="1103">
        <f>IF('Форма 4.2.1 | Т-ТЭ | потр'!$AB$33="",1,0)</f>
        <v>0</v>
      </c>
    </row>
    <row r="369" spans="1:1">
      <c r="A369" s="1103">
        <f>IF('Форма 4.2.1 | Т-ТЭ | потр'!$Y$42="",1,0)</f>
        <v>0</v>
      </c>
    </row>
    <row r="370" spans="1:1">
      <c r="A370" s="1103">
        <f>IF('Форма 4.2.1 | Т-ТЭ | потр'!$AA$42="",1,0)</f>
        <v>0</v>
      </c>
    </row>
    <row r="371" spans="1:1">
      <c r="A371" s="1103">
        <f>IF('Форма 4.2.1 | Т-ТЭ | потр'!$V$42="",1,0)</f>
        <v>0</v>
      </c>
    </row>
    <row r="372" spans="1:1">
      <c r="A372" s="1103">
        <f>IF('Форма 4.2.1 | Т-ТЭ | потр'!$Z$42="",1,0)</f>
        <v>0</v>
      </c>
    </row>
    <row r="373" spans="1:1">
      <c r="A373" s="1103">
        <f>IF('Форма 4.2.1 | Т-ТЭ | потр'!$AB$42="",1,0)</f>
        <v>0</v>
      </c>
    </row>
    <row r="374" spans="1:1">
      <c r="A374" s="1103">
        <f>IF('Форма 4.2.1 | Т-ТЭ | потр'!$Y$51="",1,0)</f>
        <v>0</v>
      </c>
    </row>
    <row r="375" spans="1:1">
      <c r="A375" s="1103">
        <f>IF('Форма 4.2.1 | Т-ТЭ | потр'!$AA$51="",1,0)</f>
        <v>0</v>
      </c>
    </row>
    <row r="376" spans="1:1">
      <c r="A376" s="1103">
        <f>IF('Форма 4.2.1 | Т-ТЭ | потр'!$V$51="",1,0)</f>
        <v>0</v>
      </c>
    </row>
    <row r="377" spans="1:1">
      <c r="A377" s="1103">
        <f>IF('Форма 4.2.1 | Т-ТЭ | потр'!$Z$51="",1,0)</f>
        <v>0</v>
      </c>
    </row>
    <row r="378" spans="1:1">
      <c r="A378" s="1103">
        <f>IF('Форма 4.2.1 | Т-ТЭ | потр'!$AB$51="",1,0)</f>
        <v>0</v>
      </c>
    </row>
    <row r="379" spans="1:1">
      <c r="A379" s="1103">
        <f>IF('Форма 4.2.1 | Т-ТЭ | потр'!$Y$60="",1,0)</f>
        <v>0</v>
      </c>
    </row>
    <row r="380" spans="1:1">
      <c r="A380" s="1103">
        <f>IF('Форма 4.2.1 | Т-ТЭ | потр'!$AA$60="",1,0)</f>
        <v>0</v>
      </c>
    </row>
    <row r="381" spans="1:1">
      <c r="A381" s="1103">
        <f>IF('Форма 4.2.1 | Т-ТЭ | потр'!$V$60="",1,0)</f>
        <v>0</v>
      </c>
    </row>
    <row r="382" spans="1:1">
      <c r="A382" s="1103">
        <f>IF('Форма 4.2.1 | Т-ТЭ | потр'!$Z$60="",1,0)</f>
        <v>0</v>
      </c>
    </row>
    <row r="383" spans="1:1">
      <c r="A383" s="1103">
        <f>IF('Форма 4.2.1 | Т-ТЭ | потр'!$AB$60="",1,0)</f>
        <v>0</v>
      </c>
    </row>
    <row r="384" spans="1:1">
      <c r="A384" s="1103">
        <f>IF('Форма 4.2.1 | Т-ТЭ | потр'!$Y$69="",1,0)</f>
        <v>0</v>
      </c>
    </row>
    <row r="385" spans="1:1">
      <c r="A385" s="1103">
        <f>IF('Форма 4.2.1 | Т-ТЭ | потр'!$AA$69="",1,0)</f>
        <v>0</v>
      </c>
    </row>
    <row r="386" spans="1:1">
      <c r="A386" s="1103">
        <f>IF('Форма 4.2.1 | Т-ТЭ | потр'!$V$69="",1,0)</f>
        <v>0</v>
      </c>
    </row>
    <row r="387" spans="1:1">
      <c r="A387" s="1103">
        <f>IF('Форма 4.2.1 | Т-ТЭ | потр'!$Z$69="",1,0)</f>
        <v>0</v>
      </c>
    </row>
    <row r="388" spans="1:1">
      <c r="A388" s="1103">
        <f>IF('Форма 4.2.1 | Т-ТЭ | потр'!$AB$69="",1,0)</f>
        <v>0</v>
      </c>
    </row>
    <row r="389" spans="1:1">
      <c r="A389" s="1103">
        <f>IF('Форма 4.2.1 | Т-ТЭ | потр'!$Y$78="",1,0)</f>
        <v>0</v>
      </c>
    </row>
    <row r="390" spans="1:1">
      <c r="A390" s="1103">
        <f>IF('Форма 4.2.1 | Т-ТЭ | потр'!$AA$78="",1,0)</f>
        <v>0</v>
      </c>
    </row>
    <row r="391" spans="1:1">
      <c r="A391" s="1103">
        <f>IF('Форма 4.2.1 | Т-ТЭ | потр'!$V$78="",1,0)</f>
        <v>0</v>
      </c>
    </row>
    <row r="392" spans="1:1">
      <c r="A392" s="1103">
        <f>IF('Форма 4.2.1 | Т-ТЭ | потр'!$Z$78="",1,0)</f>
        <v>0</v>
      </c>
    </row>
    <row r="393" spans="1:1">
      <c r="A393" s="1103">
        <f>IF('Форма 4.2.1 | Т-ТЭ | потр'!$AB$78="",1,0)</f>
        <v>0</v>
      </c>
    </row>
    <row r="394" spans="1:1">
      <c r="A394" s="1103">
        <f>IF('Форма 4.2.1 | Т-ТЭ | потр'!$Y$87="",1,0)</f>
        <v>0</v>
      </c>
    </row>
    <row r="395" spans="1:1">
      <c r="A395" s="1103">
        <f>IF('Форма 4.2.1 | Т-ТЭ | потр'!$AA$87="",1,0)</f>
        <v>0</v>
      </c>
    </row>
    <row r="396" spans="1:1">
      <c r="A396" s="1103">
        <f>IF('Форма 4.2.1 | Т-ТЭ | потр'!$V$87="",1,0)</f>
        <v>0</v>
      </c>
    </row>
    <row r="397" spans="1:1">
      <c r="A397" s="1103">
        <f>IF('Форма 4.2.1 | Т-ТЭ | потр'!$Z$87="",1,0)</f>
        <v>0</v>
      </c>
    </row>
    <row r="398" spans="1:1">
      <c r="A398" s="1103">
        <f>IF('Форма 4.2.1 | Т-ТЭ | потр'!$AB$87="",1,0)</f>
        <v>0</v>
      </c>
    </row>
    <row r="399" spans="1:1">
      <c r="A399" s="1103">
        <f>IF('Форма 4.2.1 | Т-ТЭ | потр'!$Y$96="",1,0)</f>
        <v>0</v>
      </c>
    </row>
    <row r="400" spans="1:1">
      <c r="A400" s="1103">
        <f>IF('Форма 4.2.1 | Т-ТЭ | потр'!$AA$96="",1,0)</f>
        <v>0</v>
      </c>
    </row>
    <row r="401" spans="1:1">
      <c r="A401" s="1103">
        <f>IF('Форма 4.2.1 | Т-ТЭ | потр'!$V$96="",1,0)</f>
        <v>0</v>
      </c>
    </row>
    <row r="402" spans="1:1">
      <c r="A402" s="1103">
        <f>IF('Форма 4.2.1 | Т-ТЭ | потр'!$Z$96="",1,0)</f>
        <v>0</v>
      </c>
    </row>
    <row r="403" spans="1:1">
      <c r="A403" s="1103">
        <f>IF('Форма 4.2.1 | Т-ТЭ | потр'!$AB$96="",1,0)</f>
        <v>0</v>
      </c>
    </row>
    <row r="404" spans="1:1">
      <c r="A404" s="1103">
        <f>IF('Форма 4.2.1 | Т-ТЭ | потр'!$Y$105="",1,0)</f>
        <v>0</v>
      </c>
    </row>
    <row r="405" spans="1:1">
      <c r="A405" s="1103">
        <f>IF('Форма 4.2.1 | Т-ТЭ | потр'!$AA$105="",1,0)</f>
        <v>0</v>
      </c>
    </row>
    <row r="406" spans="1:1">
      <c r="A406" s="1103">
        <f>IF('Форма 4.2.1 | Т-ТЭ | потр'!$V$105="",1,0)</f>
        <v>0</v>
      </c>
    </row>
    <row r="407" spans="1:1">
      <c r="A407" s="1103">
        <f>IF('Форма 4.2.1 | Т-ТЭ | потр'!$Z$105="",1,0)</f>
        <v>0</v>
      </c>
    </row>
    <row r="408" spans="1:1">
      <c r="A408" s="1103">
        <f>IF('Форма 4.2.1 | Т-ТЭ | потр'!$AB$105="",1,0)</f>
        <v>0</v>
      </c>
    </row>
    <row r="409" spans="1:1">
      <c r="A409" s="1103">
        <f>IF('Форма 4.2.1 | Т-ТЭ | потр'!$Y$114="",1,0)</f>
        <v>0</v>
      </c>
    </row>
    <row r="410" spans="1:1">
      <c r="A410" s="1103">
        <f>IF('Форма 4.2.1 | Т-ТЭ | потр'!$AA$114="",1,0)</f>
        <v>0</v>
      </c>
    </row>
    <row r="411" spans="1:1">
      <c r="A411" s="1103">
        <f>IF('Форма 4.2.1 | Т-ТЭ | потр'!$V$114="",1,0)</f>
        <v>0</v>
      </c>
    </row>
    <row r="412" spans="1:1">
      <c r="A412" s="1103">
        <f>IF('Форма 4.2.1 | Т-ТЭ | потр'!$Z$114="",1,0)</f>
        <v>0</v>
      </c>
    </row>
    <row r="413" spans="1:1">
      <c r="A413" s="1103">
        <f>IF('Форма 4.2.1 | Т-ТЭ | потр'!$AB$114="",1,0)</f>
        <v>0</v>
      </c>
    </row>
    <row r="414" spans="1:1">
      <c r="A414" s="1103">
        <f>IF('Форма 4.2.1 | Т-ТЭ | потр'!$Y$123="",1,0)</f>
        <v>0</v>
      </c>
    </row>
    <row r="415" spans="1:1">
      <c r="A415" s="1103">
        <f>IF('Форма 4.2.1 | Т-ТЭ | потр'!$AA$123="",1,0)</f>
        <v>0</v>
      </c>
    </row>
    <row r="416" spans="1:1">
      <c r="A416" s="1103">
        <f>IF('Форма 4.2.1 | Т-ТЭ | потр'!$V$123="",1,0)</f>
        <v>0</v>
      </c>
    </row>
    <row r="417" spans="1:1">
      <c r="A417" s="1103">
        <f>IF('Форма 4.2.1 | Т-ТЭ | потр'!$Z$123="",1,0)</f>
        <v>0</v>
      </c>
    </row>
    <row r="418" spans="1:1">
      <c r="A418" s="1103">
        <f>IF('Форма 4.2.1 | Т-ТЭ | потр'!$AB$123="",1,0)</f>
        <v>0</v>
      </c>
    </row>
    <row r="419" spans="1:1">
      <c r="A419" s="1103">
        <f>IF('Форма 4.2.1 | Т-ТЭ | потр'!$Y$132="",1,0)</f>
        <v>0</v>
      </c>
    </row>
    <row r="420" spans="1:1">
      <c r="A420" s="1103">
        <f>IF('Форма 4.2.1 | Т-ТЭ | потр'!$AA$132="",1,0)</f>
        <v>0</v>
      </c>
    </row>
    <row r="421" spans="1:1">
      <c r="A421" s="1103">
        <f>IF('Форма 4.2.1 | Т-ТЭ | потр'!$V$132="",1,0)</f>
        <v>0</v>
      </c>
    </row>
    <row r="422" spans="1:1">
      <c r="A422" s="1103">
        <f>IF('Форма 4.2.1 | Т-ТЭ | потр'!$Z$132="",1,0)</f>
        <v>0</v>
      </c>
    </row>
    <row r="423" spans="1:1">
      <c r="A423" s="1103">
        <f>IF('Форма 4.2.1 | Т-ТЭ | потр'!$AB$132="",1,0)</f>
        <v>0</v>
      </c>
    </row>
    <row r="424" spans="1:1">
      <c r="A424" s="1103">
        <f>IF('Форма 4.2.1 | Т-ТЭ | потр'!$Y$141="",1,0)</f>
        <v>0</v>
      </c>
    </row>
    <row r="425" spans="1:1">
      <c r="A425" s="1103">
        <f>IF('Форма 4.2.1 | Т-ТЭ | потр'!$AA$141="",1,0)</f>
        <v>0</v>
      </c>
    </row>
    <row r="426" spans="1:1">
      <c r="A426" s="1103">
        <f>IF('Форма 4.2.1 | Т-ТЭ | потр'!$V$141="",1,0)</f>
        <v>0</v>
      </c>
    </row>
    <row r="427" spans="1:1">
      <c r="A427" s="1103">
        <f>IF('Форма 4.2.1 | Т-ТЭ | потр'!$Z$141="",1,0)</f>
        <v>0</v>
      </c>
    </row>
    <row r="428" spans="1:1">
      <c r="A428" s="1103">
        <f>IF('Форма 4.2.1 | Т-ТЭ | потр'!$AB$141="",1,0)</f>
        <v>0</v>
      </c>
    </row>
    <row r="429" spans="1:1">
      <c r="A429" s="1103">
        <f>IF('Форма 4.2.1 | Т-ТЭ | потр'!$Y$150="",1,0)</f>
        <v>0</v>
      </c>
    </row>
    <row r="430" spans="1:1">
      <c r="A430" s="1103">
        <f>IF('Форма 4.2.1 | Т-ТЭ | потр'!$AA$150="",1,0)</f>
        <v>0</v>
      </c>
    </row>
    <row r="431" spans="1:1">
      <c r="A431" s="1103">
        <f>IF('Форма 4.2.1 | Т-ТЭ | потр'!$V$150="",1,0)</f>
        <v>0</v>
      </c>
    </row>
    <row r="432" spans="1:1">
      <c r="A432" s="1103">
        <f>IF('Форма 4.2.1 | Т-ТЭ | потр'!$Z$150="",1,0)</f>
        <v>0</v>
      </c>
    </row>
    <row r="433" spans="1:1">
      <c r="A433" s="1103">
        <f>IF('Форма 4.2.1 | Т-ТЭ | потр'!$AB$150="",1,0)</f>
        <v>0</v>
      </c>
    </row>
    <row r="434" spans="1:1">
      <c r="A434" s="1103">
        <f>IF('Форма 4.2.1 | Т-ТЭ | потр'!$Y$159="",1,0)</f>
        <v>0</v>
      </c>
    </row>
    <row r="435" spans="1:1">
      <c r="A435" s="1103">
        <f>IF('Форма 4.2.1 | Т-ТЭ | потр'!$AA$159="",1,0)</f>
        <v>0</v>
      </c>
    </row>
    <row r="436" spans="1:1">
      <c r="A436" s="1103">
        <f>IF('Форма 4.2.1 | Т-ТЭ | потр'!$V$159="",1,0)</f>
        <v>0</v>
      </c>
    </row>
    <row r="437" spans="1:1">
      <c r="A437" s="1103">
        <f>IF('Форма 4.2.1 | Т-ТЭ | потр'!$Z$159="",1,0)</f>
        <v>0</v>
      </c>
    </row>
    <row r="438" spans="1:1">
      <c r="A438" s="1103">
        <f>IF('Форма 4.2.1 | Т-ТЭ | потр'!$AB$159="",1,0)</f>
        <v>0</v>
      </c>
    </row>
    <row r="439" spans="1:1">
      <c r="A439" s="1103">
        <f>IF('Форма 4.2.1 | Т-ТЭ | потр'!$Y$168="",1,0)</f>
        <v>0</v>
      </c>
    </row>
    <row r="440" spans="1:1">
      <c r="A440" s="1103">
        <f>IF('Форма 4.2.1 | Т-ТЭ | потр'!$AA$168="",1,0)</f>
        <v>0</v>
      </c>
    </row>
    <row r="441" spans="1:1">
      <c r="A441" s="1103">
        <f>IF('Форма 4.2.1 | Т-ТЭ | потр'!$V$168="",1,0)</f>
        <v>0</v>
      </c>
    </row>
    <row r="442" spans="1:1">
      <c r="A442" s="1103">
        <f>IF('Форма 4.2.1 | Т-ТЭ | потр'!$Z$168="",1,0)</f>
        <v>0</v>
      </c>
    </row>
    <row r="443" spans="1:1">
      <c r="A443" s="1103">
        <f>IF('Форма 4.2.1 | Т-ТЭ | потр'!$AB$168="",1,0)</f>
        <v>0</v>
      </c>
    </row>
    <row r="444" spans="1:1">
      <c r="A444" s="1103">
        <f>IF('Форма 4.2.1 | Т-ТЭ | потр'!$Y$177="",1,0)</f>
        <v>0</v>
      </c>
    </row>
    <row r="445" spans="1:1">
      <c r="A445" s="1103">
        <f>IF('Форма 4.2.1 | Т-ТЭ | потр'!$AA$177="",1,0)</f>
        <v>0</v>
      </c>
    </row>
    <row r="446" spans="1:1">
      <c r="A446" s="1103">
        <f>IF('Форма 4.2.1 | Т-ТЭ | потр'!$V$177="",1,0)</f>
        <v>0</v>
      </c>
    </row>
    <row r="447" spans="1:1">
      <c r="A447" s="1103">
        <f>IF('Форма 4.2.1 | Т-ТЭ | потр'!$Z$177="",1,0)</f>
        <v>0</v>
      </c>
    </row>
    <row r="448" spans="1:1">
      <c r="A448" s="1103">
        <f>IF('Форма 4.2.1 | Т-ТЭ | потр'!$AB$177="",1,0)</f>
        <v>0</v>
      </c>
    </row>
    <row r="449" spans="1:1">
      <c r="A449" s="1103">
        <f>IF('Форма 4.2.1 | Т-ТЭ | потр'!$Y$186="",1,0)</f>
        <v>0</v>
      </c>
    </row>
    <row r="450" spans="1:1">
      <c r="A450" s="1103">
        <f>IF('Форма 4.2.1 | Т-ТЭ | потр'!$AA$186="",1,0)</f>
        <v>0</v>
      </c>
    </row>
    <row r="451" spans="1:1">
      <c r="A451" s="1103">
        <f>IF('Форма 4.2.1 | Т-ТЭ | потр'!$V$186="",1,0)</f>
        <v>0</v>
      </c>
    </row>
    <row r="452" spans="1:1">
      <c r="A452" s="1103">
        <f>IF('Форма 4.2.1 | Т-ТЭ | потр'!$Z$186="",1,0)</f>
        <v>0</v>
      </c>
    </row>
    <row r="453" spans="1:1">
      <c r="A453" s="1103">
        <f>IF('Форма 4.2.1 | Т-ТЭ | потр'!$AB$186="",1,0)</f>
        <v>0</v>
      </c>
    </row>
    <row r="454" spans="1:1">
      <c r="A454" s="1103">
        <f>IF('Форма 4.2.1 | Т-ТЭ | потр'!$Y$195="",1,0)</f>
        <v>0</v>
      </c>
    </row>
    <row r="455" spans="1:1">
      <c r="A455" s="1103">
        <f>IF('Форма 4.2.1 | Т-ТЭ | потр'!$AA$195="",1,0)</f>
        <v>0</v>
      </c>
    </row>
    <row r="456" spans="1:1">
      <c r="A456" s="1103">
        <f>IF('Форма 4.2.1 | Т-ТЭ | потр'!$V$195="",1,0)</f>
        <v>0</v>
      </c>
    </row>
    <row r="457" spans="1:1">
      <c r="A457" s="1103">
        <f>IF('Форма 4.2.1 | Т-ТЭ | потр'!$Z$195="",1,0)</f>
        <v>0</v>
      </c>
    </row>
    <row r="458" spans="1:1">
      <c r="A458" s="1103">
        <f>IF('Форма 4.2.1 | Т-ТЭ | потр'!$AB$195="",1,0)</f>
        <v>0</v>
      </c>
    </row>
    <row r="459" spans="1:1">
      <c r="A459" s="1103">
        <f>IF('Форма 4.2.1 | Т-ТЭ | потр'!$Y$204="",1,0)</f>
        <v>0</v>
      </c>
    </row>
    <row r="460" spans="1:1">
      <c r="A460" s="1103">
        <f>IF('Форма 4.2.1 | Т-ТЭ | потр'!$AA$204="",1,0)</f>
        <v>0</v>
      </c>
    </row>
    <row r="461" spans="1:1">
      <c r="A461" s="1103">
        <f>IF('Форма 4.2.1 | Т-ТЭ | потр'!$V$204="",1,0)</f>
        <v>0</v>
      </c>
    </row>
    <row r="462" spans="1:1">
      <c r="A462" s="1103">
        <f>IF('Форма 4.2.1 | Т-ТЭ | потр'!$Z$204="",1,0)</f>
        <v>0</v>
      </c>
    </row>
    <row r="463" spans="1:1">
      <c r="A463" s="1103">
        <f>IF('Форма 4.2.1 | Т-ТЭ | потр'!$AB$204="",1,0)</f>
        <v>0</v>
      </c>
    </row>
    <row r="464" spans="1:1">
      <c r="A464" s="1103">
        <f>IF('Форма 4.2.1 | Т-ТЭ | потр'!$Y$213="",1,0)</f>
        <v>0</v>
      </c>
    </row>
    <row r="465" spans="1:1">
      <c r="A465" s="1103">
        <f>IF('Форма 4.2.1 | Т-ТЭ | потр'!$AA$213="",1,0)</f>
        <v>0</v>
      </c>
    </row>
    <row r="466" spans="1:1">
      <c r="A466" s="1103">
        <f>IF('Форма 4.2.1 | Т-ТЭ | потр'!$V$213="",1,0)</f>
        <v>0</v>
      </c>
    </row>
    <row r="467" spans="1:1">
      <c r="A467" s="1103">
        <f>IF('Форма 4.2.1 | Т-ТЭ | потр'!$Z$213="",1,0)</f>
        <v>0</v>
      </c>
    </row>
    <row r="468" spans="1:1">
      <c r="A468" s="1103">
        <f>IF('Форма 4.2.1 | Т-ТЭ | потр'!$AB$213="",1,0)</f>
        <v>0</v>
      </c>
    </row>
    <row r="469" spans="1:1">
      <c r="A469" s="1103">
        <f>IF('Форма 4.2.1 | Т-ТЭ | потр'!$Y$222="",1,0)</f>
        <v>0</v>
      </c>
    </row>
    <row r="470" spans="1:1">
      <c r="A470" s="1103">
        <f>IF('Форма 4.2.1 | Т-ТЭ | потр'!$AA$222="",1,0)</f>
        <v>0</v>
      </c>
    </row>
    <row r="471" spans="1:1">
      <c r="A471" s="1103">
        <f>IF('Форма 4.2.1 | Т-ТЭ | потр'!$V$222="",1,0)</f>
        <v>0</v>
      </c>
    </row>
    <row r="472" spans="1:1">
      <c r="A472" s="1103">
        <f>IF('Форма 4.2.1 | Т-ТЭ | потр'!$Z$222="",1,0)</f>
        <v>0</v>
      </c>
    </row>
    <row r="473" spans="1:1">
      <c r="A473" s="1103">
        <f>IF('Форма 4.2.1 | Т-ТЭ | потр'!$AB$222="",1,0)</f>
        <v>0</v>
      </c>
    </row>
    <row r="474" spans="1:1">
      <c r="A474" s="1103">
        <f>IF('Форма 4.2.1 | Т-ТЭ | потр'!$Y$231="",1,0)</f>
        <v>0</v>
      </c>
    </row>
    <row r="475" spans="1:1">
      <c r="A475" s="1103">
        <f>IF('Форма 4.2.1 | Т-ТЭ | потр'!$AA$231="",1,0)</f>
        <v>0</v>
      </c>
    </row>
    <row r="476" spans="1:1">
      <c r="A476" s="1103">
        <f>IF('Форма 4.2.1 | Т-ТЭ | потр'!$V$231="",1,0)</f>
        <v>0</v>
      </c>
    </row>
    <row r="477" spans="1:1">
      <c r="A477" s="1103">
        <f>IF('Форма 4.2.1 | Т-ТЭ | потр'!$Z$231="",1,0)</f>
        <v>0</v>
      </c>
    </row>
    <row r="478" spans="1:1">
      <c r="A478" s="1103">
        <f>IF('Форма 4.2.1 | Т-ТЭ | потр'!$AB$231="",1,0)</f>
        <v>0</v>
      </c>
    </row>
    <row r="479" spans="1:1">
      <c r="A479" s="1103">
        <f>IF('Форма 4.2.1 | Т-ТЭ | потр'!$Y$240="",1,0)</f>
        <v>0</v>
      </c>
    </row>
    <row r="480" spans="1:1">
      <c r="A480" s="1103">
        <f>IF('Форма 4.2.1 | Т-ТЭ | потр'!$AA$240="",1,0)</f>
        <v>0</v>
      </c>
    </row>
    <row r="481" spans="1:1">
      <c r="A481" s="1103">
        <f>IF('Форма 4.2.1 | Т-ТЭ | потр'!$V$240="",1,0)</f>
        <v>0</v>
      </c>
    </row>
    <row r="482" spans="1:1">
      <c r="A482" s="1103">
        <f>IF('Форма 4.2.1 | Т-ТЭ | потр'!$Z$240="",1,0)</f>
        <v>0</v>
      </c>
    </row>
    <row r="483" spans="1:1">
      <c r="A483" s="1103">
        <f>IF('Форма 4.2.1 | Т-ТЭ | потр'!$AB$240="",1,0)</f>
        <v>0</v>
      </c>
    </row>
    <row r="484" spans="1:1">
      <c r="A484" s="1103">
        <f>IF('Форма 4.7'!$E$13="",1,0)</f>
        <v>0</v>
      </c>
    </row>
    <row r="485" spans="1:1">
      <c r="A485" s="1103">
        <f>IF('Форма 4.7'!$F$13="",1,0)</f>
        <v>0</v>
      </c>
    </row>
    <row r="486" spans="1:1">
      <c r="A486" s="1103">
        <f>IF('Форма 4.7'!$E$14="",1,0)</f>
        <v>0</v>
      </c>
    </row>
    <row r="487" spans="1:1">
      <c r="A487" s="1103">
        <f>IF('Форма 4.7'!$F$14="",1,0)</f>
        <v>0</v>
      </c>
    </row>
    <row r="488" spans="1:1">
      <c r="A488" s="1103">
        <f>IF('Форма 4.7'!$E$15="",1,0)</f>
        <v>0</v>
      </c>
    </row>
    <row r="489" spans="1:1">
      <c r="A489" s="1103">
        <f>IF('Форма 4.7'!$F$15="",1,0)</f>
        <v>0</v>
      </c>
    </row>
    <row r="490" spans="1:1">
      <c r="A490" s="1103">
        <f>IF('Форма 4.7'!$E$16="",1,0)</f>
        <v>0</v>
      </c>
    </row>
    <row r="491" spans="1:1">
      <c r="A491" s="1103">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20"/>
  </cols>
  <sheetData>
    <row r="1" spans="1:3">
      <c r="A1" s="1120" t="s">
        <v>512</v>
      </c>
      <c r="B1" s="1120" t="s">
        <v>513</v>
      </c>
      <c r="C1" s="1120" t="s">
        <v>67</v>
      </c>
    </row>
    <row r="2" spans="1:3">
      <c r="A2" s="1120">
        <v>4189678</v>
      </c>
      <c r="B2" s="1120" t="s">
        <v>1467</v>
      </c>
      <c r="C2" s="1120" t="s">
        <v>1468</v>
      </c>
    </row>
    <row r="3" spans="1:3">
      <c r="A3" s="1120">
        <v>4190415</v>
      </c>
      <c r="B3" s="1120" t="s">
        <v>1469</v>
      </c>
      <c r="C3" s="1120" t="s">
        <v>1468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2151</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20"/>
    <col min="2" max="2" width="65.28515625" style="1120" customWidth="1"/>
    <col min="3" max="3" width="41" style="1120" customWidth="1"/>
    <col min="4" max="16384" width="9.140625" style="1120"/>
  </cols>
  <sheetData>
    <row r="1" spans="1:2">
      <c r="A1" s="1120" t="s">
        <v>330</v>
      </c>
      <c r="B1" s="1120" t="s">
        <v>331</v>
      </c>
    </row>
    <row r="2" spans="1:2">
      <c r="A2" s="1120">
        <v>4213775</v>
      </c>
      <c r="B2" s="1120" t="s">
        <v>612</v>
      </c>
    </row>
    <row r="3" spans="1:2">
      <c r="A3" s="1120">
        <v>4213784</v>
      </c>
      <c r="B3" s="1120" t="s">
        <v>771</v>
      </c>
    </row>
    <row r="4" spans="1:2">
      <c r="A4" s="1120">
        <v>4213781</v>
      </c>
      <c r="B4" s="1120" t="s">
        <v>770</v>
      </c>
    </row>
    <row r="5" spans="1:2">
      <c r="A5" s="1120">
        <v>4213776</v>
      </c>
      <c r="B5" s="1120" t="s">
        <v>613</v>
      </c>
    </row>
    <row r="6" spans="1:2">
      <c r="A6" s="1120">
        <v>4213777</v>
      </c>
      <c r="B6" s="1120" t="s">
        <v>614</v>
      </c>
    </row>
    <row r="7" spans="1:2">
      <c r="A7" s="1120">
        <v>4238670</v>
      </c>
      <c r="B7" s="1120" t="s">
        <v>761</v>
      </c>
    </row>
    <row r="8" spans="1:2">
      <c r="A8" s="1120">
        <v>4213778</v>
      </c>
      <c r="B8" s="1120" t="s">
        <v>615</v>
      </c>
    </row>
    <row r="9" spans="1:2">
      <c r="A9" s="1120">
        <v>4213780</v>
      </c>
      <c r="B9" s="1120" t="s">
        <v>616</v>
      </c>
    </row>
    <row r="10" spans="1:2">
      <c r="A10" s="1120">
        <v>4213779</v>
      </c>
      <c r="B10" s="1120" t="s">
        <v>619</v>
      </c>
    </row>
    <row r="11" spans="1:2">
      <c r="A11" s="1120">
        <v>4213783</v>
      </c>
      <c r="B11" s="1120" t="s">
        <v>618</v>
      </c>
    </row>
    <row r="12" spans="1:2">
      <c r="A12" s="1120">
        <v>4213782</v>
      </c>
      <c r="B12" s="1120"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17" zoomScaleNormal="100" workbookViewId="0">
      <selection activeCell="F43" sqref="F43"/>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28792378</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9" t="s">
        <v>769</v>
      </c>
      <c r="F5" s="1150"/>
      <c r="G5" s="435"/>
      <c r="J5" s="309"/>
    </row>
    <row r="6" spans="1:12" s="372" customFormat="1" ht="6">
      <c r="A6" s="366"/>
      <c r="B6" s="367"/>
      <c r="C6" s="368"/>
      <c r="D6" s="369"/>
      <c r="E6" s="374"/>
      <c r="F6" s="375"/>
      <c r="G6" s="376"/>
      <c r="I6" s="373"/>
    </row>
    <row r="7" spans="1:12" ht="27">
      <c r="D7" s="24"/>
      <c r="E7" s="25" t="s">
        <v>52</v>
      </c>
      <c r="F7" s="328" t="s">
        <v>152</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2" t="s">
        <v>1470</v>
      </c>
      <c r="G11" s="381"/>
    </row>
    <row r="12" spans="1:12" ht="27">
      <c r="D12" s="24"/>
      <c r="E12" s="81" t="s">
        <v>473</v>
      </c>
      <c r="F12" s="1122" t="s">
        <v>1471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2140</v>
      </c>
      <c r="G18" s="383"/>
    </row>
    <row r="19" spans="1:9" ht="27">
      <c r="D19" s="24"/>
      <c r="E19" s="81" t="s">
        <v>596</v>
      </c>
      <c r="F19" s="330" t="s">
        <v>2141</v>
      </c>
      <c r="G19" s="383"/>
    </row>
    <row r="20" spans="1:9" ht="27">
      <c r="D20" s="24"/>
      <c r="E20" s="81" t="s">
        <v>595</v>
      </c>
      <c r="F20" s="329" t="s">
        <v>2142</v>
      </c>
      <c r="G20" s="383"/>
    </row>
    <row r="21" spans="1:9" ht="27">
      <c r="D21" s="24"/>
      <c r="E21" s="81" t="s">
        <v>501</v>
      </c>
      <c r="F21" s="329" t="s">
        <v>2143</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1693</v>
      </c>
      <c r="G29" s="382"/>
    </row>
    <row r="30" spans="1:9" ht="27" hidden="1">
      <c r="C30" s="28"/>
      <c r="D30" s="29"/>
      <c r="E30" s="52" t="s">
        <v>203</v>
      </c>
      <c r="F30" s="333"/>
      <c r="G30" s="382"/>
    </row>
    <row r="31" spans="1:9" ht="27">
      <c r="C31" s="28"/>
      <c r="D31" s="29"/>
      <c r="E31" s="30" t="s">
        <v>53</v>
      </c>
      <c r="F31" s="332" t="s">
        <v>1694</v>
      </c>
      <c r="G31" s="382"/>
    </row>
    <row r="32" spans="1:9" ht="27">
      <c r="C32" s="28"/>
      <c r="D32" s="29"/>
      <c r="E32" s="30" t="s">
        <v>54</v>
      </c>
      <c r="F32" s="332" t="s">
        <v>1498</v>
      </c>
      <c r="G32" s="382"/>
      <c r="H32" s="31"/>
    </row>
    <row r="33" spans="1:9" s="372" customFormat="1" ht="6">
      <c r="A33" s="377"/>
      <c r="B33" s="367"/>
      <c r="C33" s="368"/>
      <c r="D33" s="378"/>
      <c r="E33" s="374"/>
      <c r="F33" s="379"/>
      <c r="G33" s="380"/>
      <c r="I33" s="373"/>
    </row>
    <row r="34" spans="1:9" ht="27">
      <c r="A34" s="199"/>
      <c r="D34" s="26"/>
      <c r="E34" s="799" t="s">
        <v>723</v>
      </c>
      <c r="F34" s="1123"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2144</v>
      </c>
      <c r="G40" s="381"/>
    </row>
    <row r="41" spans="1:9" ht="27">
      <c r="A41" s="201"/>
      <c r="B41" s="92"/>
      <c r="D41" s="33"/>
      <c r="E41" s="41" t="s">
        <v>547</v>
      </c>
      <c r="F41" s="329" t="s">
        <v>2145</v>
      </c>
      <c r="G41" s="381"/>
    </row>
    <row r="42" spans="1:9" ht="19.5">
      <c r="D42" s="24"/>
      <c r="E42" s="25"/>
      <c r="F42" s="445" t="s">
        <v>578</v>
      </c>
      <c r="G42" s="21"/>
    </row>
    <row r="43" spans="1:9" ht="27">
      <c r="A43" s="201"/>
      <c r="D43" s="21"/>
      <c r="E43" s="443" t="s">
        <v>87</v>
      </c>
      <c r="F43" s="449" t="s">
        <v>2146</v>
      </c>
      <c r="G43" s="381"/>
    </row>
    <row r="44" spans="1:9" ht="27">
      <c r="A44" s="201"/>
      <c r="B44" s="92"/>
      <c r="D44" s="33"/>
      <c r="E44" s="443" t="s">
        <v>88</v>
      </c>
      <c r="F44" s="449" t="s">
        <v>2147</v>
      </c>
      <c r="G44" s="381"/>
    </row>
    <row r="45" spans="1:9" ht="27">
      <c r="A45" s="201"/>
      <c r="B45" s="92"/>
      <c r="D45" s="33"/>
      <c r="E45" s="443" t="s">
        <v>579</v>
      </c>
      <c r="F45" s="449" t="s">
        <v>2148</v>
      </c>
      <c r="G45" s="381"/>
    </row>
    <row r="46" spans="1:9" ht="27">
      <c r="D46" s="24"/>
      <c r="E46" s="444" t="s">
        <v>580</v>
      </c>
      <c r="F46" s="449" t="s">
        <v>2149</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1"/>
      <c r="F54" s="1151"/>
      <c r="G54" s="1151"/>
      <c r="H54" s="1151"/>
      <c r="I54" s="1151"/>
    </row>
  </sheetData>
  <sheetProtection algorithmName="SHA-512" hashValue="UZ6awc7DefR6lwFwd+Ako9G+GzlnM6Dsbgv4dS3dEGVyHyEyN4oM5AQYNCzPbpRrdAEr1SlBtrI4R0yXSNVkiA==" saltValue="ZXf6WgmxpjVLWHV2PmQP6Q=="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20"/>
    <col min="2" max="2" width="65.28515625" style="1120" customWidth="1"/>
    <col min="3" max="3" width="41" style="1120" customWidth="1"/>
    <col min="4" max="16384" width="9.140625" style="1120"/>
  </cols>
  <sheetData>
    <row r="1" spans="1:2">
      <c r="A1" s="1120" t="s">
        <v>330</v>
      </c>
      <c r="B1" s="1120" t="s">
        <v>332</v>
      </c>
    </row>
    <row r="2" spans="1:2">
      <c r="A2" s="1120">
        <v>4190064</v>
      </c>
      <c r="B2" s="1120" t="s">
        <v>1457</v>
      </c>
    </row>
    <row r="3" spans="1:2">
      <c r="A3" s="1120">
        <v>4190065</v>
      </c>
      <c r="B3" s="1120" t="s">
        <v>1458</v>
      </c>
    </row>
    <row r="4" spans="1:2">
      <c r="A4" s="1120">
        <v>4190066</v>
      </c>
      <c r="B4" s="1120" t="s">
        <v>1459</v>
      </c>
    </row>
    <row r="5" spans="1:2">
      <c r="A5" s="1120">
        <v>4190067</v>
      </c>
      <c r="B5" s="1120" t="s">
        <v>1460</v>
      </c>
    </row>
    <row r="6" spans="1:2">
      <c r="A6" s="1120">
        <v>4190068</v>
      </c>
      <c r="B6" s="1120" t="s">
        <v>1461</v>
      </c>
    </row>
    <row r="7" spans="1:2">
      <c r="A7" s="1120">
        <v>4190069</v>
      </c>
      <c r="B7" s="1120" t="s">
        <v>1462</v>
      </c>
    </row>
    <row r="8" spans="1:2">
      <c r="A8" s="1120">
        <v>4190070</v>
      </c>
      <c r="B8" s="1120" t="s">
        <v>1463</v>
      </c>
    </row>
    <row r="9" spans="1:2">
      <c r="A9" s="1120">
        <v>4190071</v>
      </c>
      <c r="B9" s="1120" t="s">
        <v>1464</v>
      </c>
    </row>
    <row r="10" spans="1:2">
      <c r="A10" s="1120">
        <v>4190072</v>
      </c>
      <c r="B10" s="1120" t="s">
        <v>1465</v>
      </c>
    </row>
    <row r="11" spans="1:2">
      <c r="A11" s="1120">
        <v>4190073</v>
      </c>
      <c r="B11" s="1120" t="s">
        <v>1466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19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1456</v>
      </c>
      <c r="B1" s="5" t="s">
        <v>1472</v>
      </c>
      <c r="C1" s="5" t="s">
        <v>1473</v>
      </c>
      <c r="D1" s="5" t="s">
        <v>1474</v>
      </c>
      <c r="E1" s="5" t="s">
        <v>1475</v>
      </c>
      <c r="F1" s="5" t="s">
        <v>1476</v>
      </c>
      <c r="G1" s="5" t="s">
        <v>1477</v>
      </c>
      <c r="H1" s="5" t="s">
        <v>1478</v>
      </c>
      <c r="I1" s="5" t="s">
        <v>1479</v>
      </c>
    </row>
    <row r="2" spans="1:10">
      <c r="A2" s="5">
        <v>1</v>
      </c>
      <c r="B2" s="5" t="s">
        <v>1480</v>
      </c>
      <c r="C2" s="5" t="s">
        <v>152</v>
      </c>
      <c r="D2" s="5" t="s">
        <v>1481</v>
      </c>
      <c r="E2" s="5" t="s">
        <v>1482</v>
      </c>
      <c r="F2" s="5" t="s">
        <v>1483</v>
      </c>
      <c r="G2" s="5" t="s">
        <v>1484</v>
      </c>
      <c r="H2" s="5" t="s">
        <v>1485</v>
      </c>
      <c r="J2" s="5" t="s">
        <v>2139</v>
      </c>
    </row>
    <row r="3" spans="1:10">
      <c r="A3" s="5">
        <v>2</v>
      </c>
      <c r="B3" s="5" t="s">
        <v>1480</v>
      </c>
      <c r="C3" s="5" t="s">
        <v>152</v>
      </c>
      <c r="D3" s="5" t="s">
        <v>1486</v>
      </c>
      <c r="E3" s="5" t="s">
        <v>1487</v>
      </c>
      <c r="F3" s="5" t="s">
        <v>1488</v>
      </c>
      <c r="G3" s="5" t="s">
        <v>1489</v>
      </c>
      <c r="H3" s="5" t="s">
        <v>1490</v>
      </c>
      <c r="J3" s="5" t="s">
        <v>2139</v>
      </c>
    </row>
    <row r="4" spans="1:10">
      <c r="A4" s="5">
        <v>3</v>
      </c>
      <c r="B4" s="5" t="s">
        <v>1480</v>
      </c>
      <c r="C4" s="5" t="s">
        <v>152</v>
      </c>
      <c r="D4" s="5" t="s">
        <v>1491</v>
      </c>
      <c r="E4" s="5" t="s">
        <v>1492</v>
      </c>
      <c r="F4" s="5" t="s">
        <v>1493</v>
      </c>
      <c r="G4" s="5" t="s">
        <v>1494</v>
      </c>
      <c r="J4" s="5" t="s">
        <v>2139</v>
      </c>
    </row>
    <row r="5" spans="1:10">
      <c r="A5" s="5">
        <v>4</v>
      </c>
      <c r="B5" s="5" t="s">
        <v>1480</v>
      </c>
      <c r="C5" s="5" t="s">
        <v>152</v>
      </c>
      <c r="D5" s="5" t="s">
        <v>1495</v>
      </c>
      <c r="E5" s="5" t="s">
        <v>1496</v>
      </c>
      <c r="F5" s="5" t="s">
        <v>1497</v>
      </c>
      <c r="G5" s="5" t="s">
        <v>1498</v>
      </c>
      <c r="J5" s="5" t="s">
        <v>2139</v>
      </c>
    </row>
    <row r="6" spans="1:10">
      <c r="A6" s="5">
        <v>5</v>
      </c>
      <c r="B6" s="5" t="s">
        <v>1480</v>
      </c>
      <c r="C6" s="5" t="s">
        <v>152</v>
      </c>
      <c r="D6" s="5" t="s">
        <v>1499</v>
      </c>
      <c r="E6" s="5" t="s">
        <v>1500</v>
      </c>
      <c r="F6" s="5" t="s">
        <v>1501</v>
      </c>
      <c r="G6" s="5" t="s">
        <v>1502</v>
      </c>
      <c r="J6" s="5" t="s">
        <v>2139</v>
      </c>
    </row>
    <row r="7" spans="1:10">
      <c r="A7" s="5">
        <v>6</v>
      </c>
      <c r="B7" s="5" t="s">
        <v>1480</v>
      </c>
      <c r="C7" s="5" t="s">
        <v>152</v>
      </c>
      <c r="D7" s="5" t="s">
        <v>1503</v>
      </c>
      <c r="E7" s="5" t="s">
        <v>1504</v>
      </c>
      <c r="F7" s="5" t="s">
        <v>1505</v>
      </c>
      <c r="G7" s="5" t="s">
        <v>1506</v>
      </c>
      <c r="J7" s="5" t="s">
        <v>2139</v>
      </c>
    </row>
    <row r="8" spans="1:10">
      <c r="A8" s="5">
        <v>7</v>
      </c>
      <c r="B8" s="5" t="s">
        <v>1480</v>
      </c>
      <c r="C8" s="5" t="s">
        <v>152</v>
      </c>
      <c r="D8" s="5" t="s">
        <v>1507</v>
      </c>
      <c r="E8" s="5" t="s">
        <v>1508</v>
      </c>
      <c r="F8" s="5" t="s">
        <v>1509</v>
      </c>
      <c r="G8" s="5" t="s">
        <v>1489</v>
      </c>
      <c r="H8" s="5" t="s">
        <v>1510</v>
      </c>
      <c r="J8" s="5" t="s">
        <v>2139</v>
      </c>
    </row>
    <row r="9" spans="1:10">
      <c r="A9" s="5">
        <v>8</v>
      </c>
      <c r="B9" s="5" t="s">
        <v>1480</v>
      </c>
      <c r="C9" s="5" t="s">
        <v>152</v>
      </c>
      <c r="D9" s="5" t="s">
        <v>1511</v>
      </c>
      <c r="E9" s="5" t="s">
        <v>1512</v>
      </c>
      <c r="F9" s="5" t="s">
        <v>1513</v>
      </c>
      <c r="G9" s="5" t="s">
        <v>1514</v>
      </c>
      <c r="J9" s="5" t="s">
        <v>2139</v>
      </c>
    </row>
    <row r="10" spans="1:10">
      <c r="A10" s="5">
        <v>9</v>
      </c>
      <c r="B10" s="5" t="s">
        <v>1480</v>
      </c>
      <c r="C10" s="5" t="s">
        <v>152</v>
      </c>
      <c r="D10" s="5" t="s">
        <v>1515</v>
      </c>
      <c r="E10" s="5" t="s">
        <v>1516</v>
      </c>
      <c r="F10" s="5" t="s">
        <v>1517</v>
      </c>
      <c r="G10" s="5" t="s">
        <v>1514</v>
      </c>
      <c r="J10" s="5" t="s">
        <v>2139</v>
      </c>
    </row>
    <row r="11" spans="1:10">
      <c r="A11" s="5">
        <v>10</v>
      </c>
      <c r="B11" s="5" t="s">
        <v>1480</v>
      </c>
      <c r="C11" s="5" t="s">
        <v>152</v>
      </c>
      <c r="D11" s="5" t="s">
        <v>1518</v>
      </c>
      <c r="E11" s="5" t="s">
        <v>1519</v>
      </c>
      <c r="F11" s="5" t="s">
        <v>1520</v>
      </c>
      <c r="G11" s="5" t="s">
        <v>1521</v>
      </c>
      <c r="J11" s="5" t="s">
        <v>2139</v>
      </c>
    </row>
    <row r="12" spans="1:10">
      <c r="A12" s="5">
        <v>11</v>
      </c>
      <c r="B12" s="5" t="s">
        <v>1480</v>
      </c>
      <c r="C12" s="5" t="s">
        <v>152</v>
      </c>
      <c r="D12" s="5" t="s">
        <v>1522</v>
      </c>
      <c r="E12" s="5" t="s">
        <v>1523</v>
      </c>
      <c r="F12" s="5" t="s">
        <v>1524</v>
      </c>
      <c r="G12" s="5" t="s">
        <v>1525</v>
      </c>
      <c r="J12" s="5" t="s">
        <v>2139</v>
      </c>
    </row>
    <row r="13" spans="1:10">
      <c r="A13" s="5">
        <v>12</v>
      </c>
      <c r="B13" s="5" t="s">
        <v>1480</v>
      </c>
      <c r="C13" s="5" t="s">
        <v>152</v>
      </c>
      <c r="D13" s="5" t="s">
        <v>1526</v>
      </c>
      <c r="E13" s="5" t="s">
        <v>1527</v>
      </c>
      <c r="F13" s="5" t="s">
        <v>1528</v>
      </c>
      <c r="G13" s="5" t="s">
        <v>1529</v>
      </c>
      <c r="J13" s="5" t="s">
        <v>2139</v>
      </c>
    </row>
    <row r="14" spans="1:10">
      <c r="A14" s="5">
        <v>13</v>
      </c>
      <c r="B14" s="5" t="s">
        <v>1480</v>
      </c>
      <c r="C14" s="5" t="s">
        <v>152</v>
      </c>
      <c r="D14" s="5" t="s">
        <v>1530</v>
      </c>
      <c r="E14" s="5" t="s">
        <v>1531</v>
      </c>
      <c r="F14" s="5" t="s">
        <v>1532</v>
      </c>
      <c r="G14" s="5" t="s">
        <v>1489</v>
      </c>
      <c r="J14" s="5" t="s">
        <v>2139</v>
      </c>
    </row>
    <row r="15" spans="1:10">
      <c r="A15" s="5">
        <v>14</v>
      </c>
      <c r="B15" s="5" t="s">
        <v>1480</v>
      </c>
      <c r="C15" s="5" t="s">
        <v>152</v>
      </c>
      <c r="D15" s="5" t="s">
        <v>1533</v>
      </c>
      <c r="E15" s="5" t="s">
        <v>1534</v>
      </c>
      <c r="F15" s="5" t="s">
        <v>1535</v>
      </c>
      <c r="G15" s="5" t="s">
        <v>1536</v>
      </c>
      <c r="H15" s="5" t="s">
        <v>1537</v>
      </c>
      <c r="J15" s="5" t="s">
        <v>2139</v>
      </c>
    </row>
    <row r="16" spans="1:10">
      <c r="A16" s="5">
        <v>15</v>
      </c>
      <c r="B16" s="5" t="s">
        <v>1480</v>
      </c>
      <c r="C16" s="5" t="s">
        <v>152</v>
      </c>
      <c r="D16" s="5" t="s">
        <v>1538</v>
      </c>
      <c r="E16" s="5" t="s">
        <v>1539</v>
      </c>
      <c r="F16" s="5" t="s">
        <v>1540</v>
      </c>
      <c r="G16" s="5" t="s">
        <v>1541</v>
      </c>
      <c r="J16" s="5" t="s">
        <v>2139</v>
      </c>
    </row>
    <row r="17" spans="1:10">
      <c r="A17" s="5">
        <v>16</v>
      </c>
      <c r="B17" s="5" t="s">
        <v>1480</v>
      </c>
      <c r="C17" s="5" t="s">
        <v>152</v>
      </c>
      <c r="D17" s="5" t="s">
        <v>1542</v>
      </c>
      <c r="E17" s="5" t="s">
        <v>1543</v>
      </c>
      <c r="F17" s="5" t="s">
        <v>1544</v>
      </c>
      <c r="G17" s="5" t="s">
        <v>1545</v>
      </c>
      <c r="J17" s="5" t="s">
        <v>2139</v>
      </c>
    </row>
    <row r="18" spans="1:10">
      <c r="A18" s="5">
        <v>17</v>
      </c>
      <c r="B18" s="5" t="s">
        <v>1480</v>
      </c>
      <c r="C18" s="5" t="s">
        <v>152</v>
      </c>
      <c r="D18" s="5" t="s">
        <v>1546</v>
      </c>
      <c r="E18" s="5" t="s">
        <v>1547</v>
      </c>
      <c r="F18" s="5" t="s">
        <v>1535</v>
      </c>
      <c r="G18" s="5" t="s">
        <v>1548</v>
      </c>
      <c r="J18" s="5" t="s">
        <v>2139</v>
      </c>
    </row>
    <row r="19" spans="1:10">
      <c r="A19" s="5">
        <v>18</v>
      </c>
      <c r="B19" s="5" t="s">
        <v>1480</v>
      </c>
      <c r="C19" s="5" t="s">
        <v>152</v>
      </c>
      <c r="D19" s="5" t="s">
        <v>1549</v>
      </c>
      <c r="E19" s="5" t="s">
        <v>1550</v>
      </c>
      <c r="F19" s="5" t="s">
        <v>1551</v>
      </c>
      <c r="G19" s="5" t="s">
        <v>1552</v>
      </c>
      <c r="J19" s="5" t="s">
        <v>2139</v>
      </c>
    </row>
    <row r="20" spans="1:10">
      <c r="A20" s="5">
        <v>19</v>
      </c>
      <c r="B20" s="5" t="s">
        <v>1480</v>
      </c>
      <c r="C20" s="5" t="s">
        <v>152</v>
      </c>
      <c r="D20" s="5" t="s">
        <v>1553</v>
      </c>
      <c r="E20" s="5" t="s">
        <v>1554</v>
      </c>
      <c r="F20" s="5" t="s">
        <v>1555</v>
      </c>
      <c r="G20" s="5" t="s">
        <v>1556</v>
      </c>
      <c r="J20" s="5" t="s">
        <v>2139</v>
      </c>
    </row>
    <row r="21" spans="1:10">
      <c r="A21" s="5">
        <v>20</v>
      </c>
      <c r="B21" s="5" t="s">
        <v>1480</v>
      </c>
      <c r="C21" s="5" t="s">
        <v>152</v>
      </c>
      <c r="D21" s="5" t="s">
        <v>1557</v>
      </c>
      <c r="E21" s="5" t="s">
        <v>1558</v>
      </c>
      <c r="F21" s="5" t="s">
        <v>1559</v>
      </c>
      <c r="G21" s="5" t="s">
        <v>1560</v>
      </c>
      <c r="J21" s="5" t="s">
        <v>2139</v>
      </c>
    </row>
    <row r="22" spans="1:10">
      <c r="A22" s="5">
        <v>21</v>
      </c>
      <c r="B22" s="5" t="s">
        <v>1480</v>
      </c>
      <c r="C22" s="5" t="s">
        <v>152</v>
      </c>
      <c r="D22" s="5" t="s">
        <v>1561</v>
      </c>
      <c r="E22" s="5" t="s">
        <v>1562</v>
      </c>
      <c r="F22" s="5" t="s">
        <v>1563</v>
      </c>
      <c r="G22" s="5" t="s">
        <v>1564</v>
      </c>
      <c r="J22" s="5" t="s">
        <v>2139</v>
      </c>
    </row>
    <row r="23" spans="1:10">
      <c r="A23" s="5">
        <v>22</v>
      </c>
      <c r="B23" s="5" t="s">
        <v>1480</v>
      </c>
      <c r="C23" s="5" t="s">
        <v>152</v>
      </c>
      <c r="D23" s="5" t="s">
        <v>1565</v>
      </c>
      <c r="E23" s="5" t="s">
        <v>1566</v>
      </c>
      <c r="F23" s="5" t="s">
        <v>1567</v>
      </c>
      <c r="G23" s="5" t="s">
        <v>1568</v>
      </c>
      <c r="H23" s="5" t="s">
        <v>1510</v>
      </c>
      <c r="J23" s="5" t="s">
        <v>2139</v>
      </c>
    </row>
    <row r="24" spans="1:10">
      <c r="A24" s="5">
        <v>23</v>
      </c>
      <c r="B24" s="5" t="s">
        <v>1480</v>
      </c>
      <c r="C24" s="5" t="s">
        <v>152</v>
      </c>
      <c r="D24" s="5" t="s">
        <v>1569</v>
      </c>
      <c r="E24" s="5" t="s">
        <v>1570</v>
      </c>
      <c r="F24" s="5" t="s">
        <v>1571</v>
      </c>
      <c r="G24" s="5" t="s">
        <v>1541</v>
      </c>
      <c r="J24" s="5" t="s">
        <v>2139</v>
      </c>
    </row>
    <row r="25" spans="1:10">
      <c r="A25" s="5">
        <v>24</v>
      </c>
      <c r="B25" s="5" t="s">
        <v>1480</v>
      </c>
      <c r="C25" s="5" t="s">
        <v>152</v>
      </c>
      <c r="D25" s="5" t="s">
        <v>1572</v>
      </c>
      <c r="E25" s="5" t="s">
        <v>1573</v>
      </c>
      <c r="F25" s="5" t="s">
        <v>1574</v>
      </c>
      <c r="G25" s="5" t="s">
        <v>1575</v>
      </c>
      <c r="J25" s="5" t="s">
        <v>2139</v>
      </c>
    </row>
    <row r="26" spans="1:10">
      <c r="A26" s="5">
        <v>25</v>
      </c>
      <c r="B26" s="5" t="s">
        <v>1480</v>
      </c>
      <c r="C26" s="5" t="s">
        <v>152</v>
      </c>
      <c r="D26" s="5" t="s">
        <v>1576</v>
      </c>
      <c r="E26" s="5" t="s">
        <v>1577</v>
      </c>
      <c r="F26" s="5" t="s">
        <v>1578</v>
      </c>
      <c r="G26" s="5" t="s">
        <v>1579</v>
      </c>
      <c r="J26" s="5" t="s">
        <v>2139</v>
      </c>
    </row>
    <row r="27" spans="1:10">
      <c r="A27" s="5">
        <v>26</v>
      </c>
      <c r="B27" s="5" t="s">
        <v>1480</v>
      </c>
      <c r="C27" s="5" t="s">
        <v>152</v>
      </c>
      <c r="D27" s="5" t="s">
        <v>1580</v>
      </c>
      <c r="E27" s="5" t="s">
        <v>1581</v>
      </c>
      <c r="F27" s="5" t="s">
        <v>1582</v>
      </c>
      <c r="G27" s="5" t="s">
        <v>1514</v>
      </c>
      <c r="J27" s="5" t="s">
        <v>2139</v>
      </c>
    </row>
    <row r="28" spans="1:10">
      <c r="A28" s="5">
        <v>27</v>
      </c>
      <c r="B28" s="5" t="s">
        <v>1480</v>
      </c>
      <c r="C28" s="5" t="s">
        <v>152</v>
      </c>
      <c r="D28" s="5" t="s">
        <v>1583</v>
      </c>
      <c r="E28" s="5" t="s">
        <v>1584</v>
      </c>
      <c r="F28" s="5" t="s">
        <v>1585</v>
      </c>
      <c r="G28" s="5" t="s">
        <v>1586</v>
      </c>
      <c r="J28" s="5" t="s">
        <v>2139</v>
      </c>
    </row>
    <row r="29" spans="1:10">
      <c r="A29" s="5">
        <v>28</v>
      </c>
      <c r="B29" s="5" t="s">
        <v>1480</v>
      </c>
      <c r="C29" s="5" t="s">
        <v>152</v>
      </c>
      <c r="D29" s="5" t="s">
        <v>1587</v>
      </c>
      <c r="E29" s="5" t="s">
        <v>1588</v>
      </c>
      <c r="F29" s="5" t="s">
        <v>1585</v>
      </c>
      <c r="G29" s="5" t="s">
        <v>1589</v>
      </c>
      <c r="J29" s="5" t="s">
        <v>2139</v>
      </c>
    </row>
    <row r="30" spans="1:10">
      <c r="A30" s="5">
        <v>29</v>
      </c>
      <c r="B30" s="5" t="s">
        <v>1480</v>
      </c>
      <c r="C30" s="5" t="s">
        <v>152</v>
      </c>
      <c r="D30" s="5" t="s">
        <v>1590</v>
      </c>
      <c r="E30" s="5" t="s">
        <v>1591</v>
      </c>
      <c r="F30" s="5" t="s">
        <v>1592</v>
      </c>
      <c r="G30" s="5" t="s">
        <v>1560</v>
      </c>
      <c r="J30" s="5" t="s">
        <v>2139</v>
      </c>
    </row>
    <row r="31" spans="1:10">
      <c r="A31" s="5">
        <v>30</v>
      </c>
      <c r="B31" s="5" t="s">
        <v>1480</v>
      </c>
      <c r="C31" s="5" t="s">
        <v>152</v>
      </c>
      <c r="D31" s="5" t="s">
        <v>1593</v>
      </c>
      <c r="E31" s="5" t="s">
        <v>1594</v>
      </c>
      <c r="F31" s="5" t="s">
        <v>1595</v>
      </c>
      <c r="G31" s="5" t="s">
        <v>1521</v>
      </c>
      <c r="J31" s="5" t="s">
        <v>2139</v>
      </c>
    </row>
    <row r="32" spans="1:10">
      <c r="A32" s="5">
        <v>31</v>
      </c>
      <c r="B32" s="5" t="s">
        <v>1480</v>
      </c>
      <c r="C32" s="5" t="s">
        <v>152</v>
      </c>
      <c r="D32" s="5" t="s">
        <v>1596</v>
      </c>
      <c r="E32" s="5" t="s">
        <v>1597</v>
      </c>
      <c r="F32" s="5" t="s">
        <v>1598</v>
      </c>
      <c r="G32" s="5" t="s">
        <v>1529</v>
      </c>
      <c r="J32" s="5" t="s">
        <v>2139</v>
      </c>
    </row>
    <row r="33" spans="1:10">
      <c r="A33" s="5">
        <v>32</v>
      </c>
      <c r="B33" s="5" t="s">
        <v>1480</v>
      </c>
      <c r="C33" s="5" t="s">
        <v>152</v>
      </c>
      <c r="D33" s="5" t="s">
        <v>1599</v>
      </c>
      <c r="E33" s="5" t="s">
        <v>1600</v>
      </c>
      <c r="F33" s="5" t="s">
        <v>1601</v>
      </c>
      <c r="G33" s="5" t="s">
        <v>1556</v>
      </c>
      <c r="J33" s="5" t="s">
        <v>2139</v>
      </c>
    </row>
    <row r="34" spans="1:10">
      <c r="A34" s="5">
        <v>33</v>
      </c>
      <c r="B34" s="5" t="s">
        <v>1480</v>
      </c>
      <c r="C34" s="5" t="s">
        <v>152</v>
      </c>
      <c r="D34" s="5" t="s">
        <v>1602</v>
      </c>
      <c r="E34" s="5" t="s">
        <v>1603</v>
      </c>
      <c r="F34" s="5" t="s">
        <v>1604</v>
      </c>
      <c r="G34" s="5" t="s">
        <v>1605</v>
      </c>
      <c r="J34" s="5" t="s">
        <v>2139</v>
      </c>
    </row>
    <row r="35" spans="1:10">
      <c r="A35" s="5">
        <v>34</v>
      </c>
      <c r="B35" s="5" t="s">
        <v>1480</v>
      </c>
      <c r="C35" s="5" t="s">
        <v>152</v>
      </c>
      <c r="D35" s="5" t="s">
        <v>1606</v>
      </c>
      <c r="E35" s="5" t="s">
        <v>1607</v>
      </c>
      <c r="F35" s="5" t="s">
        <v>1608</v>
      </c>
      <c r="G35" s="5" t="s">
        <v>1609</v>
      </c>
      <c r="J35" s="5" t="s">
        <v>2139</v>
      </c>
    </row>
    <row r="36" spans="1:10">
      <c r="A36" s="5">
        <v>35</v>
      </c>
      <c r="B36" s="5" t="s">
        <v>1480</v>
      </c>
      <c r="C36" s="5" t="s">
        <v>152</v>
      </c>
      <c r="D36" s="5" t="s">
        <v>1610</v>
      </c>
      <c r="E36" s="5" t="s">
        <v>1611</v>
      </c>
      <c r="F36" s="5" t="s">
        <v>1612</v>
      </c>
      <c r="G36" s="5" t="s">
        <v>1613</v>
      </c>
      <c r="J36" s="5" t="s">
        <v>2139</v>
      </c>
    </row>
    <row r="37" spans="1:10">
      <c r="A37" s="5">
        <v>36</v>
      </c>
      <c r="B37" s="5" t="s">
        <v>1480</v>
      </c>
      <c r="C37" s="5" t="s">
        <v>152</v>
      </c>
      <c r="D37" s="5" t="s">
        <v>1614</v>
      </c>
      <c r="E37" s="5" t="s">
        <v>1615</v>
      </c>
      <c r="F37" s="5" t="s">
        <v>1616</v>
      </c>
      <c r="G37" s="5" t="s">
        <v>1617</v>
      </c>
      <c r="J37" s="5" t="s">
        <v>2139</v>
      </c>
    </row>
    <row r="38" spans="1:10">
      <c r="A38" s="5">
        <v>37</v>
      </c>
      <c r="B38" s="5" t="s">
        <v>1480</v>
      </c>
      <c r="C38" s="5" t="s">
        <v>152</v>
      </c>
      <c r="D38" s="5" t="s">
        <v>1618</v>
      </c>
      <c r="E38" s="5" t="s">
        <v>1619</v>
      </c>
      <c r="F38" s="5" t="s">
        <v>1620</v>
      </c>
      <c r="G38" s="5" t="s">
        <v>1545</v>
      </c>
      <c r="H38" s="5" t="s">
        <v>1621</v>
      </c>
      <c r="J38" s="5" t="s">
        <v>2139</v>
      </c>
    </row>
    <row r="39" spans="1:10">
      <c r="A39" s="5">
        <v>38</v>
      </c>
      <c r="B39" s="5" t="s">
        <v>1480</v>
      </c>
      <c r="C39" s="5" t="s">
        <v>152</v>
      </c>
      <c r="D39" s="5" t="s">
        <v>1622</v>
      </c>
      <c r="E39" s="5" t="s">
        <v>1623</v>
      </c>
      <c r="F39" s="5" t="s">
        <v>1624</v>
      </c>
      <c r="G39" s="5" t="s">
        <v>1556</v>
      </c>
      <c r="J39" s="5" t="s">
        <v>2139</v>
      </c>
    </row>
    <row r="40" spans="1:10">
      <c r="A40" s="5">
        <v>39</v>
      </c>
      <c r="B40" s="5" t="s">
        <v>1480</v>
      </c>
      <c r="C40" s="5" t="s">
        <v>152</v>
      </c>
      <c r="D40" s="5" t="s">
        <v>1625</v>
      </c>
      <c r="E40" s="5" t="s">
        <v>1626</v>
      </c>
      <c r="F40" s="5" t="s">
        <v>1627</v>
      </c>
      <c r="G40" s="5" t="s">
        <v>1628</v>
      </c>
      <c r="J40" s="5" t="s">
        <v>2139</v>
      </c>
    </row>
    <row r="41" spans="1:10">
      <c r="A41" s="5">
        <v>40</v>
      </c>
      <c r="B41" s="5" t="s">
        <v>1480</v>
      </c>
      <c r="C41" s="5" t="s">
        <v>152</v>
      </c>
      <c r="D41" s="5" t="s">
        <v>1629</v>
      </c>
      <c r="E41" s="5" t="s">
        <v>1630</v>
      </c>
      <c r="F41" s="5" t="s">
        <v>1631</v>
      </c>
      <c r="G41" s="5" t="s">
        <v>1552</v>
      </c>
      <c r="J41" s="5" t="s">
        <v>2139</v>
      </c>
    </row>
    <row r="42" spans="1:10">
      <c r="A42" s="5">
        <v>41</v>
      </c>
      <c r="B42" s="5" t="s">
        <v>1480</v>
      </c>
      <c r="C42" s="5" t="s">
        <v>152</v>
      </c>
      <c r="D42" s="5" t="s">
        <v>1632</v>
      </c>
      <c r="E42" s="5" t="s">
        <v>1633</v>
      </c>
      <c r="F42" s="5" t="s">
        <v>1634</v>
      </c>
      <c r="G42" s="5" t="s">
        <v>1635</v>
      </c>
      <c r="J42" s="5" t="s">
        <v>2139</v>
      </c>
    </row>
    <row r="43" spans="1:10">
      <c r="A43" s="5">
        <v>42</v>
      </c>
      <c r="B43" s="5" t="s">
        <v>1480</v>
      </c>
      <c r="C43" s="5" t="s">
        <v>152</v>
      </c>
      <c r="D43" s="5" t="s">
        <v>1636</v>
      </c>
      <c r="E43" s="5" t="s">
        <v>1637</v>
      </c>
      <c r="F43" s="5" t="s">
        <v>1638</v>
      </c>
      <c r="G43" s="5" t="s">
        <v>1635</v>
      </c>
      <c r="J43" s="5" t="s">
        <v>2139</v>
      </c>
    </row>
    <row r="44" spans="1:10">
      <c r="A44" s="5">
        <v>43</v>
      </c>
      <c r="B44" s="5" t="s">
        <v>1480</v>
      </c>
      <c r="C44" s="5" t="s">
        <v>152</v>
      </c>
      <c r="D44" s="5" t="s">
        <v>1639</v>
      </c>
      <c r="E44" s="5" t="s">
        <v>1640</v>
      </c>
      <c r="F44" s="5" t="s">
        <v>1641</v>
      </c>
      <c r="G44" s="5" t="s">
        <v>1635</v>
      </c>
      <c r="H44" s="5" t="s">
        <v>1642</v>
      </c>
      <c r="J44" s="5" t="s">
        <v>2139</v>
      </c>
    </row>
    <row r="45" spans="1:10">
      <c r="A45" s="5">
        <v>44</v>
      </c>
      <c r="B45" s="5" t="s">
        <v>1480</v>
      </c>
      <c r="C45" s="5" t="s">
        <v>152</v>
      </c>
      <c r="D45" s="5" t="s">
        <v>1643</v>
      </c>
      <c r="E45" s="5" t="s">
        <v>1644</v>
      </c>
      <c r="F45" s="5" t="s">
        <v>1645</v>
      </c>
      <c r="G45" s="5" t="s">
        <v>1635</v>
      </c>
      <c r="J45" s="5" t="s">
        <v>2139</v>
      </c>
    </row>
    <row r="46" spans="1:10">
      <c r="A46" s="5">
        <v>45</v>
      </c>
      <c r="B46" s="5" t="s">
        <v>1480</v>
      </c>
      <c r="C46" s="5" t="s">
        <v>152</v>
      </c>
      <c r="D46" s="5" t="s">
        <v>1646</v>
      </c>
      <c r="E46" s="5" t="s">
        <v>1647</v>
      </c>
      <c r="F46" s="5" t="s">
        <v>1648</v>
      </c>
      <c r="G46" s="5" t="s">
        <v>1649</v>
      </c>
      <c r="H46" s="5" t="s">
        <v>1650</v>
      </c>
      <c r="J46" s="5" t="s">
        <v>2139</v>
      </c>
    </row>
    <row r="47" spans="1:10">
      <c r="A47" s="5">
        <v>46</v>
      </c>
      <c r="B47" s="5" t="s">
        <v>1480</v>
      </c>
      <c r="C47" s="5" t="s">
        <v>152</v>
      </c>
      <c r="D47" s="5" t="s">
        <v>1651</v>
      </c>
      <c r="E47" s="5" t="s">
        <v>1652</v>
      </c>
      <c r="F47" s="5" t="s">
        <v>1653</v>
      </c>
      <c r="G47" s="5" t="s">
        <v>1654</v>
      </c>
      <c r="J47" s="5" t="s">
        <v>2139</v>
      </c>
    </row>
    <row r="48" spans="1:10">
      <c r="A48" s="5">
        <v>47</v>
      </c>
      <c r="B48" s="5" t="s">
        <v>1480</v>
      </c>
      <c r="C48" s="5" t="s">
        <v>152</v>
      </c>
      <c r="D48" s="5" t="s">
        <v>1655</v>
      </c>
      <c r="E48" s="5" t="s">
        <v>1656</v>
      </c>
      <c r="F48" s="5" t="s">
        <v>1608</v>
      </c>
      <c r="G48" s="5" t="s">
        <v>1657</v>
      </c>
      <c r="J48" s="5" t="s">
        <v>2139</v>
      </c>
    </row>
    <row r="49" spans="1:10">
      <c r="A49" s="5">
        <v>48</v>
      </c>
      <c r="B49" s="5" t="s">
        <v>1480</v>
      </c>
      <c r="C49" s="5" t="s">
        <v>152</v>
      </c>
      <c r="D49" s="5" t="s">
        <v>1658</v>
      </c>
      <c r="E49" s="5" t="s">
        <v>1659</v>
      </c>
      <c r="F49" s="5" t="s">
        <v>1660</v>
      </c>
      <c r="G49" s="5" t="s">
        <v>1661</v>
      </c>
      <c r="H49" s="5" t="s">
        <v>1662</v>
      </c>
      <c r="J49" s="5" t="s">
        <v>2139</v>
      </c>
    </row>
    <row r="50" spans="1:10">
      <c r="A50" s="5">
        <v>49</v>
      </c>
      <c r="B50" s="5" t="s">
        <v>1480</v>
      </c>
      <c r="C50" s="5" t="s">
        <v>152</v>
      </c>
      <c r="D50" s="5" t="s">
        <v>1663</v>
      </c>
      <c r="E50" s="5" t="s">
        <v>1664</v>
      </c>
      <c r="F50" s="5" t="s">
        <v>1665</v>
      </c>
      <c r="G50" s="5" t="s">
        <v>1666</v>
      </c>
      <c r="J50" s="5" t="s">
        <v>2139</v>
      </c>
    </row>
    <row r="51" spans="1:10">
      <c r="A51" s="5">
        <v>50</v>
      </c>
      <c r="B51" s="5" t="s">
        <v>1480</v>
      </c>
      <c r="C51" s="5" t="s">
        <v>152</v>
      </c>
      <c r="D51" s="5" t="s">
        <v>1667</v>
      </c>
      <c r="E51" s="5" t="s">
        <v>1668</v>
      </c>
      <c r="F51" s="5" t="s">
        <v>1669</v>
      </c>
      <c r="G51" s="5" t="s">
        <v>1617</v>
      </c>
      <c r="J51" s="5" t="s">
        <v>2139</v>
      </c>
    </row>
    <row r="52" spans="1:10">
      <c r="A52" s="5">
        <v>51</v>
      </c>
      <c r="B52" s="5" t="s">
        <v>1480</v>
      </c>
      <c r="C52" s="5" t="s">
        <v>152</v>
      </c>
      <c r="D52" s="5" t="s">
        <v>1670</v>
      </c>
      <c r="E52" s="5" t="s">
        <v>1671</v>
      </c>
      <c r="F52" s="5" t="s">
        <v>1672</v>
      </c>
      <c r="G52" s="5" t="s">
        <v>1666</v>
      </c>
      <c r="H52" s="5" t="s">
        <v>1673</v>
      </c>
      <c r="J52" s="5" t="s">
        <v>2139</v>
      </c>
    </row>
    <row r="53" spans="1:10">
      <c r="A53" s="5">
        <v>52</v>
      </c>
      <c r="B53" s="5" t="s">
        <v>1480</v>
      </c>
      <c r="C53" s="5" t="s">
        <v>152</v>
      </c>
      <c r="D53" s="5" t="s">
        <v>1674</v>
      </c>
      <c r="E53" s="5" t="s">
        <v>1675</v>
      </c>
      <c r="F53" s="5" t="s">
        <v>1676</v>
      </c>
      <c r="G53" s="5" t="s">
        <v>1666</v>
      </c>
      <c r="H53" s="5" t="s">
        <v>1677</v>
      </c>
      <c r="J53" s="5" t="s">
        <v>2139</v>
      </c>
    </row>
    <row r="54" spans="1:10">
      <c r="A54" s="5">
        <v>53</v>
      </c>
      <c r="B54" s="5" t="s">
        <v>1480</v>
      </c>
      <c r="C54" s="5" t="s">
        <v>152</v>
      </c>
      <c r="D54" s="5" t="s">
        <v>1678</v>
      </c>
      <c r="E54" s="5" t="s">
        <v>1679</v>
      </c>
      <c r="F54" s="5" t="s">
        <v>1680</v>
      </c>
      <c r="G54" s="5" t="s">
        <v>1617</v>
      </c>
      <c r="J54" s="5" t="s">
        <v>2139</v>
      </c>
    </row>
    <row r="55" spans="1:10">
      <c r="A55" s="5">
        <v>54</v>
      </c>
      <c r="B55" s="5" t="s">
        <v>1480</v>
      </c>
      <c r="C55" s="5" t="s">
        <v>152</v>
      </c>
      <c r="D55" s="5" t="s">
        <v>1681</v>
      </c>
      <c r="E55" s="5" t="s">
        <v>1682</v>
      </c>
      <c r="F55" s="5" t="s">
        <v>1683</v>
      </c>
      <c r="G55" s="5" t="s">
        <v>1666</v>
      </c>
      <c r="J55" s="5" t="s">
        <v>2139</v>
      </c>
    </row>
    <row r="56" spans="1:10">
      <c r="A56" s="5">
        <v>55</v>
      </c>
      <c r="B56" s="5" t="s">
        <v>1480</v>
      </c>
      <c r="C56" s="5" t="s">
        <v>152</v>
      </c>
      <c r="D56" s="5" t="s">
        <v>1684</v>
      </c>
      <c r="E56" s="5" t="s">
        <v>1685</v>
      </c>
      <c r="F56" s="5" t="s">
        <v>1686</v>
      </c>
      <c r="G56" s="5" t="s">
        <v>1687</v>
      </c>
      <c r="J56" s="5" t="s">
        <v>2139</v>
      </c>
    </row>
    <row r="57" spans="1:10">
      <c r="A57" s="5">
        <v>56</v>
      </c>
      <c r="B57" s="5" t="s">
        <v>1480</v>
      </c>
      <c r="C57" s="5" t="s">
        <v>152</v>
      </c>
      <c r="D57" s="5" t="s">
        <v>1688</v>
      </c>
      <c r="E57" s="5" t="s">
        <v>1689</v>
      </c>
      <c r="F57" s="5" t="s">
        <v>1690</v>
      </c>
      <c r="G57" s="5" t="s">
        <v>1691</v>
      </c>
      <c r="J57" s="5" t="s">
        <v>2139</v>
      </c>
    </row>
    <row r="58" spans="1:10">
      <c r="A58" s="5">
        <v>57</v>
      </c>
      <c r="B58" s="5" t="s">
        <v>1480</v>
      </c>
      <c r="C58" s="5" t="s">
        <v>152</v>
      </c>
      <c r="D58" s="5" t="s">
        <v>1692</v>
      </c>
      <c r="E58" s="5" t="s">
        <v>1693</v>
      </c>
      <c r="F58" s="5" t="s">
        <v>1694</v>
      </c>
      <c r="G58" s="5" t="s">
        <v>1498</v>
      </c>
      <c r="J58" s="5" t="s">
        <v>2139</v>
      </c>
    </row>
    <row r="59" spans="1:10">
      <c r="A59" s="5">
        <v>58</v>
      </c>
      <c r="B59" s="5" t="s">
        <v>1480</v>
      </c>
      <c r="C59" s="5" t="s">
        <v>152</v>
      </c>
      <c r="D59" s="5" t="s">
        <v>1695</v>
      </c>
      <c r="E59" s="5" t="s">
        <v>1696</v>
      </c>
      <c r="F59" s="5" t="s">
        <v>1697</v>
      </c>
      <c r="G59" s="5" t="s">
        <v>1502</v>
      </c>
      <c r="H59" s="5" t="s">
        <v>1698</v>
      </c>
      <c r="J59" s="5" t="s">
        <v>2139</v>
      </c>
    </row>
    <row r="60" spans="1:10">
      <c r="A60" s="5">
        <v>59</v>
      </c>
      <c r="B60" s="5" t="s">
        <v>1480</v>
      </c>
      <c r="C60" s="5" t="s">
        <v>152</v>
      </c>
      <c r="D60" s="5" t="s">
        <v>1699</v>
      </c>
      <c r="E60" s="5" t="s">
        <v>1700</v>
      </c>
      <c r="F60" s="5" t="s">
        <v>1701</v>
      </c>
      <c r="G60" s="5" t="s">
        <v>1666</v>
      </c>
      <c r="J60" s="5" t="s">
        <v>2139</v>
      </c>
    </row>
    <row r="61" spans="1:10">
      <c r="A61" s="5">
        <v>60</v>
      </c>
      <c r="B61" s="5" t="s">
        <v>1480</v>
      </c>
      <c r="C61" s="5" t="s">
        <v>152</v>
      </c>
      <c r="D61" s="5" t="s">
        <v>1702</v>
      </c>
      <c r="E61" s="5" t="s">
        <v>1703</v>
      </c>
      <c r="F61" s="5" t="s">
        <v>1704</v>
      </c>
      <c r="G61" s="5" t="s">
        <v>1541</v>
      </c>
      <c r="J61" s="5" t="s">
        <v>2139</v>
      </c>
    </row>
    <row r="62" spans="1:10">
      <c r="A62" s="5">
        <v>61</v>
      </c>
      <c r="B62" s="5" t="s">
        <v>1480</v>
      </c>
      <c r="C62" s="5" t="s">
        <v>152</v>
      </c>
      <c r="D62" s="5" t="s">
        <v>1705</v>
      </c>
      <c r="E62" s="5" t="s">
        <v>1706</v>
      </c>
      <c r="F62" s="5" t="s">
        <v>1707</v>
      </c>
      <c r="G62" s="5" t="s">
        <v>1708</v>
      </c>
      <c r="J62" s="5" t="s">
        <v>2139</v>
      </c>
    </row>
    <row r="63" spans="1:10">
      <c r="A63" s="5">
        <v>62</v>
      </c>
      <c r="B63" s="5" t="s">
        <v>1480</v>
      </c>
      <c r="C63" s="5" t="s">
        <v>152</v>
      </c>
      <c r="D63" s="5" t="s">
        <v>1709</v>
      </c>
      <c r="E63" s="5" t="s">
        <v>1710</v>
      </c>
      <c r="F63" s="5" t="s">
        <v>1711</v>
      </c>
      <c r="G63" s="5" t="s">
        <v>1521</v>
      </c>
      <c r="H63" s="5" t="s">
        <v>1712</v>
      </c>
      <c r="J63" s="5" t="s">
        <v>2139</v>
      </c>
    </row>
    <row r="64" spans="1:10">
      <c r="A64" s="5">
        <v>63</v>
      </c>
      <c r="B64" s="5" t="s">
        <v>1480</v>
      </c>
      <c r="C64" s="5" t="s">
        <v>152</v>
      </c>
      <c r="D64" s="5" t="s">
        <v>1713</v>
      </c>
      <c r="E64" s="5" t="s">
        <v>1714</v>
      </c>
      <c r="F64" s="5" t="s">
        <v>1715</v>
      </c>
      <c r="G64" s="5" t="s">
        <v>1541</v>
      </c>
      <c r="H64" s="5" t="s">
        <v>1716</v>
      </c>
      <c r="J64" s="5" t="s">
        <v>2139</v>
      </c>
    </row>
    <row r="65" spans="1:10">
      <c r="A65" s="5">
        <v>64</v>
      </c>
      <c r="B65" s="5" t="s">
        <v>1480</v>
      </c>
      <c r="C65" s="5" t="s">
        <v>152</v>
      </c>
      <c r="D65" s="5" t="s">
        <v>1717</v>
      </c>
      <c r="E65" s="5" t="s">
        <v>1718</v>
      </c>
      <c r="F65" s="5" t="s">
        <v>1719</v>
      </c>
      <c r="G65" s="5" t="s">
        <v>1541</v>
      </c>
      <c r="J65" s="5" t="s">
        <v>2139</v>
      </c>
    </row>
    <row r="66" spans="1:10">
      <c r="A66" s="5">
        <v>65</v>
      </c>
      <c r="B66" s="5" t="s">
        <v>1480</v>
      </c>
      <c r="C66" s="5" t="s">
        <v>152</v>
      </c>
      <c r="D66" s="5" t="s">
        <v>1720</v>
      </c>
      <c r="E66" s="5" t="s">
        <v>1721</v>
      </c>
      <c r="F66" s="5" t="s">
        <v>1722</v>
      </c>
      <c r="G66" s="5" t="s">
        <v>1723</v>
      </c>
      <c r="J66" s="5" t="s">
        <v>2139</v>
      </c>
    </row>
    <row r="67" spans="1:10">
      <c r="A67" s="5">
        <v>66</v>
      </c>
      <c r="B67" s="5" t="s">
        <v>1480</v>
      </c>
      <c r="C67" s="5" t="s">
        <v>152</v>
      </c>
      <c r="D67" s="5" t="s">
        <v>1724</v>
      </c>
      <c r="E67" s="5" t="s">
        <v>1725</v>
      </c>
      <c r="F67" s="5" t="s">
        <v>1726</v>
      </c>
      <c r="G67" s="5" t="s">
        <v>1723</v>
      </c>
      <c r="J67" s="5" t="s">
        <v>2139</v>
      </c>
    </row>
    <row r="68" spans="1:10">
      <c r="A68" s="5">
        <v>67</v>
      </c>
      <c r="B68" s="5" t="s">
        <v>1480</v>
      </c>
      <c r="C68" s="5" t="s">
        <v>152</v>
      </c>
      <c r="D68" s="5" t="s">
        <v>1727</v>
      </c>
      <c r="E68" s="5" t="s">
        <v>1728</v>
      </c>
      <c r="F68" s="5" t="s">
        <v>1729</v>
      </c>
      <c r="G68" s="5" t="s">
        <v>1541</v>
      </c>
      <c r="J68" s="5" t="s">
        <v>2139</v>
      </c>
    </row>
    <row r="69" spans="1:10">
      <c r="A69" s="5">
        <v>68</v>
      </c>
      <c r="B69" s="5" t="s">
        <v>1480</v>
      </c>
      <c r="C69" s="5" t="s">
        <v>152</v>
      </c>
      <c r="D69" s="5" t="s">
        <v>1730</v>
      </c>
      <c r="E69" s="5" t="s">
        <v>1731</v>
      </c>
      <c r="F69" s="5" t="s">
        <v>1732</v>
      </c>
      <c r="G69" s="5" t="s">
        <v>1733</v>
      </c>
      <c r="J69" s="5" t="s">
        <v>2139</v>
      </c>
    </row>
    <row r="70" spans="1:10">
      <c r="A70" s="5">
        <v>69</v>
      </c>
      <c r="B70" s="5" t="s">
        <v>1480</v>
      </c>
      <c r="C70" s="5" t="s">
        <v>152</v>
      </c>
      <c r="D70" s="5" t="s">
        <v>1734</v>
      </c>
      <c r="E70" s="5" t="s">
        <v>1735</v>
      </c>
      <c r="F70" s="5" t="s">
        <v>1736</v>
      </c>
      <c r="G70" s="5" t="s">
        <v>1733</v>
      </c>
      <c r="J70" s="5" t="s">
        <v>2139</v>
      </c>
    </row>
    <row r="71" spans="1:10">
      <c r="A71" s="5">
        <v>70</v>
      </c>
      <c r="B71" s="5" t="s">
        <v>1480</v>
      </c>
      <c r="C71" s="5" t="s">
        <v>152</v>
      </c>
      <c r="D71" s="5" t="s">
        <v>1737</v>
      </c>
      <c r="E71" s="5" t="s">
        <v>1738</v>
      </c>
      <c r="F71" s="5" t="s">
        <v>1739</v>
      </c>
      <c r="G71" s="5" t="s">
        <v>1708</v>
      </c>
      <c r="J71" s="5" t="s">
        <v>2139</v>
      </c>
    </row>
    <row r="72" spans="1:10">
      <c r="A72" s="5">
        <v>71</v>
      </c>
      <c r="B72" s="5" t="s">
        <v>1480</v>
      </c>
      <c r="C72" s="5" t="s">
        <v>152</v>
      </c>
      <c r="D72" s="5" t="s">
        <v>1740</v>
      </c>
      <c r="E72" s="5" t="s">
        <v>1741</v>
      </c>
      <c r="F72" s="5" t="s">
        <v>1742</v>
      </c>
      <c r="G72" s="5" t="s">
        <v>1723</v>
      </c>
      <c r="J72" s="5" t="s">
        <v>2139</v>
      </c>
    </row>
    <row r="73" spans="1:10">
      <c r="A73" s="5">
        <v>72</v>
      </c>
      <c r="B73" s="5" t="s">
        <v>1480</v>
      </c>
      <c r="C73" s="5" t="s">
        <v>152</v>
      </c>
      <c r="D73" s="5" t="s">
        <v>1743</v>
      </c>
      <c r="E73" s="5" t="s">
        <v>1744</v>
      </c>
      <c r="F73" s="5" t="s">
        <v>1745</v>
      </c>
      <c r="G73" s="5" t="s">
        <v>1666</v>
      </c>
      <c r="J73" s="5" t="s">
        <v>2139</v>
      </c>
    </row>
    <row r="74" spans="1:10">
      <c r="A74" s="5">
        <v>73</v>
      </c>
      <c r="B74" s="5" t="s">
        <v>1480</v>
      </c>
      <c r="C74" s="5" t="s">
        <v>152</v>
      </c>
      <c r="D74" s="5" t="s">
        <v>1746</v>
      </c>
      <c r="E74" s="5" t="s">
        <v>1747</v>
      </c>
      <c r="F74" s="5" t="s">
        <v>1748</v>
      </c>
      <c r="G74" s="5" t="s">
        <v>1733</v>
      </c>
      <c r="J74" s="5" t="s">
        <v>2139</v>
      </c>
    </row>
    <row r="75" spans="1:10">
      <c r="A75" s="5">
        <v>74</v>
      </c>
      <c r="B75" s="5" t="s">
        <v>1480</v>
      </c>
      <c r="C75" s="5" t="s">
        <v>152</v>
      </c>
      <c r="D75" s="5" t="s">
        <v>1749</v>
      </c>
      <c r="E75" s="5" t="s">
        <v>1750</v>
      </c>
      <c r="F75" s="5" t="s">
        <v>1751</v>
      </c>
      <c r="G75" s="5" t="s">
        <v>1752</v>
      </c>
      <c r="J75" s="5" t="s">
        <v>2139</v>
      </c>
    </row>
    <row r="76" spans="1:10">
      <c r="A76" s="5">
        <v>75</v>
      </c>
      <c r="B76" s="5" t="s">
        <v>1480</v>
      </c>
      <c r="C76" s="5" t="s">
        <v>152</v>
      </c>
      <c r="D76" s="5" t="s">
        <v>1753</v>
      </c>
      <c r="E76" s="5" t="s">
        <v>1754</v>
      </c>
      <c r="F76" s="5" t="s">
        <v>1755</v>
      </c>
      <c r="G76" s="5" t="s">
        <v>1733</v>
      </c>
      <c r="J76" s="5" t="s">
        <v>2139</v>
      </c>
    </row>
    <row r="77" spans="1:10">
      <c r="A77" s="5">
        <v>76</v>
      </c>
      <c r="B77" s="5" t="s">
        <v>1480</v>
      </c>
      <c r="C77" s="5" t="s">
        <v>152</v>
      </c>
      <c r="D77" s="5" t="s">
        <v>1756</v>
      </c>
      <c r="E77" s="5" t="s">
        <v>1757</v>
      </c>
      <c r="F77" s="5" t="s">
        <v>1758</v>
      </c>
      <c r="G77" s="5" t="s">
        <v>1666</v>
      </c>
      <c r="H77" s="5" t="s">
        <v>1759</v>
      </c>
      <c r="J77" s="5" t="s">
        <v>2139</v>
      </c>
    </row>
    <row r="78" spans="1:10">
      <c r="A78" s="5">
        <v>77</v>
      </c>
      <c r="B78" s="5" t="s">
        <v>1480</v>
      </c>
      <c r="C78" s="5" t="s">
        <v>152</v>
      </c>
      <c r="D78" s="5" t="s">
        <v>1760</v>
      </c>
      <c r="E78" s="5" t="s">
        <v>1761</v>
      </c>
      <c r="F78" s="5" t="s">
        <v>1762</v>
      </c>
      <c r="G78" s="5" t="s">
        <v>1708</v>
      </c>
      <c r="J78" s="5" t="s">
        <v>2139</v>
      </c>
    </row>
    <row r="79" spans="1:10">
      <c r="A79" s="5">
        <v>78</v>
      </c>
      <c r="B79" s="5" t="s">
        <v>1480</v>
      </c>
      <c r="C79" s="5" t="s">
        <v>152</v>
      </c>
      <c r="D79" s="5" t="s">
        <v>1763</v>
      </c>
      <c r="E79" s="5" t="s">
        <v>1764</v>
      </c>
      <c r="F79" s="5" t="s">
        <v>1765</v>
      </c>
      <c r="G79" s="5" t="s">
        <v>1766</v>
      </c>
      <c r="J79" s="5" t="s">
        <v>2139</v>
      </c>
    </row>
    <row r="80" spans="1:10">
      <c r="A80" s="5">
        <v>79</v>
      </c>
      <c r="B80" s="5" t="s">
        <v>1480</v>
      </c>
      <c r="C80" s="5" t="s">
        <v>152</v>
      </c>
      <c r="D80" s="5" t="s">
        <v>1767</v>
      </c>
      <c r="E80" s="5" t="s">
        <v>1768</v>
      </c>
      <c r="F80" s="5" t="s">
        <v>1769</v>
      </c>
      <c r="G80" s="5" t="s">
        <v>1661</v>
      </c>
      <c r="J80" s="5" t="s">
        <v>2139</v>
      </c>
    </row>
    <row r="81" spans="1:10">
      <c r="A81" s="5">
        <v>80</v>
      </c>
      <c r="B81" s="5" t="s">
        <v>1480</v>
      </c>
      <c r="C81" s="5" t="s">
        <v>152</v>
      </c>
      <c r="D81" s="5" t="s">
        <v>1770</v>
      </c>
      <c r="E81" s="5" t="s">
        <v>1771</v>
      </c>
      <c r="F81" s="5" t="s">
        <v>1772</v>
      </c>
      <c r="G81" s="5" t="s">
        <v>1541</v>
      </c>
      <c r="J81" s="5" t="s">
        <v>2139</v>
      </c>
    </row>
    <row r="82" spans="1:10">
      <c r="A82" s="5">
        <v>81</v>
      </c>
      <c r="B82" s="5" t="s">
        <v>1480</v>
      </c>
      <c r="C82" s="5" t="s">
        <v>152</v>
      </c>
      <c r="D82" s="5" t="s">
        <v>1773</v>
      </c>
      <c r="E82" s="5" t="s">
        <v>1774</v>
      </c>
      <c r="F82" s="5" t="s">
        <v>1775</v>
      </c>
      <c r="G82" s="5" t="s">
        <v>1617</v>
      </c>
      <c r="J82" s="5" t="s">
        <v>2139</v>
      </c>
    </row>
    <row r="83" spans="1:10">
      <c r="A83" s="5">
        <v>82</v>
      </c>
      <c r="B83" s="5" t="s">
        <v>1480</v>
      </c>
      <c r="C83" s="5" t="s">
        <v>152</v>
      </c>
      <c r="D83" s="5" t="s">
        <v>1776</v>
      </c>
      <c r="E83" s="5" t="s">
        <v>1777</v>
      </c>
      <c r="F83" s="5" t="s">
        <v>1778</v>
      </c>
      <c r="G83" s="5" t="s">
        <v>1779</v>
      </c>
      <c r="J83" s="5" t="s">
        <v>2139</v>
      </c>
    </row>
    <row r="84" spans="1:10">
      <c r="A84" s="5">
        <v>83</v>
      </c>
      <c r="B84" s="5" t="s">
        <v>1480</v>
      </c>
      <c r="C84" s="5" t="s">
        <v>152</v>
      </c>
      <c r="D84" s="5" t="s">
        <v>1780</v>
      </c>
      <c r="E84" s="5" t="s">
        <v>1781</v>
      </c>
      <c r="F84" s="5" t="s">
        <v>1782</v>
      </c>
      <c r="G84" s="5" t="s">
        <v>1733</v>
      </c>
      <c r="J84" s="5" t="s">
        <v>2139</v>
      </c>
    </row>
    <row r="85" spans="1:10">
      <c r="A85" s="5">
        <v>84</v>
      </c>
      <c r="B85" s="5" t="s">
        <v>1480</v>
      </c>
      <c r="C85" s="5" t="s">
        <v>152</v>
      </c>
      <c r="D85" s="5" t="s">
        <v>1783</v>
      </c>
      <c r="E85" s="5" t="s">
        <v>1784</v>
      </c>
      <c r="F85" s="5" t="s">
        <v>1785</v>
      </c>
      <c r="G85" s="5" t="s">
        <v>1786</v>
      </c>
      <c r="J85" s="5" t="s">
        <v>2139</v>
      </c>
    </row>
    <row r="86" spans="1:10">
      <c r="A86" s="5">
        <v>85</v>
      </c>
      <c r="B86" s="5" t="s">
        <v>1480</v>
      </c>
      <c r="C86" s="5" t="s">
        <v>152</v>
      </c>
      <c r="D86" s="5" t="s">
        <v>1787</v>
      </c>
      <c r="E86" s="5" t="s">
        <v>1788</v>
      </c>
      <c r="F86" s="5" t="s">
        <v>1789</v>
      </c>
      <c r="G86" s="5" t="s">
        <v>1628</v>
      </c>
      <c r="J86" s="5" t="s">
        <v>2139</v>
      </c>
    </row>
    <row r="87" spans="1:10">
      <c r="A87" s="5">
        <v>86</v>
      </c>
      <c r="B87" s="5" t="s">
        <v>1480</v>
      </c>
      <c r="C87" s="5" t="s">
        <v>152</v>
      </c>
      <c r="D87" s="5" t="s">
        <v>1790</v>
      </c>
      <c r="E87" s="5" t="s">
        <v>1791</v>
      </c>
      <c r="F87" s="5" t="s">
        <v>1792</v>
      </c>
      <c r="G87" s="5" t="s">
        <v>1666</v>
      </c>
      <c r="J87" s="5" t="s">
        <v>2139</v>
      </c>
    </row>
    <row r="88" spans="1:10">
      <c r="A88" s="5">
        <v>87</v>
      </c>
      <c r="B88" s="5" t="s">
        <v>1480</v>
      </c>
      <c r="C88" s="5" t="s">
        <v>152</v>
      </c>
      <c r="D88" s="5" t="s">
        <v>1793</v>
      </c>
      <c r="E88" s="5" t="s">
        <v>1794</v>
      </c>
      <c r="F88" s="5" t="s">
        <v>1795</v>
      </c>
      <c r="G88" s="5" t="s">
        <v>1541</v>
      </c>
      <c r="J88" s="5" t="s">
        <v>2139</v>
      </c>
    </row>
    <row r="89" spans="1:10">
      <c r="A89" s="5">
        <v>88</v>
      </c>
      <c r="B89" s="5" t="s">
        <v>1480</v>
      </c>
      <c r="C89" s="5" t="s">
        <v>152</v>
      </c>
      <c r="D89" s="5" t="s">
        <v>1796</v>
      </c>
      <c r="E89" s="5" t="s">
        <v>1797</v>
      </c>
      <c r="F89" s="5" t="s">
        <v>1798</v>
      </c>
      <c r="G89" s="5" t="s">
        <v>1799</v>
      </c>
      <c r="J89" s="5" t="s">
        <v>2139</v>
      </c>
    </row>
    <row r="90" spans="1:10">
      <c r="A90" s="5">
        <v>89</v>
      </c>
      <c r="B90" s="5" t="s">
        <v>1480</v>
      </c>
      <c r="C90" s="5" t="s">
        <v>152</v>
      </c>
      <c r="D90" s="5" t="s">
        <v>1800</v>
      </c>
      <c r="E90" s="5" t="s">
        <v>1801</v>
      </c>
      <c r="F90" s="5" t="s">
        <v>1802</v>
      </c>
      <c r="G90" s="5" t="s">
        <v>1529</v>
      </c>
      <c r="J90" s="5" t="s">
        <v>2139</v>
      </c>
    </row>
    <row r="91" spans="1:10">
      <c r="A91" s="5">
        <v>90</v>
      </c>
      <c r="B91" s="5" t="s">
        <v>1480</v>
      </c>
      <c r="C91" s="5" t="s">
        <v>152</v>
      </c>
      <c r="D91" s="5" t="s">
        <v>1803</v>
      </c>
      <c r="E91" s="5" t="s">
        <v>1804</v>
      </c>
      <c r="F91" s="5" t="s">
        <v>1805</v>
      </c>
      <c r="G91" s="5" t="s">
        <v>1806</v>
      </c>
      <c r="J91" s="5" t="s">
        <v>2139</v>
      </c>
    </row>
    <row r="92" spans="1:10">
      <c r="A92" s="5">
        <v>91</v>
      </c>
      <c r="B92" s="5" t="s">
        <v>1480</v>
      </c>
      <c r="C92" s="5" t="s">
        <v>152</v>
      </c>
      <c r="D92" s="5" t="s">
        <v>1807</v>
      </c>
      <c r="E92" s="5" t="s">
        <v>1808</v>
      </c>
      <c r="F92" s="5" t="s">
        <v>1809</v>
      </c>
      <c r="G92" s="5" t="s">
        <v>1552</v>
      </c>
      <c r="J92" s="5" t="s">
        <v>2139</v>
      </c>
    </row>
    <row r="93" spans="1:10">
      <c r="A93" s="5">
        <v>92</v>
      </c>
      <c r="B93" s="5" t="s">
        <v>1480</v>
      </c>
      <c r="C93" s="5" t="s">
        <v>152</v>
      </c>
      <c r="D93" s="5" t="s">
        <v>1810</v>
      </c>
      <c r="E93" s="5" t="s">
        <v>1811</v>
      </c>
      <c r="F93" s="5" t="s">
        <v>1812</v>
      </c>
      <c r="G93" s="5" t="s">
        <v>1813</v>
      </c>
      <c r="J93" s="5" t="s">
        <v>2139</v>
      </c>
    </row>
    <row r="94" spans="1:10">
      <c r="A94" s="5">
        <v>93</v>
      </c>
      <c r="B94" s="5" t="s">
        <v>1480</v>
      </c>
      <c r="C94" s="5" t="s">
        <v>152</v>
      </c>
      <c r="D94" s="5" t="s">
        <v>1814</v>
      </c>
      <c r="E94" s="5" t="s">
        <v>1815</v>
      </c>
      <c r="F94" s="5" t="s">
        <v>1816</v>
      </c>
      <c r="G94" s="5" t="s">
        <v>1484</v>
      </c>
      <c r="J94" s="5" t="s">
        <v>2139</v>
      </c>
    </row>
    <row r="95" spans="1:10">
      <c r="A95" s="5">
        <v>94</v>
      </c>
      <c r="B95" s="5" t="s">
        <v>1480</v>
      </c>
      <c r="C95" s="5" t="s">
        <v>152</v>
      </c>
      <c r="D95" s="5" t="s">
        <v>1817</v>
      </c>
      <c r="E95" s="5" t="s">
        <v>1818</v>
      </c>
      <c r="F95" s="5" t="s">
        <v>1819</v>
      </c>
      <c r="G95" s="5" t="s">
        <v>1766</v>
      </c>
      <c r="J95" s="5" t="s">
        <v>2139</v>
      </c>
    </row>
    <row r="96" spans="1:10">
      <c r="A96" s="5">
        <v>95</v>
      </c>
      <c r="B96" s="5" t="s">
        <v>1480</v>
      </c>
      <c r="C96" s="5" t="s">
        <v>152</v>
      </c>
      <c r="D96" s="5" t="s">
        <v>1820</v>
      </c>
      <c r="E96" s="5" t="s">
        <v>1821</v>
      </c>
      <c r="F96" s="5" t="s">
        <v>1822</v>
      </c>
      <c r="G96" s="5" t="s">
        <v>1605</v>
      </c>
      <c r="J96" s="5" t="s">
        <v>2139</v>
      </c>
    </row>
    <row r="97" spans="1:10">
      <c r="A97" s="5">
        <v>96</v>
      </c>
      <c r="B97" s="5" t="s">
        <v>1480</v>
      </c>
      <c r="C97" s="5" t="s">
        <v>152</v>
      </c>
      <c r="D97" s="5" t="s">
        <v>1823</v>
      </c>
      <c r="E97" s="5" t="s">
        <v>1824</v>
      </c>
      <c r="F97" s="5" t="s">
        <v>1825</v>
      </c>
      <c r="G97" s="5" t="s">
        <v>1605</v>
      </c>
      <c r="J97" s="5" t="s">
        <v>2139</v>
      </c>
    </row>
    <row r="98" spans="1:10">
      <c r="A98" s="5">
        <v>97</v>
      </c>
      <c r="B98" s="5" t="s">
        <v>1480</v>
      </c>
      <c r="C98" s="5" t="s">
        <v>152</v>
      </c>
      <c r="D98" s="5" t="s">
        <v>1826</v>
      </c>
      <c r="E98" s="5" t="s">
        <v>1827</v>
      </c>
      <c r="F98" s="5" t="s">
        <v>1828</v>
      </c>
      <c r="G98" s="5" t="s">
        <v>1829</v>
      </c>
      <c r="J98" s="5" t="s">
        <v>2139</v>
      </c>
    </row>
    <row r="99" spans="1:10">
      <c r="A99" s="5">
        <v>98</v>
      </c>
      <c r="B99" s="5" t="s">
        <v>1480</v>
      </c>
      <c r="C99" s="5" t="s">
        <v>152</v>
      </c>
      <c r="D99" s="5" t="s">
        <v>1830</v>
      </c>
      <c r="E99" s="5" t="s">
        <v>1831</v>
      </c>
      <c r="F99" s="5" t="s">
        <v>1828</v>
      </c>
      <c r="G99" s="5" t="s">
        <v>1832</v>
      </c>
      <c r="J99" s="5" t="s">
        <v>2139</v>
      </c>
    </row>
    <row r="100" spans="1:10">
      <c r="A100" s="5">
        <v>99</v>
      </c>
      <c r="B100" s="5" t="s">
        <v>1480</v>
      </c>
      <c r="C100" s="5" t="s">
        <v>152</v>
      </c>
      <c r="D100" s="5" t="s">
        <v>1833</v>
      </c>
      <c r="E100" s="5" t="s">
        <v>1834</v>
      </c>
      <c r="F100" s="5" t="s">
        <v>1835</v>
      </c>
      <c r="G100" s="5" t="s">
        <v>1560</v>
      </c>
      <c r="J100" s="5" t="s">
        <v>2139</v>
      </c>
    </row>
    <row r="101" spans="1:10">
      <c r="A101" s="5">
        <v>100</v>
      </c>
      <c r="B101" s="5" t="s">
        <v>1480</v>
      </c>
      <c r="C101" s="5" t="s">
        <v>152</v>
      </c>
      <c r="D101" s="5" t="s">
        <v>1836</v>
      </c>
      <c r="E101" s="5" t="s">
        <v>1837</v>
      </c>
      <c r="F101" s="5" t="s">
        <v>1838</v>
      </c>
      <c r="G101" s="5" t="s">
        <v>1552</v>
      </c>
      <c r="J101" s="5" t="s">
        <v>2139</v>
      </c>
    </row>
    <row r="102" spans="1:10">
      <c r="A102" s="5">
        <v>101</v>
      </c>
      <c r="B102" s="5" t="s">
        <v>1480</v>
      </c>
      <c r="C102" s="5" t="s">
        <v>152</v>
      </c>
      <c r="D102" s="5" t="s">
        <v>1839</v>
      </c>
      <c r="E102" s="5" t="s">
        <v>1840</v>
      </c>
      <c r="F102" s="5" t="s">
        <v>1841</v>
      </c>
      <c r="G102" s="5" t="s">
        <v>1552</v>
      </c>
      <c r="J102" s="5" t="s">
        <v>2139</v>
      </c>
    </row>
    <row r="103" spans="1:10">
      <c r="A103" s="5">
        <v>102</v>
      </c>
      <c r="B103" s="5" t="s">
        <v>1480</v>
      </c>
      <c r="C103" s="5" t="s">
        <v>152</v>
      </c>
      <c r="D103" s="5" t="s">
        <v>1842</v>
      </c>
      <c r="E103" s="5" t="s">
        <v>1843</v>
      </c>
      <c r="F103" s="5" t="s">
        <v>1844</v>
      </c>
      <c r="G103" s="5" t="s">
        <v>1552</v>
      </c>
      <c r="H103" s="5" t="s">
        <v>1845</v>
      </c>
      <c r="J103" s="5" t="s">
        <v>2139</v>
      </c>
    </row>
    <row r="104" spans="1:10">
      <c r="A104" s="5">
        <v>103</v>
      </c>
      <c r="B104" s="5" t="s">
        <v>1480</v>
      </c>
      <c r="C104" s="5" t="s">
        <v>152</v>
      </c>
      <c r="D104" s="5" t="s">
        <v>1846</v>
      </c>
      <c r="E104" s="5" t="s">
        <v>1847</v>
      </c>
      <c r="F104" s="5" t="s">
        <v>1848</v>
      </c>
      <c r="G104" s="5" t="s">
        <v>1545</v>
      </c>
      <c r="J104" s="5" t="s">
        <v>2139</v>
      </c>
    </row>
    <row r="105" spans="1:10">
      <c r="A105" s="5">
        <v>104</v>
      </c>
      <c r="B105" s="5" t="s">
        <v>1480</v>
      </c>
      <c r="C105" s="5" t="s">
        <v>152</v>
      </c>
      <c r="D105" s="5" t="s">
        <v>1849</v>
      </c>
      <c r="E105" s="5" t="s">
        <v>1850</v>
      </c>
      <c r="F105" s="5" t="s">
        <v>1851</v>
      </c>
      <c r="G105" s="5" t="s">
        <v>1733</v>
      </c>
      <c r="H105" s="5" t="s">
        <v>1852</v>
      </c>
      <c r="J105" s="5" t="s">
        <v>2139</v>
      </c>
    </row>
    <row r="106" spans="1:10">
      <c r="A106" s="5">
        <v>105</v>
      </c>
      <c r="B106" s="5" t="s">
        <v>1480</v>
      </c>
      <c r="C106" s="5" t="s">
        <v>152</v>
      </c>
      <c r="D106" s="5" t="s">
        <v>1853</v>
      </c>
      <c r="E106" s="5" t="s">
        <v>1854</v>
      </c>
      <c r="F106" s="5" t="s">
        <v>1855</v>
      </c>
      <c r="G106" s="5" t="s">
        <v>1666</v>
      </c>
      <c r="H106" s="5" t="s">
        <v>1856</v>
      </c>
      <c r="J106" s="5" t="s">
        <v>2139</v>
      </c>
    </row>
    <row r="107" spans="1:10">
      <c r="A107" s="5">
        <v>106</v>
      </c>
      <c r="B107" s="5" t="s">
        <v>1480</v>
      </c>
      <c r="C107" s="5" t="s">
        <v>152</v>
      </c>
      <c r="D107" s="5" t="s">
        <v>1857</v>
      </c>
      <c r="E107" s="5" t="s">
        <v>1858</v>
      </c>
      <c r="F107" s="5" t="s">
        <v>1859</v>
      </c>
      <c r="G107" s="5" t="s">
        <v>1806</v>
      </c>
      <c r="H107" s="5" t="s">
        <v>1860</v>
      </c>
      <c r="J107" s="5" t="s">
        <v>2139</v>
      </c>
    </row>
    <row r="108" spans="1:10">
      <c r="A108" s="5">
        <v>107</v>
      </c>
      <c r="B108" s="5" t="s">
        <v>1480</v>
      </c>
      <c r="C108" s="5" t="s">
        <v>152</v>
      </c>
      <c r="D108" s="5" t="s">
        <v>1861</v>
      </c>
      <c r="E108" s="5" t="s">
        <v>1862</v>
      </c>
      <c r="F108" s="5" t="s">
        <v>1863</v>
      </c>
      <c r="G108" s="5" t="s">
        <v>1613</v>
      </c>
      <c r="J108" s="5" t="s">
        <v>2139</v>
      </c>
    </row>
    <row r="109" spans="1:10">
      <c r="A109" s="5">
        <v>108</v>
      </c>
      <c r="B109" s="5" t="s">
        <v>1480</v>
      </c>
      <c r="C109" s="5" t="s">
        <v>152</v>
      </c>
      <c r="D109" s="5" t="s">
        <v>1864</v>
      </c>
      <c r="E109" s="5" t="s">
        <v>1865</v>
      </c>
      <c r="F109" s="5" t="s">
        <v>1866</v>
      </c>
      <c r="G109" s="5" t="s">
        <v>1605</v>
      </c>
      <c r="J109" s="5" t="s">
        <v>2139</v>
      </c>
    </row>
    <row r="110" spans="1:10">
      <c r="A110" s="5">
        <v>109</v>
      </c>
      <c r="B110" s="5" t="s">
        <v>1480</v>
      </c>
      <c r="C110" s="5" t="s">
        <v>152</v>
      </c>
      <c r="D110" s="5" t="s">
        <v>1867</v>
      </c>
      <c r="E110" s="5" t="s">
        <v>1868</v>
      </c>
      <c r="F110" s="5" t="s">
        <v>1869</v>
      </c>
      <c r="G110" s="5" t="s">
        <v>1560</v>
      </c>
      <c r="J110" s="5" t="s">
        <v>2139</v>
      </c>
    </row>
    <row r="111" spans="1:10">
      <c r="A111" s="5">
        <v>110</v>
      </c>
      <c r="B111" s="5" t="s">
        <v>1480</v>
      </c>
      <c r="C111" s="5" t="s">
        <v>152</v>
      </c>
      <c r="D111" s="5" t="s">
        <v>1870</v>
      </c>
      <c r="E111" s="5" t="s">
        <v>1871</v>
      </c>
      <c r="F111" s="5" t="s">
        <v>1872</v>
      </c>
      <c r="G111" s="5" t="s">
        <v>1541</v>
      </c>
      <c r="H111" s="5" t="s">
        <v>1873</v>
      </c>
      <c r="J111" s="5" t="s">
        <v>2139</v>
      </c>
    </row>
    <row r="112" spans="1:10">
      <c r="A112" s="5">
        <v>111</v>
      </c>
      <c r="B112" s="5" t="s">
        <v>1480</v>
      </c>
      <c r="C112" s="5" t="s">
        <v>152</v>
      </c>
      <c r="D112" s="5" t="s">
        <v>1874</v>
      </c>
      <c r="E112" s="5" t="s">
        <v>1875</v>
      </c>
      <c r="F112" s="5" t="s">
        <v>1876</v>
      </c>
      <c r="G112" s="5" t="s">
        <v>1545</v>
      </c>
      <c r="J112" s="5" t="s">
        <v>2139</v>
      </c>
    </row>
    <row r="113" spans="1:10">
      <c r="A113" s="5">
        <v>112</v>
      </c>
      <c r="B113" s="5" t="s">
        <v>1480</v>
      </c>
      <c r="C113" s="5" t="s">
        <v>152</v>
      </c>
      <c r="D113" s="5" t="s">
        <v>1877</v>
      </c>
      <c r="E113" s="5" t="s">
        <v>1878</v>
      </c>
      <c r="F113" s="5" t="s">
        <v>1879</v>
      </c>
      <c r="G113" s="5" t="s">
        <v>1605</v>
      </c>
      <c r="J113" s="5" t="s">
        <v>2139</v>
      </c>
    </row>
    <row r="114" spans="1:10">
      <c r="A114" s="5">
        <v>113</v>
      </c>
      <c r="B114" s="5" t="s">
        <v>1480</v>
      </c>
      <c r="C114" s="5" t="s">
        <v>152</v>
      </c>
      <c r="D114" s="5" t="s">
        <v>1880</v>
      </c>
      <c r="E114" s="5" t="s">
        <v>1881</v>
      </c>
      <c r="F114" s="5" t="s">
        <v>1882</v>
      </c>
      <c r="G114" s="5" t="s">
        <v>1613</v>
      </c>
      <c r="J114" s="5" t="s">
        <v>2139</v>
      </c>
    </row>
    <row r="115" spans="1:10">
      <c r="A115" s="5">
        <v>114</v>
      </c>
      <c r="B115" s="5" t="s">
        <v>1480</v>
      </c>
      <c r="C115" s="5" t="s">
        <v>152</v>
      </c>
      <c r="D115" s="5" t="s">
        <v>1883</v>
      </c>
      <c r="E115" s="5" t="s">
        <v>1884</v>
      </c>
      <c r="F115" s="5" t="s">
        <v>1885</v>
      </c>
      <c r="G115" s="5" t="s">
        <v>1552</v>
      </c>
      <c r="H115" s="5" t="s">
        <v>1886</v>
      </c>
      <c r="J115" s="5" t="s">
        <v>2139</v>
      </c>
    </row>
    <row r="116" spans="1:10">
      <c r="A116" s="5">
        <v>115</v>
      </c>
      <c r="B116" s="5" t="s">
        <v>1480</v>
      </c>
      <c r="C116" s="5" t="s">
        <v>152</v>
      </c>
      <c r="D116" s="5" t="s">
        <v>1887</v>
      </c>
      <c r="E116" s="5" t="s">
        <v>1888</v>
      </c>
      <c r="F116" s="5" t="s">
        <v>1889</v>
      </c>
      <c r="G116" s="5" t="s">
        <v>1708</v>
      </c>
      <c r="H116" s="5" t="s">
        <v>1890</v>
      </c>
      <c r="J116" s="5" t="s">
        <v>2139</v>
      </c>
    </row>
    <row r="117" spans="1:10">
      <c r="A117" s="5">
        <v>116</v>
      </c>
      <c r="B117" s="5" t="s">
        <v>1480</v>
      </c>
      <c r="C117" s="5" t="s">
        <v>152</v>
      </c>
      <c r="D117" s="5" t="s">
        <v>1891</v>
      </c>
      <c r="E117" s="5" t="s">
        <v>1892</v>
      </c>
      <c r="F117" s="5" t="s">
        <v>1893</v>
      </c>
      <c r="G117" s="5" t="s">
        <v>1502</v>
      </c>
      <c r="H117" s="5" t="s">
        <v>1894</v>
      </c>
      <c r="J117" s="5" t="s">
        <v>2139</v>
      </c>
    </row>
    <row r="118" spans="1:10">
      <c r="A118" s="5">
        <v>117</v>
      </c>
      <c r="B118" s="5" t="s">
        <v>1480</v>
      </c>
      <c r="C118" s="5" t="s">
        <v>152</v>
      </c>
      <c r="D118" s="5" t="s">
        <v>1895</v>
      </c>
      <c r="E118" s="5" t="s">
        <v>1896</v>
      </c>
      <c r="F118" s="5" t="s">
        <v>1897</v>
      </c>
      <c r="G118" s="5" t="s">
        <v>1552</v>
      </c>
      <c r="J118" s="5" t="s">
        <v>2139</v>
      </c>
    </row>
    <row r="119" spans="1:10">
      <c r="A119" s="5">
        <v>118</v>
      </c>
      <c r="B119" s="5" t="s">
        <v>1480</v>
      </c>
      <c r="C119" s="5" t="s">
        <v>152</v>
      </c>
      <c r="D119" s="5" t="s">
        <v>1898</v>
      </c>
      <c r="E119" s="5" t="s">
        <v>1899</v>
      </c>
      <c r="F119" s="5" t="s">
        <v>1900</v>
      </c>
      <c r="G119" s="5" t="s">
        <v>1605</v>
      </c>
      <c r="H119" s="5" t="s">
        <v>1901</v>
      </c>
      <c r="J119" s="5" t="s">
        <v>2139</v>
      </c>
    </row>
    <row r="120" spans="1:10">
      <c r="A120" s="5">
        <v>119</v>
      </c>
      <c r="B120" s="5" t="s">
        <v>1480</v>
      </c>
      <c r="C120" s="5" t="s">
        <v>152</v>
      </c>
      <c r="D120" s="5" t="s">
        <v>1902</v>
      </c>
      <c r="E120" s="5" t="s">
        <v>1903</v>
      </c>
      <c r="F120" s="5" t="s">
        <v>1904</v>
      </c>
      <c r="G120" s="5" t="s">
        <v>1521</v>
      </c>
      <c r="J120" s="5" t="s">
        <v>2139</v>
      </c>
    </row>
    <row r="121" spans="1:10">
      <c r="A121" s="5">
        <v>120</v>
      </c>
      <c r="B121" s="5" t="s">
        <v>1480</v>
      </c>
      <c r="C121" s="5" t="s">
        <v>152</v>
      </c>
      <c r="D121" s="5" t="s">
        <v>1905</v>
      </c>
      <c r="E121" s="5" t="s">
        <v>1906</v>
      </c>
      <c r="F121" s="5" t="s">
        <v>1907</v>
      </c>
      <c r="G121" s="5" t="s">
        <v>1552</v>
      </c>
      <c r="H121" s="5" t="s">
        <v>1908</v>
      </c>
      <c r="J121" s="5" t="s">
        <v>2139</v>
      </c>
    </row>
    <row r="122" spans="1:10">
      <c r="A122" s="5">
        <v>121</v>
      </c>
      <c r="B122" s="5" t="s">
        <v>1480</v>
      </c>
      <c r="C122" s="5" t="s">
        <v>152</v>
      </c>
      <c r="D122" s="5" t="s">
        <v>1909</v>
      </c>
      <c r="E122" s="5" t="s">
        <v>1910</v>
      </c>
      <c r="F122" s="5" t="s">
        <v>1911</v>
      </c>
      <c r="G122" s="5" t="s">
        <v>1661</v>
      </c>
      <c r="H122" s="5" t="s">
        <v>1912</v>
      </c>
      <c r="J122" s="5" t="s">
        <v>2139</v>
      </c>
    </row>
    <row r="123" spans="1:10">
      <c r="A123" s="5">
        <v>122</v>
      </c>
      <c r="B123" s="5" t="s">
        <v>1480</v>
      </c>
      <c r="C123" s="5" t="s">
        <v>152</v>
      </c>
      <c r="D123" s="5" t="s">
        <v>1913</v>
      </c>
      <c r="E123" s="5" t="s">
        <v>1914</v>
      </c>
      <c r="F123" s="5" t="s">
        <v>1915</v>
      </c>
      <c r="G123" s="5" t="s">
        <v>1723</v>
      </c>
      <c r="J123" s="5" t="s">
        <v>2139</v>
      </c>
    </row>
    <row r="124" spans="1:10">
      <c r="A124" s="5">
        <v>123</v>
      </c>
      <c r="B124" s="5" t="s">
        <v>1480</v>
      </c>
      <c r="C124" s="5" t="s">
        <v>152</v>
      </c>
      <c r="D124" s="5" t="s">
        <v>1916</v>
      </c>
      <c r="E124" s="5" t="s">
        <v>1917</v>
      </c>
      <c r="F124" s="5" t="s">
        <v>1918</v>
      </c>
      <c r="G124" s="5" t="s">
        <v>1919</v>
      </c>
      <c r="H124" s="5" t="s">
        <v>1920</v>
      </c>
      <c r="J124" s="5" t="s">
        <v>2139</v>
      </c>
    </row>
    <row r="125" spans="1:10">
      <c r="A125" s="5">
        <v>124</v>
      </c>
      <c r="B125" s="5" t="s">
        <v>1480</v>
      </c>
      <c r="C125" s="5" t="s">
        <v>152</v>
      </c>
      <c r="D125" s="5" t="s">
        <v>1921</v>
      </c>
      <c r="E125" s="5" t="s">
        <v>1922</v>
      </c>
      <c r="F125" s="5" t="s">
        <v>1923</v>
      </c>
      <c r="G125" s="5" t="s">
        <v>1498</v>
      </c>
      <c r="J125" s="5" t="s">
        <v>2139</v>
      </c>
    </row>
    <row r="126" spans="1:10">
      <c r="A126" s="5">
        <v>125</v>
      </c>
      <c r="B126" s="5" t="s">
        <v>1480</v>
      </c>
      <c r="C126" s="5" t="s">
        <v>152</v>
      </c>
      <c r="D126" s="5" t="s">
        <v>1924</v>
      </c>
      <c r="E126" s="5" t="s">
        <v>1925</v>
      </c>
      <c r="F126" s="5" t="s">
        <v>1926</v>
      </c>
      <c r="G126" s="5" t="s">
        <v>1579</v>
      </c>
      <c r="H126" s="5" t="s">
        <v>1927</v>
      </c>
      <c r="J126" s="5" t="s">
        <v>2139</v>
      </c>
    </row>
    <row r="127" spans="1:10">
      <c r="A127" s="5">
        <v>126</v>
      </c>
      <c r="B127" s="5" t="s">
        <v>1480</v>
      </c>
      <c r="C127" s="5" t="s">
        <v>152</v>
      </c>
      <c r="D127" s="5" t="s">
        <v>1928</v>
      </c>
      <c r="E127" s="5" t="s">
        <v>1929</v>
      </c>
      <c r="F127" s="5" t="s">
        <v>1930</v>
      </c>
      <c r="G127" s="5" t="s">
        <v>1556</v>
      </c>
      <c r="J127" s="5" t="s">
        <v>2139</v>
      </c>
    </row>
    <row r="128" spans="1:10">
      <c r="A128" s="5">
        <v>127</v>
      </c>
      <c r="B128" s="5" t="s">
        <v>1480</v>
      </c>
      <c r="C128" s="5" t="s">
        <v>152</v>
      </c>
      <c r="D128" s="5" t="s">
        <v>1931</v>
      </c>
      <c r="E128" s="5" t="s">
        <v>1932</v>
      </c>
      <c r="F128" s="5" t="s">
        <v>1933</v>
      </c>
      <c r="G128" s="5" t="s">
        <v>1514</v>
      </c>
      <c r="H128" s="5" t="s">
        <v>1934</v>
      </c>
      <c r="J128" s="5" t="s">
        <v>2139</v>
      </c>
    </row>
    <row r="129" spans="1:10">
      <c r="A129" s="5">
        <v>128</v>
      </c>
      <c r="B129" s="5" t="s">
        <v>1480</v>
      </c>
      <c r="C129" s="5" t="s">
        <v>152</v>
      </c>
      <c r="D129" s="5" t="s">
        <v>1935</v>
      </c>
      <c r="E129" s="5" t="s">
        <v>1936</v>
      </c>
      <c r="F129" s="5" t="s">
        <v>1937</v>
      </c>
      <c r="G129" s="5" t="s">
        <v>1552</v>
      </c>
      <c r="H129" s="5" t="s">
        <v>1938</v>
      </c>
      <c r="J129" s="5" t="s">
        <v>2139</v>
      </c>
    </row>
    <row r="130" spans="1:10">
      <c r="A130" s="5">
        <v>129</v>
      </c>
      <c r="B130" s="5" t="s">
        <v>1480</v>
      </c>
      <c r="C130" s="5" t="s">
        <v>152</v>
      </c>
      <c r="D130" s="5" t="s">
        <v>1939</v>
      </c>
      <c r="E130" s="5" t="s">
        <v>1940</v>
      </c>
      <c r="F130" s="5" t="s">
        <v>1941</v>
      </c>
      <c r="G130" s="5" t="s">
        <v>1666</v>
      </c>
      <c r="J130" s="5" t="s">
        <v>2139</v>
      </c>
    </row>
    <row r="131" spans="1:10">
      <c r="A131" s="5">
        <v>130</v>
      </c>
      <c r="B131" s="5" t="s">
        <v>1480</v>
      </c>
      <c r="C131" s="5" t="s">
        <v>152</v>
      </c>
      <c r="D131" s="5" t="s">
        <v>1942</v>
      </c>
      <c r="E131" s="5" t="s">
        <v>1943</v>
      </c>
      <c r="F131" s="5" t="s">
        <v>1944</v>
      </c>
      <c r="G131" s="5" t="s">
        <v>1617</v>
      </c>
      <c r="H131" s="5" t="s">
        <v>1945</v>
      </c>
      <c r="J131" s="5" t="s">
        <v>2139</v>
      </c>
    </row>
    <row r="132" spans="1:10">
      <c r="A132" s="5">
        <v>131</v>
      </c>
      <c r="B132" s="5" t="s">
        <v>1480</v>
      </c>
      <c r="C132" s="5" t="s">
        <v>152</v>
      </c>
      <c r="D132" s="5" t="s">
        <v>1946</v>
      </c>
      <c r="E132" s="5" t="s">
        <v>1947</v>
      </c>
      <c r="F132" s="5" t="s">
        <v>1948</v>
      </c>
      <c r="G132" s="5" t="s">
        <v>1529</v>
      </c>
      <c r="J132" s="5" t="s">
        <v>2139</v>
      </c>
    </row>
    <row r="133" spans="1:10">
      <c r="A133" s="5">
        <v>132</v>
      </c>
      <c r="B133" s="5" t="s">
        <v>1480</v>
      </c>
      <c r="C133" s="5" t="s">
        <v>152</v>
      </c>
      <c r="D133" s="5" t="s">
        <v>1949</v>
      </c>
      <c r="E133" s="5" t="s">
        <v>1950</v>
      </c>
      <c r="F133" s="5" t="s">
        <v>1951</v>
      </c>
      <c r="G133" s="5" t="s">
        <v>1952</v>
      </c>
      <c r="J133" s="5" t="s">
        <v>2139</v>
      </c>
    </row>
    <row r="134" spans="1:10">
      <c r="A134" s="5">
        <v>133</v>
      </c>
      <c r="B134" s="5" t="s">
        <v>1480</v>
      </c>
      <c r="C134" s="5" t="s">
        <v>152</v>
      </c>
      <c r="D134" s="5" t="s">
        <v>1953</v>
      </c>
      <c r="E134" s="5" t="s">
        <v>1954</v>
      </c>
      <c r="F134" s="5" t="s">
        <v>1955</v>
      </c>
      <c r="G134" s="5" t="s">
        <v>1666</v>
      </c>
      <c r="J134" s="5" t="s">
        <v>2139</v>
      </c>
    </row>
    <row r="135" spans="1:10">
      <c r="A135" s="5">
        <v>134</v>
      </c>
      <c r="B135" s="5" t="s">
        <v>1480</v>
      </c>
      <c r="C135" s="5" t="s">
        <v>152</v>
      </c>
      <c r="D135" s="5" t="s">
        <v>1956</v>
      </c>
      <c r="E135" s="5" t="s">
        <v>1957</v>
      </c>
      <c r="F135" s="5" t="s">
        <v>1958</v>
      </c>
      <c r="G135" s="5" t="s">
        <v>1666</v>
      </c>
      <c r="J135" s="5" t="s">
        <v>2139</v>
      </c>
    </row>
    <row r="136" spans="1:10">
      <c r="A136" s="5">
        <v>135</v>
      </c>
      <c r="B136" s="5" t="s">
        <v>1480</v>
      </c>
      <c r="C136" s="5" t="s">
        <v>152</v>
      </c>
      <c r="D136" s="5" t="s">
        <v>1959</v>
      </c>
      <c r="E136" s="5" t="s">
        <v>1960</v>
      </c>
      <c r="F136" s="5" t="s">
        <v>1961</v>
      </c>
      <c r="G136" s="5" t="s">
        <v>1498</v>
      </c>
      <c r="J136" s="5" t="s">
        <v>2139</v>
      </c>
    </row>
    <row r="137" spans="1:10">
      <c r="A137" s="5">
        <v>136</v>
      </c>
      <c r="B137" s="5" t="s">
        <v>1480</v>
      </c>
      <c r="C137" s="5" t="s">
        <v>152</v>
      </c>
      <c r="D137" s="5" t="s">
        <v>1962</v>
      </c>
      <c r="E137" s="5" t="s">
        <v>1963</v>
      </c>
      <c r="F137" s="5" t="s">
        <v>1964</v>
      </c>
      <c r="G137" s="5" t="s">
        <v>1806</v>
      </c>
      <c r="J137" s="5" t="s">
        <v>2139</v>
      </c>
    </row>
    <row r="138" spans="1:10">
      <c r="A138" s="5">
        <v>137</v>
      </c>
      <c r="B138" s="5" t="s">
        <v>1480</v>
      </c>
      <c r="C138" s="5" t="s">
        <v>152</v>
      </c>
      <c r="D138" s="5" t="s">
        <v>1965</v>
      </c>
      <c r="E138" s="5" t="s">
        <v>1966</v>
      </c>
      <c r="F138" s="5" t="s">
        <v>1967</v>
      </c>
      <c r="G138" s="5" t="s">
        <v>1723</v>
      </c>
      <c r="J138" s="5" t="s">
        <v>2139</v>
      </c>
    </row>
    <row r="139" spans="1:10">
      <c r="A139" s="5">
        <v>138</v>
      </c>
      <c r="B139" s="5" t="s">
        <v>1480</v>
      </c>
      <c r="C139" s="5" t="s">
        <v>152</v>
      </c>
      <c r="D139" s="5" t="s">
        <v>1968</v>
      </c>
      <c r="E139" s="5" t="s">
        <v>1969</v>
      </c>
      <c r="F139" s="5" t="s">
        <v>1970</v>
      </c>
      <c r="G139" s="5" t="s">
        <v>1605</v>
      </c>
      <c r="J139" s="5" t="s">
        <v>2139</v>
      </c>
    </row>
    <row r="140" spans="1:10">
      <c r="A140" s="5">
        <v>139</v>
      </c>
      <c r="B140" s="5" t="s">
        <v>1480</v>
      </c>
      <c r="C140" s="5" t="s">
        <v>152</v>
      </c>
      <c r="D140" s="5" t="s">
        <v>1971</v>
      </c>
      <c r="E140" s="5" t="s">
        <v>1972</v>
      </c>
      <c r="F140" s="5" t="s">
        <v>1973</v>
      </c>
      <c r="G140" s="5" t="s">
        <v>1723</v>
      </c>
      <c r="J140" s="5" t="s">
        <v>2139</v>
      </c>
    </row>
    <row r="141" spans="1:10">
      <c r="A141" s="5">
        <v>140</v>
      </c>
      <c r="B141" s="5" t="s">
        <v>1480</v>
      </c>
      <c r="C141" s="5" t="s">
        <v>152</v>
      </c>
      <c r="D141" s="5" t="s">
        <v>1974</v>
      </c>
      <c r="E141" s="5" t="s">
        <v>1975</v>
      </c>
      <c r="F141" s="5" t="s">
        <v>1976</v>
      </c>
      <c r="G141" s="5" t="s">
        <v>1613</v>
      </c>
      <c r="J141" s="5" t="s">
        <v>2139</v>
      </c>
    </row>
    <row r="142" spans="1:10">
      <c r="A142" s="5">
        <v>141</v>
      </c>
      <c r="B142" s="5" t="s">
        <v>1480</v>
      </c>
      <c r="C142" s="5" t="s">
        <v>152</v>
      </c>
      <c r="D142" s="5" t="s">
        <v>1977</v>
      </c>
      <c r="E142" s="5" t="s">
        <v>1978</v>
      </c>
      <c r="F142" s="5" t="s">
        <v>1979</v>
      </c>
      <c r="G142" s="5" t="s">
        <v>1521</v>
      </c>
      <c r="H142" s="5" t="s">
        <v>1677</v>
      </c>
      <c r="J142" s="5" t="s">
        <v>2139</v>
      </c>
    </row>
    <row r="143" spans="1:10">
      <c r="A143" s="5">
        <v>142</v>
      </c>
      <c r="B143" s="5" t="s">
        <v>1480</v>
      </c>
      <c r="C143" s="5" t="s">
        <v>152</v>
      </c>
      <c r="D143" s="5" t="s">
        <v>1980</v>
      </c>
      <c r="E143" s="5" t="s">
        <v>1981</v>
      </c>
      <c r="F143" s="5" t="s">
        <v>1982</v>
      </c>
      <c r="G143" s="5" t="s">
        <v>1983</v>
      </c>
      <c r="J143" s="5" t="s">
        <v>2139</v>
      </c>
    </row>
    <row r="144" spans="1:10">
      <c r="A144" s="5">
        <v>143</v>
      </c>
      <c r="B144" s="5" t="s">
        <v>1480</v>
      </c>
      <c r="C144" s="5" t="s">
        <v>152</v>
      </c>
      <c r="D144" s="5" t="s">
        <v>1984</v>
      </c>
      <c r="E144" s="5" t="s">
        <v>1985</v>
      </c>
      <c r="F144" s="5" t="s">
        <v>1828</v>
      </c>
      <c r="G144" s="5" t="s">
        <v>1986</v>
      </c>
      <c r="J144" s="5" t="s">
        <v>2139</v>
      </c>
    </row>
    <row r="145" spans="1:10">
      <c r="A145" s="5">
        <v>144</v>
      </c>
      <c r="B145" s="5" t="s">
        <v>1480</v>
      </c>
      <c r="C145" s="5" t="s">
        <v>152</v>
      </c>
      <c r="D145" s="5" t="s">
        <v>1987</v>
      </c>
      <c r="E145" s="5" t="s">
        <v>1988</v>
      </c>
      <c r="F145" s="5" t="s">
        <v>1828</v>
      </c>
      <c r="G145" s="5" t="s">
        <v>1989</v>
      </c>
      <c r="J145" s="5" t="s">
        <v>2139</v>
      </c>
    </row>
    <row r="146" spans="1:10">
      <c r="A146" s="5">
        <v>145</v>
      </c>
      <c r="B146" s="5" t="s">
        <v>1480</v>
      </c>
      <c r="C146" s="5" t="s">
        <v>152</v>
      </c>
      <c r="D146" s="5" t="s">
        <v>1990</v>
      </c>
      <c r="E146" s="5" t="s">
        <v>1991</v>
      </c>
      <c r="F146" s="5" t="s">
        <v>1828</v>
      </c>
      <c r="G146" s="5" t="s">
        <v>1992</v>
      </c>
      <c r="J146" s="5" t="s">
        <v>2139</v>
      </c>
    </row>
    <row r="147" spans="1:10">
      <c r="A147" s="5">
        <v>146</v>
      </c>
      <c r="B147" s="5" t="s">
        <v>1480</v>
      </c>
      <c r="C147" s="5" t="s">
        <v>152</v>
      </c>
      <c r="D147" s="5" t="s">
        <v>1993</v>
      </c>
      <c r="E147" s="5" t="s">
        <v>1994</v>
      </c>
      <c r="F147" s="5" t="s">
        <v>1995</v>
      </c>
      <c r="G147" s="5" t="s">
        <v>1605</v>
      </c>
      <c r="J147" s="5" t="s">
        <v>2139</v>
      </c>
    </row>
    <row r="148" spans="1:10">
      <c r="A148" s="5">
        <v>147</v>
      </c>
      <c r="B148" s="5" t="s">
        <v>1480</v>
      </c>
      <c r="C148" s="5" t="s">
        <v>152</v>
      </c>
      <c r="D148" s="5" t="s">
        <v>1996</v>
      </c>
      <c r="E148" s="5" t="s">
        <v>1997</v>
      </c>
      <c r="F148" s="5" t="s">
        <v>1998</v>
      </c>
      <c r="G148" s="5" t="s">
        <v>1552</v>
      </c>
      <c r="J148" s="5" t="s">
        <v>2139</v>
      </c>
    </row>
    <row r="149" spans="1:10">
      <c r="A149" s="5">
        <v>148</v>
      </c>
      <c r="B149" s="5" t="s">
        <v>1480</v>
      </c>
      <c r="C149" s="5" t="s">
        <v>152</v>
      </c>
      <c r="D149" s="5" t="s">
        <v>1999</v>
      </c>
      <c r="E149" s="5" t="s">
        <v>2000</v>
      </c>
      <c r="F149" s="5" t="s">
        <v>2001</v>
      </c>
      <c r="G149" s="5" t="s">
        <v>1521</v>
      </c>
      <c r="J149" s="5" t="s">
        <v>2139</v>
      </c>
    </row>
    <row r="150" spans="1:10">
      <c r="A150" s="5">
        <v>149</v>
      </c>
      <c r="B150" s="5" t="s">
        <v>1480</v>
      </c>
      <c r="C150" s="5" t="s">
        <v>152</v>
      </c>
      <c r="D150" s="5" t="s">
        <v>2002</v>
      </c>
      <c r="E150" s="5" t="s">
        <v>2003</v>
      </c>
      <c r="F150" s="5" t="s">
        <v>2004</v>
      </c>
      <c r="G150" s="5" t="s">
        <v>1733</v>
      </c>
      <c r="J150" s="5" t="s">
        <v>2139</v>
      </c>
    </row>
    <row r="151" spans="1:10">
      <c r="A151" s="5">
        <v>150</v>
      </c>
      <c r="B151" s="5" t="s">
        <v>1480</v>
      </c>
      <c r="C151" s="5" t="s">
        <v>152</v>
      </c>
      <c r="D151" s="5" t="s">
        <v>2005</v>
      </c>
      <c r="E151" s="5" t="s">
        <v>2006</v>
      </c>
      <c r="F151" s="5" t="s">
        <v>2007</v>
      </c>
      <c r="G151" s="5" t="s">
        <v>1521</v>
      </c>
      <c r="J151" s="5" t="s">
        <v>2139</v>
      </c>
    </row>
    <row r="152" spans="1:10">
      <c r="A152" s="5">
        <v>151</v>
      </c>
      <c r="B152" s="5" t="s">
        <v>1480</v>
      </c>
      <c r="C152" s="5" t="s">
        <v>152</v>
      </c>
      <c r="D152" s="5" t="s">
        <v>2008</v>
      </c>
      <c r="E152" s="5" t="s">
        <v>2009</v>
      </c>
      <c r="F152" s="5" t="s">
        <v>2010</v>
      </c>
      <c r="G152" s="5" t="s">
        <v>1661</v>
      </c>
      <c r="J152" s="5" t="s">
        <v>2139</v>
      </c>
    </row>
    <row r="153" spans="1:10">
      <c r="A153" s="5">
        <v>152</v>
      </c>
      <c r="B153" s="5" t="s">
        <v>1480</v>
      </c>
      <c r="C153" s="5" t="s">
        <v>152</v>
      </c>
      <c r="D153" s="5" t="s">
        <v>2011</v>
      </c>
      <c r="E153" s="5" t="s">
        <v>2012</v>
      </c>
      <c r="F153" s="5" t="s">
        <v>2013</v>
      </c>
      <c r="G153" s="5" t="s">
        <v>1521</v>
      </c>
      <c r="H153" s="5" t="s">
        <v>1677</v>
      </c>
      <c r="J153" s="5" t="s">
        <v>2139</v>
      </c>
    </row>
    <row r="154" spans="1:10">
      <c r="A154" s="5">
        <v>153</v>
      </c>
      <c r="B154" s="5" t="s">
        <v>1480</v>
      </c>
      <c r="C154" s="5" t="s">
        <v>152</v>
      </c>
      <c r="D154" s="5" t="s">
        <v>2014</v>
      </c>
      <c r="E154" s="5" t="s">
        <v>2015</v>
      </c>
      <c r="F154" s="5" t="s">
        <v>2016</v>
      </c>
      <c r="G154" s="5" t="s">
        <v>1521</v>
      </c>
      <c r="J154" s="5" t="s">
        <v>2139</v>
      </c>
    </row>
    <row r="155" spans="1:10">
      <c r="A155" s="5">
        <v>154</v>
      </c>
      <c r="B155" s="5" t="s">
        <v>1480</v>
      </c>
      <c r="C155" s="5" t="s">
        <v>152</v>
      </c>
      <c r="D155" s="5" t="s">
        <v>2017</v>
      </c>
      <c r="E155" s="5" t="s">
        <v>2018</v>
      </c>
      <c r="F155" s="5" t="s">
        <v>2019</v>
      </c>
      <c r="G155" s="5" t="s">
        <v>1617</v>
      </c>
      <c r="J155" s="5" t="s">
        <v>2139</v>
      </c>
    </row>
    <row r="156" spans="1:10">
      <c r="A156" s="5">
        <v>155</v>
      </c>
      <c r="B156" s="5" t="s">
        <v>1480</v>
      </c>
      <c r="C156" s="5" t="s">
        <v>152</v>
      </c>
      <c r="D156" s="5" t="s">
        <v>2020</v>
      </c>
      <c r="E156" s="5" t="s">
        <v>2021</v>
      </c>
      <c r="F156" s="5" t="s">
        <v>2022</v>
      </c>
      <c r="G156" s="5" t="s">
        <v>1723</v>
      </c>
      <c r="J156" s="5" t="s">
        <v>2139</v>
      </c>
    </row>
    <row r="157" spans="1:10">
      <c r="A157" s="5">
        <v>156</v>
      </c>
      <c r="B157" s="5" t="s">
        <v>1480</v>
      </c>
      <c r="C157" s="5" t="s">
        <v>152</v>
      </c>
      <c r="D157" s="5" t="s">
        <v>2023</v>
      </c>
      <c r="E157" s="5" t="s">
        <v>2024</v>
      </c>
      <c r="F157" s="5" t="s">
        <v>2025</v>
      </c>
      <c r="G157" s="5" t="s">
        <v>1733</v>
      </c>
      <c r="J157" s="5" t="s">
        <v>2139</v>
      </c>
    </row>
    <row r="158" spans="1:10">
      <c r="A158" s="5">
        <v>157</v>
      </c>
      <c r="B158" s="5" t="s">
        <v>1480</v>
      </c>
      <c r="C158" s="5" t="s">
        <v>152</v>
      </c>
      <c r="D158" s="5" t="s">
        <v>2026</v>
      </c>
      <c r="E158" s="5" t="s">
        <v>2027</v>
      </c>
      <c r="F158" s="5" t="s">
        <v>2028</v>
      </c>
      <c r="G158" s="5" t="s">
        <v>1529</v>
      </c>
      <c r="J158" s="5" t="s">
        <v>2139</v>
      </c>
    </row>
    <row r="159" spans="1:10">
      <c r="A159" s="5">
        <v>158</v>
      </c>
      <c r="B159" s="5" t="s">
        <v>1480</v>
      </c>
      <c r="C159" s="5" t="s">
        <v>152</v>
      </c>
      <c r="D159" s="5" t="s">
        <v>2029</v>
      </c>
      <c r="E159" s="5" t="s">
        <v>2030</v>
      </c>
      <c r="F159" s="5" t="s">
        <v>2031</v>
      </c>
      <c r="G159" s="5" t="s">
        <v>1564</v>
      </c>
      <c r="J159" s="5" t="s">
        <v>2139</v>
      </c>
    </row>
    <row r="160" spans="1:10">
      <c r="A160" s="5">
        <v>159</v>
      </c>
      <c r="B160" s="5" t="s">
        <v>1480</v>
      </c>
      <c r="C160" s="5" t="s">
        <v>152</v>
      </c>
      <c r="D160" s="5" t="s">
        <v>2032</v>
      </c>
      <c r="E160" s="5" t="s">
        <v>2033</v>
      </c>
      <c r="F160" s="5" t="s">
        <v>2034</v>
      </c>
      <c r="G160" s="5" t="s">
        <v>1521</v>
      </c>
      <c r="J160" s="5" t="s">
        <v>2139</v>
      </c>
    </row>
    <row r="161" spans="1:10">
      <c r="A161" s="5">
        <v>160</v>
      </c>
      <c r="B161" s="5" t="s">
        <v>1480</v>
      </c>
      <c r="C161" s="5" t="s">
        <v>152</v>
      </c>
      <c r="D161" s="5" t="s">
        <v>2035</v>
      </c>
      <c r="E161" s="5" t="s">
        <v>2036</v>
      </c>
      <c r="F161" s="5" t="s">
        <v>2037</v>
      </c>
      <c r="G161" s="5" t="s">
        <v>1723</v>
      </c>
      <c r="J161" s="5" t="s">
        <v>2139</v>
      </c>
    </row>
    <row r="162" spans="1:10">
      <c r="A162" s="5">
        <v>161</v>
      </c>
      <c r="B162" s="5" t="s">
        <v>1480</v>
      </c>
      <c r="C162" s="5" t="s">
        <v>152</v>
      </c>
      <c r="D162" s="5" t="s">
        <v>2038</v>
      </c>
      <c r="E162" s="5" t="s">
        <v>2039</v>
      </c>
      <c r="F162" s="5" t="s">
        <v>2040</v>
      </c>
      <c r="G162" s="5" t="s">
        <v>1723</v>
      </c>
      <c r="J162" s="5" t="s">
        <v>2139</v>
      </c>
    </row>
    <row r="163" spans="1:10">
      <c r="A163" s="5">
        <v>162</v>
      </c>
      <c r="B163" s="5" t="s">
        <v>1480</v>
      </c>
      <c r="C163" s="5" t="s">
        <v>152</v>
      </c>
      <c r="D163" s="5" t="s">
        <v>2041</v>
      </c>
      <c r="E163" s="5" t="s">
        <v>2042</v>
      </c>
      <c r="F163" s="5" t="s">
        <v>2043</v>
      </c>
      <c r="G163" s="5" t="s">
        <v>1498</v>
      </c>
      <c r="H163" s="5" t="s">
        <v>1852</v>
      </c>
      <c r="J163" s="5" t="s">
        <v>2139</v>
      </c>
    </row>
    <row r="164" spans="1:10">
      <c r="A164" s="5">
        <v>163</v>
      </c>
      <c r="B164" s="5" t="s">
        <v>1480</v>
      </c>
      <c r="C164" s="5" t="s">
        <v>152</v>
      </c>
      <c r="D164" s="5" t="s">
        <v>2044</v>
      </c>
      <c r="E164" s="5" t="s">
        <v>2045</v>
      </c>
      <c r="F164" s="5" t="s">
        <v>2046</v>
      </c>
      <c r="G164" s="5" t="s">
        <v>1666</v>
      </c>
      <c r="J164" s="5" t="s">
        <v>2139</v>
      </c>
    </row>
    <row r="165" spans="1:10">
      <c r="A165" s="5">
        <v>164</v>
      </c>
      <c r="B165" s="5" t="s">
        <v>1480</v>
      </c>
      <c r="C165" s="5" t="s">
        <v>152</v>
      </c>
      <c r="D165" s="5" t="s">
        <v>2047</v>
      </c>
      <c r="E165" s="5" t="s">
        <v>2048</v>
      </c>
      <c r="F165" s="5" t="s">
        <v>2049</v>
      </c>
      <c r="G165" s="5" t="s">
        <v>1666</v>
      </c>
      <c r="J165" s="5" t="s">
        <v>2139</v>
      </c>
    </row>
    <row r="166" spans="1:10">
      <c r="A166" s="5">
        <v>165</v>
      </c>
      <c r="B166" s="5" t="s">
        <v>1480</v>
      </c>
      <c r="C166" s="5" t="s">
        <v>152</v>
      </c>
      <c r="D166" s="5" t="s">
        <v>2050</v>
      </c>
      <c r="E166" s="5" t="s">
        <v>2051</v>
      </c>
      <c r="F166" s="5" t="s">
        <v>2052</v>
      </c>
      <c r="G166" s="5" t="s">
        <v>1545</v>
      </c>
      <c r="J166" s="5" t="s">
        <v>2139</v>
      </c>
    </row>
    <row r="167" spans="1:10">
      <c r="A167" s="5">
        <v>166</v>
      </c>
      <c r="B167" s="5" t="s">
        <v>1480</v>
      </c>
      <c r="C167" s="5" t="s">
        <v>152</v>
      </c>
      <c r="D167" s="5" t="s">
        <v>2053</v>
      </c>
      <c r="E167" s="5" t="s">
        <v>2054</v>
      </c>
      <c r="F167" s="5" t="s">
        <v>2055</v>
      </c>
      <c r="G167" s="5" t="s">
        <v>1605</v>
      </c>
      <c r="J167" s="5" t="s">
        <v>2139</v>
      </c>
    </row>
    <row r="168" spans="1:10">
      <c r="A168" s="5">
        <v>167</v>
      </c>
      <c r="B168" s="5" t="s">
        <v>1480</v>
      </c>
      <c r="C168" s="5" t="s">
        <v>152</v>
      </c>
      <c r="D168" s="5" t="s">
        <v>2056</v>
      </c>
      <c r="E168" s="5" t="s">
        <v>2057</v>
      </c>
      <c r="F168" s="5" t="s">
        <v>2058</v>
      </c>
      <c r="G168" s="5" t="s">
        <v>1521</v>
      </c>
      <c r="J168" s="5" t="s">
        <v>2139</v>
      </c>
    </row>
    <row r="169" spans="1:10">
      <c r="A169" s="5">
        <v>168</v>
      </c>
      <c r="B169" s="5" t="s">
        <v>1480</v>
      </c>
      <c r="C169" s="5" t="s">
        <v>152</v>
      </c>
      <c r="D169" s="5" t="s">
        <v>2059</v>
      </c>
      <c r="E169" s="5" t="s">
        <v>2060</v>
      </c>
      <c r="F169" s="5" t="s">
        <v>2061</v>
      </c>
      <c r="G169" s="5" t="s">
        <v>1617</v>
      </c>
      <c r="H169" s="5" t="s">
        <v>2062</v>
      </c>
      <c r="J169" s="5" t="s">
        <v>2139</v>
      </c>
    </row>
    <row r="170" spans="1:10">
      <c r="A170" s="5">
        <v>169</v>
      </c>
      <c r="B170" s="5" t="s">
        <v>1480</v>
      </c>
      <c r="C170" s="5" t="s">
        <v>152</v>
      </c>
      <c r="D170" s="5" t="s">
        <v>2063</v>
      </c>
      <c r="E170" s="5" t="s">
        <v>2064</v>
      </c>
      <c r="F170" s="5" t="s">
        <v>2065</v>
      </c>
      <c r="G170" s="5" t="s">
        <v>1525</v>
      </c>
      <c r="J170" s="5" t="s">
        <v>2139</v>
      </c>
    </row>
    <row r="171" spans="1:10">
      <c r="A171" s="5">
        <v>170</v>
      </c>
      <c r="B171" s="5" t="s">
        <v>1480</v>
      </c>
      <c r="C171" s="5" t="s">
        <v>152</v>
      </c>
      <c r="D171" s="5" t="s">
        <v>2066</v>
      </c>
      <c r="E171" s="5" t="s">
        <v>2067</v>
      </c>
      <c r="F171" s="5" t="s">
        <v>2068</v>
      </c>
      <c r="G171" s="5" t="s">
        <v>2069</v>
      </c>
      <c r="J171" s="5" t="s">
        <v>2139</v>
      </c>
    </row>
    <row r="172" spans="1:10">
      <c r="A172" s="5">
        <v>171</v>
      </c>
      <c r="B172" s="5" t="s">
        <v>1480</v>
      </c>
      <c r="C172" s="5" t="s">
        <v>152</v>
      </c>
      <c r="D172" s="5" t="s">
        <v>2070</v>
      </c>
      <c r="E172" s="5" t="s">
        <v>2071</v>
      </c>
      <c r="F172" s="5" t="s">
        <v>2072</v>
      </c>
      <c r="G172" s="5" t="s">
        <v>1806</v>
      </c>
      <c r="J172" s="5" t="s">
        <v>2139</v>
      </c>
    </row>
    <row r="173" spans="1:10">
      <c r="A173" s="5">
        <v>172</v>
      </c>
      <c r="B173" s="5" t="s">
        <v>1480</v>
      </c>
      <c r="C173" s="5" t="s">
        <v>152</v>
      </c>
      <c r="D173" s="5" t="s">
        <v>2073</v>
      </c>
      <c r="E173" s="5" t="s">
        <v>2074</v>
      </c>
      <c r="F173" s="5" t="s">
        <v>2075</v>
      </c>
      <c r="G173" s="5" t="s">
        <v>1806</v>
      </c>
      <c r="J173" s="5" t="s">
        <v>2139</v>
      </c>
    </row>
    <row r="174" spans="1:10">
      <c r="A174" s="5">
        <v>173</v>
      </c>
      <c r="B174" s="5" t="s">
        <v>1480</v>
      </c>
      <c r="C174" s="5" t="s">
        <v>152</v>
      </c>
      <c r="D174" s="5" t="s">
        <v>2076</v>
      </c>
      <c r="E174" s="5" t="s">
        <v>2077</v>
      </c>
      <c r="F174" s="5" t="s">
        <v>2078</v>
      </c>
      <c r="G174" s="5" t="s">
        <v>1806</v>
      </c>
      <c r="J174" s="5" t="s">
        <v>2139</v>
      </c>
    </row>
    <row r="175" spans="1:10">
      <c r="A175" s="5">
        <v>174</v>
      </c>
      <c r="B175" s="5" t="s">
        <v>1480</v>
      </c>
      <c r="C175" s="5" t="s">
        <v>152</v>
      </c>
      <c r="D175" s="5" t="s">
        <v>2079</v>
      </c>
      <c r="E175" s="5" t="s">
        <v>2080</v>
      </c>
      <c r="F175" s="5" t="s">
        <v>2081</v>
      </c>
      <c r="G175" s="5" t="s">
        <v>1786</v>
      </c>
      <c r="J175" s="5" t="s">
        <v>2139</v>
      </c>
    </row>
    <row r="176" spans="1:10">
      <c r="A176" s="5">
        <v>175</v>
      </c>
      <c r="B176" s="5" t="s">
        <v>1480</v>
      </c>
      <c r="C176" s="5" t="s">
        <v>152</v>
      </c>
      <c r="D176" s="5" t="s">
        <v>2082</v>
      </c>
      <c r="E176" s="5" t="s">
        <v>2083</v>
      </c>
      <c r="F176" s="5" t="s">
        <v>2084</v>
      </c>
      <c r="G176" s="5" t="s">
        <v>1661</v>
      </c>
      <c r="J176" s="5" t="s">
        <v>2139</v>
      </c>
    </row>
    <row r="177" spans="1:10">
      <c r="A177" s="5">
        <v>176</v>
      </c>
      <c r="B177" s="5" t="s">
        <v>1480</v>
      </c>
      <c r="C177" s="5" t="s">
        <v>152</v>
      </c>
      <c r="D177" s="5" t="s">
        <v>2085</v>
      </c>
      <c r="E177" s="5" t="s">
        <v>2086</v>
      </c>
      <c r="F177" s="5" t="s">
        <v>2087</v>
      </c>
      <c r="G177" s="5" t="s">
        <v>2088</v>
      </c>
      <c r="H177" s="5" t="s">
        <v>2089</v>
      </c>
      <c r="J177" s="5" t="s">
        <v>2139</v>
      </c>
    </row>
    <row r="178" spans="1:10">
      <c r="A178" s="5">
        <v>177</v>
      </c>
      <c r="B178" s="5" t="s">
        <v>1480</v>
      </c>
      <c r="C178" s="5" t="s">
        <v>152</v>
      </c>
      <c r="D178" s="5" t="s">
        <v>2090</v>
      </c>
      <c r="E178" s="5" t="s">
        <v>2091</v>
      </c>
      <c r="F178" s="5" t="s">
        <v>2092</v>
      </c>
      <c r="G178" s="5" t="s">
        <v>1498</v>
      </c>
      <c r="H178" s="5" t="s">
        <v>2093</v>
      </c>
      <c r="J178" s="5" t="s">
        <v>2139</v>
      </c>
    </row>
    <row r="179" spans="1:10">
      <c r="A179" s="5">
        <v>178</v>
      </c>
      <c r="B179" s="5" t="s">
        <v>1480</v>
      </c>
      <c r="C179" s="5" t="s">
        <v>152</v>
      </c>
      <c r="D179" s="5" t="s">
        <v>2094</v>
      </c>
      <c r="E179" s="5" t="s">
        <v>2095</v>
      </c>
      <c r="F179" s="5" t="s">
        <v>2096</v>
      </c>
      <c r="G179" s="5" t="s">
        <v>1733</v>
      </c>
      <c r="J179" s="5" t="s">
        <v>2139</v>
      </c>
    </row>
    <row r="180" spans="1:10">
      <c r="A180" s="5">
        <v>179</v>
      </c>
      <c r="B180" s="5" t="s">
        <v>1480</v>
      </c>
      <c r="C180" s="5" t="s">
        <v>152</v>
      </c>
      <c r="D180" s="5" t="s">
        <v>2097</v>
      </c>
      <c r="E180" s="5" t="s">
        <v>2098</v>
      </c>
      <c r="F180" s="5" t="s">
        <v>2099</v>
      </c>
      <c r="G180" s="5" t="s">
        <v>2088</v>
      </c>
      <c r="J180" s="5" t="s">
        <v>2139</v>
      </c>
    </row>
    <row r="181" spans="1:10">
      <c r="A181" s="5">
        <v>180</v>
      </c>
      <c r="B181" s="5" t="s">
        <v>1480</v>
      </c>
      <c r="C181" s="5" t="s">
        <v>152</v>
      </c>
      <c r="D181" s="5" t="s">
        <v>2100</v>
      </c>
      <c r="E181" s="5" t="s">
        <v>2101</v>
      </c>
      <c r="F181" s="5" t="s">
        <v>2102</v>
      </c>
      <c r="G181" s="5" t="s">
        <v>1556</v>
      </c>
      <c r="J181" s="5" t="s">
        <v>2139</v>
      </c>
    </row>
    <row r="182" spans="1:10">
      <c r="A182" s="5">
        <v>181</v>
      </c>
      <c r="B182" s="5" t="s">
        <v>1480</v>
      </c>
      <c r="C182" s="5" t="s">
        <v>152</v>
      </c>
      <c r="D182" s="5" t="s">
        <v>2103</v>
      </c>
      <c r="E182" s="5" t="s">
        <v>2104</v>
      </c>
      <c r="F182" s="5" t="s">
        <v>2105</v>
      </c>
      <c r="G182" s="5" t="s">
        <v>1545</v>
      </c>
      <c r="J182" s="5" t="s">
        <v>2139</v>
      </c>
    </row>
    <row r="183" spans="1:10">
      <c r="A183" s="5">
        <v>182</v>
      </c>
      <c r="B183" s="5" t="s">
        <v>1480</v>
      </c>
      <c r="C183" s="5" t="s">
        <v>152</v>
      </c>
      <c r="D183" s="5" t="s">
        <v>2106</v>
      </c>
      <c r="E183" s="5" t="s">
        <v>2107</v>
      </c>
      <c r="F183" s="5" t="s">
        <v>2108</v>
      </c>
      <c r="G183" s="5" t="s">
        <v>2088</v>
      </c>
      <c r="J183" s="5" t="s">
        <v>2139</v>
      </c>
    </row>
    <row r="184" spans="1:10">
      <c r="A184" s="5">
        <v>183</v>
      </c>
      <c r="B184" s="5" t="s">
        <v>1480</v>
      </c>
      <c r="C184" s="5" t="s">
        <v>152</v>
      </c>
      <c r="D184" s="5" t="s">
        <v>2109</v>
      </c>
      <c r="E184" s="5" t="s">
        <v>2110</v>
      </c>
      <c r="F184" s="5" t="s">
        <v>2111</v>
      </c>
      <c r="G184" s="5" t="s">
        <v>2088</v>
      </c>
      <c r="J184" s="5" t="s">
        <v>2139</v>
      </c>
    </row>
    <row r="185" spans="1:10">
      <c r="A185" s="5">
        <v>184</v>
      </c>
      <c r="B185" s="5" t="s">
        <v>1480</v>
      </c>
      <c r="C185" s="5" t="s">
        <v>152</v>
      </c>
      <c r="D185" s="5" t="s">
        <v>2112</v>
      </c>
      <c r="E185" s="5" t="s">
        <v>2113</v>
      </c>
      <c r="F185" s="5" t="s">
        <v>2114</v>
      </c>
      <c r="G185" s="5" t="s">
        <v>1556</v>
      </c>
      <c r="J185" s="5" t="s">
        <v>2139</v>
      </c>
    </row>
    <row r="186" spans="1:10">
      <c r="A186" s="5">
        <v>185</v>
      </c>
      <c r="B186" s="5" t="s">
        <v>1480</v>
      </c>
      <c r="C186" s="5" t="s">
        <v>152</v>
      </c>
      <c r="D186" s="5" t="s">
        <v>2115</v>
      </c>
      <c r="E186" s="5" t="s">
        <v>2116</v>
      </c>
      <c r="F186" s="5" t="s">
        <v>2117</v>
      </c>
      <c r="G186" s="5" t="s">
        <v>1529</v>
      </c>
      <c r="J186" s="5" t="s">
        <v>2139</v>
      </c>
    </row>
    <row r="187" spans="1:10">
      <c r="A187" s="5">
        <v>186</v>
      </c>
      <c r="B187" s="5" t="s">
        <v>1480</v>
      </c>
      <c r="C187" s="5" t="s">
        <v>152</v>
      </c>
      <c r="D187" s="5" t="s">
        <v>2118</v>
      </c>
      <c r="E187" s="5" t="s">
        <v>2119</v>
      </c>
      <c r="F187" s="5" t="s">
        <v>1648</v>
      </c>
      <c r="G187" s="5" t="s">
        <v>1560</v>
      </c>
      <c r="J187" s="5" t="s">
        <v>2139</v>
      </c>
    </row>
    <row r="188" spans="1:10">
      <c r="A188" s="5">
        <v>187</v>
      </c>
      <c r="B188" s="5" t="s">
        <v>1480</v>
      </c>
      <c r="C188" s="5" t="s">
        <v>152</v>
      </c>
      <c r="D188" s="5" t="s">
        <v>2120</v>
      </c>
      <c r="E188" s="5" t="s">
        <v>2121</v>
      </c>
      <c r="F188" s="5" t="s">
        <v>2122</v>
      </c>
      <c r="G188" s="5" t="s">
        <v>2123</v>
      </c>
      <c r="J188" s="5" t="s">
        <v>2139</v>
      </c>
    </row>
    <row r="189" spans="1:10">
      <c r="A189" s="5">
        <v>188</v>
      </c>
      <c r="B189" s="5" t="s">
        <v>1480</v>
      </c>
      <c r="C189" s="5" t="s">
        <v>152</v>
      </c>
      <c r="D189" s="5" t="s">
        <v>2124</v>
      </c>
      <c r="E189" s="5" t="s">
        <v>2125</v>
      </c>
      <c r="F189" s="5" t="s">
        <v>2126</v>
      </c>
      <c r="G189" s="5" t="s">
        <v>2127</v>
      </c>
      <c r="J189" s="5" t="s">
        <v>2139</v>
      </c>
    </row>
    <row r="190" spans="1:10">
      <c r="A190" s="5">
        <v>189</v>
      </c>
      <c r="B190" s="5" t="s">
        <v>1480</v>
      </c>
      <c r="C190" s="5" t="s">
        <v>152</v>
      </c>
      <c r="D190" s="5" t="s">
        <v>2128</v>
      </c>
      <c r="E190" s="5" t="s">
        <v>2129</v>
      </c>
      <c r="F190" s="5" t="s">
        <v>1585</v>
      </c>
      <c r="G190" s="5" t="s">
        <v>2130</v>
      </c>
      <c r="J190" s="5" t="s">
        <v>2139</v>
      </c>
    </row>
    <row r="191" spans="1:10">
      <c r="A191" s="5">
        <v>190</v>
      </c>
      <c r="B191" s="5" t="s">
        <v>1480</v>
      </c>
      <c r="C191" s="5" t="s">
        <v>152</v>
      </c>
      <c r="D191" s="5" t="s">
        <v>2131</v>
      </c>
      <c r="E191" s="5" t="s">
        <v>2132</v>
      </c>
      <c r="F191" s="5" t="s">
        <v>2133</v>
      </c>
      <c r="G191" s="5" t="s">
        <v>2134</v>
      </c>
      <c r="J191" s="5" t="s">
        <v>2139</v>
      </c>
    </row>
    <row r="192" spans="1:10">
      <c r="A192" s="5">
        <v>191</v>
      </c>
      <c r="B192" s="5" t="s">
        <v>1480</v>
      </c>
      <c r="C192" s="5" t="s">
        <v>152</v>
      </c>
      <c r="D192" s="5" t="s">
        <v>2135</v>
      </c>
      <c r="E192" s="5" t="s">
        <v>2136</v>
      </c>
      <c r="F192" s="5" t="s">
        <v>2137</v>
      </c>
      <c r="G192" s="5" t="s">
        <v>2138</v>
      </c>
      <c r="J192" s="5" t="s">
        <v>2139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3" t="s">
        <v>397</v>
      </c>
      <c r="E4" s="1164"/>
      <c r="F4" s="1164"/>
      <c r="G4" s="1164"/>
      <c r="H4" s="1165"/>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6"/>
      <c r="E6" s="1166"/>
      <c r="F6" s="1167" t="s">
        <v>84</v>
      </c>
      <c r="G6" s="1167"/>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4" t="s">
        <v>16</v>
      </c>
      <c r="E8" s="1154"/>
      <c r="F8" s="1154" t="s">
        <v>398</v>
      </c>
      <c r="G8" s="1154"/>
      <c r="H8" s="1154"/>
      <c r="I8" s="1168" t="s">
        <v>399</v>
      </c>
      <c r="J8" s="1168"/>
      <c r="K8" s="1168"/>
      <c r="L8" s="1168"/>
      <c r="M8" s="212"/>
      <c r="N8" s="212"/>
      <c r="O8" s="212"/>
      <c r="P8" s="212"/>
      <c r="Q8" s="360"/>
      <c r="R8" s="212"/>
      <c r="S8" s="357"/>
      <c r="T8" s="357"/>
      <c r="U8" s="357"/>
      <c r="V8" s="357"/>
    </row>
    <row r="9" spans="1:256" s="126" customFormat="1" ht="20.25" customHeight="1">
      <c r="A9" s="125"/>
      <c r="B9" s="36"/>
      <c r="C9" s="230"/>
      <c r="D9" s="240" t="s">
        <v>92</v>
      </c>
      <c r="E9" s="240" t="s">
        <v>400</v>
      </c>
      <c r="F9" s="1159" t="s">
        <v>92</v>
      </c>
      <c r="G9" s="1160"/>
      <c r="H9" s="241" t="s">
        <v>400</v>
      </c>
      <c r="I9" s="1161" t="s">
        <v>92</v>
      </c>
      <c r="J9" s="1161"/>
      <c r="K9" s="241" t="s">
        <v>400</v>
      </c>
      <c r="L9" s="241" t="s">
        <v>401</v>
      </c>
      <c r="M9" s="212"/>
      <c r="N9" s="212"/>
      <c r="O9" s="212"/>
      <c r="P9" s="212"/>
      <c r="Q9" s="360"/>
      <c r="R9" s="212"/>
      <c r="S9" s="357"/>
      <c r="T9" s="357"/>
      <c r="U9" s="357"/>
      <c r="V9" s="357"/>
    </row>
    <row r="10" spans="1:256" ht="12" customHeight="1">
      <c r="C10" s="249"/>
      <c r="D10" s="355" t="s">
        <v>93</v>
      </c>
      <c r="E10" s="355" t="s">
        <v>49</v>
      </c>
      <c r="F10" s="1162" t="s">
        <v>50</v>
      </c>
      <c r="G10" s="1162"/>
      <c r="H10" s="355" t="s">
        <v>51</v>
      </c>
      <c r="I10" s="1162" t="s">
        <v>68</v>
      </c>
      <c r="J10" s="1162"/>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3"/>
      <c r="D12" s="1154">
        <v>1</v>
      </c>
      <c r="E12" s="1155" t="s">
        <v>2151</v>
      </c>
      <c r="F12" s="1119"/>
      <c r="G12" s="1105">
        <v>0</v>
      </c>
      <c r="H12" s="358"/>
      <c r="I12" s="250"/>
      <c r="J12" s="395" t="s">
        <v>519</v>
      </c>
      <c r="K12" s="735"/>
      <c r="L12" s="266"/>
      <c r="M12" s="831">
        <f>mergeValue(H12)</f>
        <v>0</v>
      </c>
      <c r="N12" s="1010"/>
      <c r="O12" s="1010"/>
      <c r="P12" s="831" t="str">
        <f>IF(ISERROR(MATCH(Q12,MODesc,0)),"n","y")</f>
        <v>n</v>
      </c>
      <c r="Q12" s="1010" t="s">
        <v>2151</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3"/>
      <c r="D13" s="1154"/>
      <c r="E13" s="1156"/>
      <c r="F13" s="1157"/>
      <c r="G13" s="1154">
        <v>1</v>
      </c>
      <c r="H13" s="1152" t="s">
        <v>1429</v>
      </c>
      <c r="I13" s="250"/>
      <c r="J13" s="395" t="s">
        <v>519</v>
      </c>
      <c r="K13" s="735"/>
      <c r="L13" s="266"/>
      <c r="M13" s="831" t="str">
        <f>mergeValue(H13)</f>
        <v>городской округ Самара</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3"/>
      <c r="D14" s="1154"/>
      <c r="E14" s="1156"/>
      <c r="F14" s="1158"/>
      <c r="G14" s="1154"/>
      <c r="H14" s="1152"/>
      <c r="I14" s="1124"/>
      <c r="J14" s="1105">
        <v>1</v>
      </c>
      <c r="K14" s="1118" t="s">
        <v>1429</v>
      </c>
      <c r="L14" s="247" t="s">
        <v>1430</v>
      </c>
      <c r="M14" s="831" t="str">
        <f>mergeValue(H14)</f>
        <v>городской округ Самара</v>
      </c>
      <c r="N14" s="1010"/>
      <c r="O14" s="1010"/>
      <c r="P14" s="1010"/>
      <c r="Q14" s="1010"/>
      <c r="R14" s="831" t="str">
        <f>K14&amp;" ("&amp;L14&amp;")"</f>
        <v>городской округ Самара (36701000)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2v/CtRTmUDZ7Z+U+Jhe0p+oQxRwwr2N+cW9xqIdSEH+5XxpzTfXROhBdzpC4ZyF4if9PN0La1EB5Ey/Ne5UN0w==" saltValue="M73mI3H31oqFV/igN+/4L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344"/>
  <sheetViews>
    <sheetView showGridLines="0" zoomScaleNormal="100" workbookViewId="0"/>
  </sheetViews>
  <sheetFormatPr defaultRowHeight="11.25"/>
  <cols>
    <col min="1" max="1" width="9.140625" style="1062"/>
  </cols>
  <sheetData>
    <row r="1" spans="1:4">
      <c r="A1" s="1062" t="s">
        <v>1456</v>
      </c>
      <c r="B1" t="s">
        <v>514</v>
      </c>
      <c r="C1" t="s">
        <v>515</v>
      </c>
      <c r="D1" t="s">
        <v>1455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789</v>
      </c>
      <c r="C8" t="s">
        <v>789</v>
      </c>
      <c r="D8" t="s">
        <v>790</v>
      </c>
    </row>
    <row r="9" spans="1:4">
      <c r="A9" s="1062">
        <v>8</v>
      </c>
      <c r="B9" t="s">
        <v>789</v>
      </c>
      <c r="C9" t="s">
        <v>791</v>
      </c>
      <c r="D9" t="s">
        <v>792</v>
      </c>
    </row>
    <row r="10" spans="1:4">
      <c r="A10" s="1062">
        <v>9</v>
      </c>
      <c r="B10" t="s">
        <v>789</v>
      </c>
      <c r="C10" t="s">
        <v>793</v>
      </c>
      <c r="D10" t="s">
        <v>794</v>
      </c>
    </row>
    <row r="11" spans="1:4">
      <c r="A11" s="1062">
        <v>10</v>
      </c>
      <c r="B11" t="s">
        <v>789</v>
      </c>
      <c r="C11" t="s">
        <v>795</v>
      </c>
      <c r="D11" t="s">
        <v>796</v>
      </c>
    </row>
    <row r="12" spans="1:4">
      <c r="A12" s="1062">
        <v>11</v>
      </c>
      <c r="B12" t="s">
        <v>789</v>
      </c>
      <c r="C12" t="s">
        <v>797</v>
      </c>
      <c r="D12" t="s">
        <v>798</v>
      </c>
    </row>
    <row r="13" spans="1:4">
      <c r="A13" s="1062">
        <v>12</v>
      </c>
      <c r="B13" t="s">
        <v>789</v>
      </c>
      <c r="C13" t="s">
        <v>799</v>
      </c>
      <c r="D13" t="s">
        <v>800</v>
      </c>
    </row>
    <row r="14" spans="1:4">
      <c r="A14" s="1062">
        <v>13</v>
      </c>
      <c r="B14" t="s">
        <v>789</v>
      </c>
      <c r="C14" t="s">
        <v>801</v>
      </c>
      <c r="D14" t="s">
        <v>802</v>
      </c>
    </row>
    <row r="15" spans="1:4">
      <c r="A15" s="1062">
        <v>14</v>
      </c>
      <c r="B15" t="s">
        <v>789</v>
      </c>
      <c r="C15" t="s">
        <v>803</v>
      </c>
      <c r="D15" t="s">
        <v>804</v>
      </c>
    </row>
    <row r="16" spans="1:4">
      <c r="A16" s="1062">
        <v>15</v>
      </c>
      <c r="B16" t="s">
        <v>789</v>
      </c>
      <c r="C16" t="s">
        <v>805</v>
      </c>
      <c r="D16" t="s">
        <v>806</v>
      </c>
    </row>
    <row r="17" spans="1:4">
      <c r="A17" s="1062">
        <v>16</v>
      </c>
      <c r="B17" t="s">
        <v>789</v>
      </c>
      <c r="C17" t="s">
        <v>807</v>
      </c>
      <c r="D17" t="s">
        <v>808</v>
      </c>
    </row>
    <row r="18" spans="1:4">
      <c r="A18" s="1062">
        <v>17</v>
      </c>
      <c r="B18" t="s">
        <v>789</v>
      </c>
      <c r="C18" t="s">
        <v>809</v>
      </c>
      <c r="D18" t="s">
        <v>810</v>
      </c>
    </row>
    <row r="19" spans="1:4">
      <c r="A19" s="1062">
        <v>18</v>
      </c>
      <c r="B19" t="s">
        <v>789</v>
      </c>
      <c r="C19" t="s">
        <v>811</v>
      </c>
      <c r="D19" t="s">
        <v>812</v>
      </c>
    </row>
    <row r="20" spans="1:4">
      <c r="A20" s="1062">
        <v>19</v>
      </c>
      <c r="B20" t="s">
        <v>789</v>
      </c>
      <c r="C20" t="s">
        <v>813</v>
      </c>
      <c r="D20" t="s">
        <v>814</v>
      </c>
    </row>
    <row r="21" spans="1:4">
      <c r="A21" s="1062">
        <v>20</v>
      </c>
      <c r="B21" t="s">
        <v>815</v>
      </c>
      <c r="C21" t="s">
        <v>815</v>
      </c>
      <c r="D21" t="s">
        <v>816</v>
      </c>
    </row>
    <row r="22" spans="1:4">
      <c r="A22" s="1062">
        <v>21</v>
      </c>
      <c r="B22" t="s">
        <v>815</v>
      </c>
      <c r="C22" t="s">
        <v>817</v>
      </c>
      <c r="D22" t="s">
        <v>818</v>
      </c>
    </row>
    <row r="23" spans="1:4">
      <c r="A23" s="1062">
        <v>22</v>
      </c>
      <c r="B23" t="s">
        <v>815</v>
      </c>
      <c r="C23" t="s">
        <v>819</v>
      </c>
      <c r="D23" t="s">
        <v>820</v>
      </c>
    </row>
    <row r="24" spans="1:4">
      <c r="A24" s="1062">
        <v>23</v>
      </c>
      <c r="B24" t="s">
        <v>815</v>
      </c>
      <c r="C24" t="s">
        <v>821</v>
      </c>
      <c r="D24" t="s">
        <v>822</v>
      </c>
    </row>
    <row r="25" spans="1:4">
      <c r="A25" s="1062">
        <v>24</v>
      </c>
      <c r="B25" t="s">
        <v>815</v>
      </c>
      <c r="C25" t="s">
        <v>823</v>
      </c>
      <c r="D25" t="s">
        <v>824</v>
      </c>
    </row>
    <row r="26" spans="1:4">
      <c r="A26" s="1062">
        <v>25</v>
      </c>
      <c r="B26" t="s">
        <v>815</v>
      </c>
      <c r="C26" t="s">
        <v>825</v>
      </c>
      <c r="D26" t="s">
        <v>826</v>
      </c>
    </row>
    <row r="27" spans="1:4">
      <c r="A27" s="1062">
        <v>26</v>
      </c>
      <c r="B27" t="s">
        <v>827</v>
      </c>
      <c r="C27" t="s">
        <v>827</v>
      </c>
      <c r="D27" t="s">
        <v>828</v>
      </c>
    </row>
    <row r="28" spans="1:4">
      <c r="A28" s="1062">
        <v>27</v>
      </c>
      <c r="B28" t="s">
        <v>827</v>
      </c>
      <c r="C28" t="s">
        <v>829</v>
      </c>
      <c r="D28" t="s">
        <v>830</v>
      </c>
    </row>
    <row r="29" spans="1:4">
      <c r="A29" s="1062">
        <v>28</v>
      </c>
      <c r="B29" t="s">
        <v>827</v>
      </c>
      <c r="C29" t="s">
        <v>831</v>
      </c>
      <c r="D29" t="s">
        <v>832</v>
      </c>
    </row>
    <row r="30" spans="1:4">
      <c r="A30" s="1062">
        <v>29</v>
      </c>
      <c r="B30" t="s">
        <v>827</v>
      </c>
      <c r="C30" t="s">
        <v>833</v>
      </c>
      <c r="D30" t="s">
        <v>834</v>
      </c>
    </row>
    <row r="31" spans="1:4">
      <c r="A31" s="1062">
        <v>30</v>
      </c>
      <c r="B31" t="s">
        <v>827</v>
      </c>
      <c r="C31" t="s">
        <v>835</v>
      </c>
      <c r="D31" t="s">
        <v>836</v>
      </c>
    </row>
    <row r="32" spans="1:4">
      <c r="A32" s="1062">
        <v>31</v>
      </c>
      <c r="B32" t="s">
        <v>827</v>
      </c>
      <c r="C32" t="s">
        <v>837</v>
      </c>
      <c r="D32" t="s">
        <v>838</v>
      </c>
    </row>
    <row r="33" spans="1:4">
      <c r="A33" s="1062">
        <v>32</v>
      </c>
      <c r="B33" t="s">
        <v>827</v>
      </c>
      <c r="C33" t="s">
        <v>839</v>
      </c>
      <c r="D33" t="s">
        <v>840</v>
      </c>
    </row>
    <row r="34" spans="1:4">
      <c r="A34" s="1062">
        <v>33</v>
      </c>
      <c r="B34" t="s">
        <v>827</v>
      </c>
      <c r="C34" t="s">
        <v>841</v>
      </c>
      <c r="D34" t="s">
        <v>842</v>
      </c>
    </row>
    <row r="35" spans="1:4">
      <c r="A35" s="1062">
        <v>34</v>
      </c>
      <c r="B35" t="s">
        <v>827</v>
      </c>
      <c r="C35" t="s">
        <v>843</v>
      </c>
      <c r="D35" t="s">
        <v>844</v>
      </c>
    </row>
    <row r="36" spans="1:4">
      <c r="A36" s="1062">
        <v>35</v>
      </c>
      <c r="B36" t="s">
        <v>845</v>
      </c>
      <c r="C36" t="s">
        <v>845</v>
      </c>
      <c r="D36" t="s">
        <v>846</v>
      </c>
    </row>
    <row r="37" spans="1:4">
      <c r="A37" s="1062">
        <v>36</v>
      </c>
      <c r="B37" t="s">
        <v>845</v>
      </c>
      <c r="C37" t="s">
        <v>847</v>
      </c>
      <c r="D37" t="s">
        <v>848</v>
      </c>
    </row>
    <row r="38" spans="1:4">
      <c r="A38" s="1062">
        <v>37</v>
      </c>
      <c r="B38" t="s">
        <v>845</v>
      </c>
      <c r="C38" t="s">
        <v>849</v>
      </c>
      <c r="D38" t="s">
        <v>850</v>
      </c>
    </row>
    <row r="39" spans="1:4">
      <c r="A39" s="1062">
        <v>38</v>
      </c>
      <c r="B39" t="s">
        <v>845</v>
      </c>
      <c r="C39" t="s">
        <v>851</v>
      </c>
      <c r="D39" t="s">
        <v>852</v>
      </c>
    </row>
    <row r="40" spans="1:4">
      <c r="A40" s="1062">
        <v>39</v>
      </c>
      <c r="B40" t="s">
        <v>845</v>
      </c>
      <c r="C40" t="s">
        <v>853</v>
      </c>
      <c r="D40" t="s">
        <v>854</v>
      </c>
    </row>
    <row r="41" spans="1:4">
      <c r="A41" s="1062">
        <v>40</v>
      </c>
      <c r="B41" t="s">
        <v>845</v>
      </c>
      <c r="C41" t="s">
        <v>855</v>
      </c>
      <c r="D41" t="s">
        <v>856</v>
      </c>
    </row>
    <row r="42" spans="1:4">
      <c r="A42" s="1062">
        <v>41</v>
      </c>
      <c r="B42" t="s">
        <v>845</v>
      </c>
      <c r="C42" t="s">
        <v>857</v>
      </c>
      <c r="D42" t="s">
        <v>858</v>
      </c>
    </row>
    <row r="43" spans="1:4">
      <c r="A43" s="1062">
        <v>42</v>
      </c>
      <c r="B43" t="s">
        <v>845</v>
      </c>
      <c r="C43" t="s">
        <v>859</v>
      </c>
      <c r="D43" t="s">
        <v>860</v>
      </c>
    </row>
    <row r="44" spans="1:4">
      <c r="A44" s="1062">
        <v>43</v>
      </c>
      <c r="B44" t="s">
        <v>845</v>
      </c>
      <c r="C44" t="s">
        <v>861</v>
      </c>
      <c r="D44" t="s">
        <v>862</v>
      </c>
    </row>
    <row r="45" spans="1:4">
      <c r="A45" s="1062">
        <v>44</v>
      </c>
      <c r="B45" t="s">
        <v>845</v>
      </c>
      <c r="C45" t="s">
        <v>863</v>
      </c>
      <c r="D45" t="s">
        <v>864</v>
      </c>
    </row>
    <row r="46" spans="1:4">
      <c r="A46" s="1062">
        <v>45</v>
      </c>
      <c r="B46" t="s">
        <v>865</v>
      </c>
      <c r="C46" t="s">
        <v>865</v>
      </c>
      <c r="D46" t="s">
        <v>866</v>
      </c>
    </row>
    <row r="47" spans="1:4">
      <c r="A47" s="1062">
        <v>46</v>
      </c>
      <c r="B47" t="s">
        <v>865</v>
      </c>
      <c r="C47" t="s">
        <v>867</v>
      </c>
      <c r="D47" t="s">
        <v>868</v>
      </c>
    </row>
    <row r="48" spans="1:4">
      <c r="A48" s="1062">
        <v>47</v>
      </c>
      <c r="B48" t="s">
        <v>865</v>
      </c>
      <c r="C48" t="s">
        <v>869</v>
      </c>
      <c r="D48" t="s">
        <v>870</v>
      </c>
    </row>
    <row r="49" spans="1:4">
      <c r="A49" s="1062">
        <v>48</v>
      </c>
      <c r="B49" t="s">
        <v>865</v>
      </c>
      <c r="C49" t="s">
        <v>871</v>
      </c>
      <c r="D49" t="s">
        <v>872</v>
      </c>
    </row>
    <row r="50" spans="1:4">
      <c r="A50" s="1062">
        <v>49</v>
      </c>
      <c r="B50" t="s">
        <v>865</v>
      </c>
      <c r="C50" t="s">
        <v>873</v>
      </c>
      <c r="D50" t="s">
        <v>874</v>
      </c>
    </row>
    <row r="51" spans="1:4">
      <c r="A51" s="1062">
        <v>50</v>
      </c>
      <c r="B51" t="s">
        <v>865</v>
      </c>
      <c r="C51" t="s">
        <v>875</v>
      </c>
      <c r="D51" t="s">
        <v>876</v>
      </c>
    </row>
    <row r="52" spans="1:4">
      <c r="A52" s="1062">
        <v>51</v>
      </c>
      <c r="B52" t="s">
        <v>865</v>
      </c>
      <c r="C52" t="s">
        <v>877</v>
      </c>
      <c r="D52" t="s">
        <v>878</v>
      </c>
    </row>
    <row r="53" spans="1:4">
      <c r="A53" s="1062">
        <v>52</v>
      </c>
      <c r="B53" t="s">
        <v>865</v>
      </c>
      <c r="C53" t="s">
        <v>879</v>
      </c>
      <c r="D53" t="s">
        <v>880</v>
      </c>
    </row>
    <row r="54" spans="1:4">
      <c r="A54" s="1062">
        <v>53</v>
      </c>
      <c r="B54" t="s">
        <v>865</v>
      </c>
      <c r="C54" t="s">
        <v>881</v>
      </c>
      <c r="D54" t="s">
        <v>882</v>
      </c>
    </row>
    <row r="55" spans="1:4">
      <c r="A55" s="1062">
        <v>54</v>
      </c>
      <c r="B55" t="s">
        <v>865</v>
      </c>
      <c r="C55" t="s">
        <v>883</v>
      </c>
      <c r="D55" t="s">
        <v>884</v>
      </c>
    </row>
    <row r="56" spans="1:4">
      <c r="A56" s="1062">
        <v>55</v>
      </c>
      <c r="B56" t="s">
        <v>865</v>
      </c>
      <c r="C56" t="s">
        <v>885</v>
      </c>
      <c r="D56" t="s">
        <v>886</v>
      </c>
    </row>
    <row r="57" spans="1:4">
      <c r="A57" s="1062">
        <v>56</v>
      </c>
      <c r="B57" t="s">
        <v>865</v>
      </c>
      <c r="C57" t="s">
        <v>887</v>
      </c>
      <c r="D57" t="s">
        <v>888</v>
      </c>
    </row>
    <row r="58" spans="1:4">
      <c r="A58" s="1062">
        <v>57</v>
      </c>
      <c r="B58" t="s">
        <v>865</v>
      </c>
      <c r="C58" t="s">
        <v>889</v>
      </c>
      <c r="D58" t="s">
        <v>890</v>
      </c>
    </row>
    <row r="59" spans="1:4">
      <c r="A59" s="1062">
        <v>58</v>
      </c>
      <c r="B59" t="s">
        <v>865</v>
      </c>
      <c r="C59" t="s">
        <v>891</v>
      </c>
      <c r="D59" t="s">
        <v>892</v>
      </c>
    </row>
    <row r="60" spans="1:4">
      <c r="A60" s="1062">
        <v>59</v>
      </c>
      <c r="B60" t="s">
        <v>893</v>
      </c>
      <c r="C60" t="s">
        <v>893</v>
      </c>
      <c r="D60" t="s">
        <v>894</v>
      </c>
    </row>
    <row r="61" spans="1:4">
      <c r="A61" s="1062">
        <v>60</v>
      </c>
      <c r="B61" t="s">
        <v>893</v>
      </c>
      <c r="C61" t="s">
        <v>895</v>
      </c>
      <c r="D61" t="s">
        <v>896</v>
      </c>
    </row>
    <row r="62" spans="1:4">
      <c r="A62" s="1062">
        <v>61</v>
      </c>
      <c r="B62" t="s">
        <v>893</v>
      </c>
      <c r="C62" t="s">
        <v>897</v>
      </c>
      <c r="D62" t="s">
        <v>898</v>
      </c>
    </row>
    <row r="63" spans="1:4">
      <c r="A63" s="1062">
        <v>62</v>
      </c>
      <c r="B63" t="s">
        <v>893</v>
      </c>
      <c r="C63" t="s">
        <v>899</v>
      </c>
      <c r="D63" t="s">
        <v>900</v>
      </c>
    </row>
    <row r="64" spans="1:4">
      <c r="A64" s="1062">
        <v>63</v>
      </c>
      <c r="B64" t="s">
        <v>893</v>
      </c>
      <c r="C64" t="s">
        <v>901</v>
      </c>
      <c r="D64" t="s">
        <v>902</v>
      </c>
    </row>
    <row r="65" spans="1:4">
      <c r="A65" s="1062">
        <v>64</v>
      </c>
      <c r="B65" t="s">
        <v>893</v>
      </c>
      <c r="C65" t="s">
        <v>903</v>
      </c>
      <c r="D65" t="s">
        <v>904</v>
      </c>
    </row>
    <row r="66" spans="1:4">
      <c r="A66" s="1062">
        <v>65</v>
      </c>
      <c r="B66" t="s">
        <v>893</v>
      </c>
      <c r="C66" t="s">
        <v>905</v>
      </c>
      <c r="D66" t="s">
        <v>906</v>
      </c>
    </row>
    <row r="67" spans="1:4">
      <c r="A67" s="1062">
        <v>66</v>
      </c>
      <c r="B67" t="s">
        <v>893</v>
      </c>
      <c r="C67" t="s">
        <v>907</v>
      </c>
      <c r="D67" t="s">
        <v>908</v>
      </c>
    </row>
    <row r="68" spans="1:4">
      <c r="A68" s="1062">
        <v>67</v>
      </c>
      <c r="B68" t="s">
        <v>893</v>
      </c>
      <c r="C68" t="s">
        <v>909</v>
      </c>
      <c r="D68" t="s">
        <v>910</v>
      </c>
    </row>
    <row r="69" spans="1:4">
      <c r="A69" s="1062">
        <v>68</v>
      </c>
      <c r="B69" t="s">
        <v>893</v>
      </c>
      <c r="C69" t="s">
        <v>911</v>
      </c>
      <c r="D69" t="s">
        <v>912</v>
      </c>
    </row>
    <row r="70" spans="1:4">
      <c r="A70" s="1062">
        <v>69</v>
      </c>
      <c r="B70" t="s">
        <v>893</v>
      </c>
      <c r="C70" t="s">
        <v>913</v>
      </c>
      <c r="D70" t="s">
        <v>914</v>
      </c>
    </row>
    <row r="71" spans="1:4">
      <c r="A71" s="1062">
        <v>70</v>
      </c>
      <c r="B71" t="s">
        <v>893</v>
      </c>
      <c r="C71" t="s">
        <v>915</v>
      </c>
      <c r="D71" t="s">
        <v>916</v>
      </c>
    </row>
    <row r="72" spans="1:4">
      <c r="A72" s="1062">
        <v>71</v>
      </c>
      <c r="B72" t="s">
        <v>893</v>
      </c>
      <c r="C72" t="s">
        <v>917</v>
      </c>
      <c r="D72" t="s">
        <v>918</v>
      </c>
    </row>
    <row r="73" spans="1:4">
      <c r="A73" s="1062">
        <v>72</v>
      </c>
      <c r="B73" t="s">
        <v>893</v>
      </c>
      <c r="C73" t="s">
        <v>919</v>
      </c>
      <c r="D73" t="s">
        <v>920</v>
      </c>
    </row>
    <row r="74" spans="1:4">
      <c r="A74" s="1062">
        <v>73</v>
      </c>
      <c r="B74" t="s">
        <v>893</v>
      </c>
      <c r="C74" t="s">
        <v>921</v>
      </c>
      <c r="D74" t="s">
        <v>922</v>
      </c>
    </row>
    <row r="75" spans="1:4">
      <c r="A75" s="1062">
        <v>74</v>
      </c>
      <c r="B75" t="s">
        <v>893</v>
      </c>
      <c r="C75" t="s">
        <v>923</v>
      </c>
      <c r="D75" t="s">
        <v>924</v>
      </c>
    </row>
    <row r="76" spans="1:4">
      <c r="A76" s="1062">
        <v>75</v>
      </c>
      <c r="B76" t="s">
        <v>925</v>
      </c>
      <c r="C76" t="s">
        <v>925</v>
      </c>
      <c r="D76" t="s">
        <v>926</v>
      </c>
    </row>
    <row r="77" spans="1:4">
      <c r="A77" s="1062">
        <v>76</v>
      </c>
      <c r="B77" t="s">
        <v>925</v>
      </c>
      <c r="C77" t="s">
        <v>927</v>
      </c>
      <c r="D77" t="s">
        <v>928</v>
      </c>
    </row>
    <row r="78" spans="1:4">
      <c r="A78" s="1062">
        <v>77</v>
      </c>
      <c r="B78" t="s">
        <v>925</v>
      </c>
      <c r="C78" t="s">
        <v>929</v>
      </c>
      <c r="D78" t="s">
        <v>930</v>
      </c>
    </row>
    <row r="79" spans="1:4">
      <c r="A79" s="1062">
        <v>78</v>
      </c>
      <c r="B79" t="s">
        <v>925</v>
      </c>
      <c r="C79" t="s">
        <v>931</v>
      </c>
      <c r="D79" t="s">
        <v>932</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941</v>
      </c>
      <c r="C84" t="s">
        <v>941</v>
      </c>
      <c r="D84" t="s">
        <v>942</v>
      </c>
    </row>
    <row r="85" spans="1:4">
      <c r="A85" s="1062">
        <v>84</v>
      </c>
      <c r="B85" t="s">
        <v>941</v>
      </c>
      <c r="C85" t="s">
        <v>943</v>
      </c>
      <c r="D85" t="s">
        <v>944</v>
      </c>
    </row>
    <row r="86" spans="1:4">
      <c r="A86" s="1062">
        <v>85</v>
      </c>
      <c r="B86" t="s">
        <v>941</v>
      </c>
      <c r="C86" t="s">
        <v>945</v>
      </c>
      <c r="D86" t="s">
        <v>946</v>
      </c>
    </row>
    <row r="87" spans="1:4">
      <c r="A87" s="1062">
        <v>86</v>
      </c>
      <c r="B87" t="s">
        <v>941</v>
      </c>
      <c r="C87" t="s">
        <v>947</v>
      </c>
      <c r="D87" t="s">
        <v>948</v>
      </c>
    </row>
    <row r="88" spans="1:4">
      <c r="A88" s="1062">
        <v>87</v>
      </c>
      <c r="B88" t="s">
        <v>941</v>
      </c>
      <c r="C88" t="s">
        <v>949</v>
      </c>
      <c r="D88" t="s">
        <v>950</v>
      </c>
    </row>
    <row r="89" spans="1:4">
      <c r="A89" s="1062">
        <v>88</v>
      </c>
      <c r="B89" t="s">
        <v>941</v>
      </c>
      <c r="C89" t="s">
        <v>951</v>
      </c>
      <c r="D89" t="s">
        <v>952</v>
      </c>
    </row>
    <row r="90" spans="1:4">
      <c r="A90" s="1062">
        <v>89</v>
      </c>
      <c r="B90" t="s">
        <v>941</v>
      </c>
      <c r="C90" t="s">
        <v>953</v>
      </c>
      <c r="D90" t="s">
        <v>954</v>
      </c>
    </row>
    <row r="91" spans="1:4">
      <c r="A91" s="1062">
        <v>90</v>
      </c>
      <c r="B91" t="s">
        <v>941</v>
      </c>
      <c r="C91" t="s">
        <v>955</v>
      </c>
      <c r="D91" t="s">
        <v>956</v>
      </c>
    </row>
    <row r="92" spans="1:4">
      <c r="A92" s="1062">
        <v>91</v>
      </c>
      <c r="B92" t="s">
        <v>941</v>
      </c>
      <c r="C92" t="s">
        <v>957</v>
      </c>
      <c r="D92" t="s">
        <v>958</v>
      </c>
    </row>
    <row r="93" spans="1:4">
      <c r="A93" s="1062">
        <v>92</v>
      </c>
      <c r="B93" t="s">
        <v>959</v>
      </c>
      <c r="C93" t="s">
        <v>959</v>
      </c>
      <c r="D93" t="s">
        <v>960</v>
      </c>
    </row>
    <row r="94" spans="1:4">
      <c r="A94" s="1062">
        <v>93</v>
      </c>
      <c r="B94" t="s">
        <v>959</v>
      </c>
      <c r="C94" t="s">
        <v>961</v>
      </c>
      <c r="D94" t="s">
        <v>962</v>
      </c>
    </row>
    <row r="95" spans="1:4">
      <c r="A95" s="1062">
        <v>94</v>
      </c>
      <c r="B95" t="s">
        <v>959</v>
      </c>
      <c r="C95" t="s">
        <v>963</v>
      </c>
      <c r="D95" t="s">
        <v>964</v>
      </c>
    </row>
    <row r="96" spans="1:4">
      <c r="A96" s="1062">
        <v>95</v>
      </c>
      <c r="B96" t="s">
        <v>959</v>
      </c>
      <c r="C96" t="s">
        <v>965</v>
      </c>
      <c r="D96" t="s">
        <v>966</v>
      </c>
    </row>
    <row r="97" spans="1:4">
      <c r="A97" s="1062">
        <v>96</v>
      </c>
      <c r="B97" t="s">
        <v>959</v>
      </c>
      <c r="C97" t="s">
        <v>967</v>
      </c>
      <c r="D97" t="s">
        <v>968</v>
      </c>
    </row>
    <row r="98" spans="1:4">
      <c r="A98" s="1062">
        <v>97</v>
      </c>
      <c r="B98" t="s">
        <v>959</v>
      </c>
      <c r="C98" t="s">
        <v>969</v>
      </c>
      <c r="D98" t="s">
        <v>970</v>
      </c>
    </row>
    <row r="99" spans="1:4">
      <c r="A99" s="1062">
        <v>98</v>
      </c>
      <c r="B99" t="s">
        <v>959</v>
      </c>
      <c r="C99" t="s">
        <v>971</v>
      </c>
      <c r="D99" t="s">
        <v>972</v>
      </c>
    </row>
    <row r="100" spans="1:4">
      <c r="A100" s="1062">
        <v>99</v>
      </c>
      <c r="B100" t="s">
        <v>973</v>
      </c>
      <c r="C100" t="s">
        <v>973</v>
      </c>
      <c r="D100" t="s">
        <v>974</v>
      </c>
    </row>
    <row r="101" spans="1:4">
      <c r="A101" s="1062">
        <v>100</v>
      </c>
      <c r="B101" t="s">
        <v>973</v>
      </c>
      <c r="C101" t="s">
        <v>975</v>
      </c>
      <c r="D101" t="s">
        <v>976</v>
      </c>
    </row>
    <row r="102" spans="1:4">
      <c r="A102" s="1062">
        <v>101</v>
      </c>
      <c r="B102" t="s">
        <v>973</v>
      </c>
      <c r="C102" t="s">
        <v>829</v>
      </c>
      <c r="D102" t="s">
        <v>977</v>
      </c>
    </row>
    <row r="103" spans="1:4">
      <c r="A103" s="1062">
        <v>102</v>
      </c>
      <c r="B103" t="s">
        <v>973</v>
      </c>
      <c r="C103" t="s">
        <v>978</v>
      </c>
      <c r="D103" t="s">
        <v>979</v>
      </c>
    </row>
    <row r="104" spans="1:4">
      <c r="A104" s="1062">
        <v>103</v>
      </c>
      <c r="B104" t="s">
        <v>973</v>
      </c>
      <c r="C104" t="s">
        <v>980</v>
      </c>
      <c r="D104" t="s">
        <v>981</v>
      </c>
    </row>
    <row r="105" spans="1:4">
      <c r="A105" s="1062">
        <v>104</v>
      </c>
      <c r="B105" t="s">
        <v>973</v>
      </c>
      <c r="C105" t="s">
        <v>982</v>
      </c>
      <c r="D105" t="s">
        <v>983</v>
      </c>
    </row>
    <row r="106" spans="1:4">
      <c r="A106" s="1062">
        <v>105</v>
      </c>
      <c r="B106" t="s">
        <v>973</v>
      </c>
      <c r="C106" t="s">
        <v>984</v>
      </c>
      <c r="D106" t="s">
        <v>985</v>
      </c>
    </row>
    <row r="107" spans="1:4">
      <c r="A107" s="1062">
        <v>106</v>
      </c>
      <c r="B107" t="s">
        <v>973</v>
      </c>
      <c r="C107" t="s">
        <v>986</v>
      </c>
      <c r="D107" t="s">
        <v>987</v>
      </c>
    </row>
    <row r="108" spans="1:4">
      <c r="A108" s="1062">
        <v>107</v>
      </c>
      <c r="B108" t="s">
        <v>973</v>
      </c>
      <c r="C108" t="s">
        <v>988</v>
      </c>
      <c r="D108" t="s">
        <v>989</v>
      </c>
    </row>
    <row r="109" spans="1:4">
      <c r="A109" s="1062">
        <v>108</v>
      </c>
      <c r="B109" t="s">
        <v>973</v>
      </c>
      <c r="C109" t="s">
        <v>990</v>
      </c>
      <c r="D109" t="s">
        <v>991</v>
      </c>
    </row>
    <row r="110" spans="1:4">
      <c r="A110" s="1062">
        <v>109</v>
      </c>
      <c r="B110" t="s">
        <v>973</v>
      </c>
      <c r="C110" t="s">
        <v>992</v>
      </c>
      <c r="D110" t="s">
        <v>993</v>
      </c>
    </row>
    <row r="111" spans="1:4">
      <c r="A111" s="1062">
        <v>110</v>
      </c>
      <c r="B111" t="s">
        <v>973</v>
      </c>
      <c r="C111" t="s">
        <v>885</v>
      </c>
      <c r="D111" t="s">
        <v>994</v>
      </c>
    </row>
    <row r="112" spans="1:4">
      <c r="A112" s="1062">
        <v>111</v>
      </c>
      <c r="B112" t="s">
        <v>973</v>
      </c>
      <c r="C112" t="s">
        <v>995</v>
      </c>
      <c r="D112" t="s">
        <v>996</v>
      </c>
    </row>
    <row r="113" spans="1:4">
      <c r="A113" s="1062">
        <v>112</v>
      </c>
      <c r="B113" t="s">
        <v>973</v>
      </c>
      <c r="C113" t="s">
        <v>997</v>
      </c>
      <c r="D113" t="s">
        <v>998</v>
      </c>
    </row>
    <row r="114" spans="1:4">
      <c r="A114" s="1062">
        <v>113</v>
      </c>
      <c r="B114" t="s">
        <v>973</v>
      </c>
      <c r="C114" t="s">
        <v>999</v>
      </c>
      <c r="D114" t="s">
        <v>1000</v>
      </c>
    </row>
    <row r="115" spans="1:4">
      <c r="A115" s="1062">
        <v>114</v>
      </c>
      <c r="B115" t="s">
        <v>1001</v>
      </c>
      <c r="C115" t="s">
        <v>1001</v>
      </c>
      <c r="D115" t="s">
        <v>1002</v>
      </c>
    </row>
    <row r="116" spans="1:4">
      <c r="A116" s="1062">
        <v>115</v>
      </c>
      <c r="B116" t="s">
        <v>1001</v>
      </c>
      <c r="C116" t="s">
        <v>1003</v>
      </c>
      <c r="D116" t="s">
        <v>1004</v>
      </c>
    </row>
    <row r="117" spans="1:4">
      <c r="A117" s="1062">
        <v>116</v>
      </c>
      <c r="B117" t="s">
        <v>1001</v>
      </c>
      <c r="C117" t="s">
        <v>1005</v>
      </c>
      <c r="D117" t="s">
        <v>1006</v>
      </c>
    </row>
    <row r="118" spans="1:4">
      <c r="A118" s="1062">
        <v>117</v>
      </c>
      <c r="B118" t="s">
        <v>1001</v>
      </c>
      <c r="C118" t="s">
        <v>1007</v>
      </c>
      <c r="D118" t="s">
        <v>1008</v>
      </c>
    </row>
    <row r="119" spans="1:4">
      <c r="A119" s="1062">
        <v>118</v>
      </c>
      <c r="B119" t="s">
        <v>1001</v>
      </c>
      <c r="C119" t="s">
        <v>1009</v>
      </c>
      <c r="D119" t="s">
        <v>1010</v>
      </c>
    </row>
    <row r="120" spans="1:4">
      <c r="A120" s="1062">
        <v>119</v>
      </c>
      <c r="B120" t="s">
        <v>1001</v>
      </c>
      <c r="C120" t="s">
        <v>1011</v>
      </c>
      <c r="D120" t="s">
        <v>1012</v>
      </c>
    </row>
    <row r="121" spans="1:4">
      <c r="A121" s="1062">
        <v>120</v>
      </c>
      <c r="B121" t="s">
        <v>1001</v>
      </c>
      <c r="C121" t="s">
        <v>1013</v>
      </c>
      <c r="D121" t="s">
        <v>1014</v>
      </c>
    </row>
    <row r="122" spans="1:4">
      <c r="A122" s="1062">
        <v>121</v>
      </c>
      <c r="B122" t="s">
        <v>1001</v>
      </c>
      <c r="C122" t="s">
        <v>1015</v>
      </c>
      <c r="D122" t="s">
        <v>1016</v>
      </c>
    </row>
    <row r="123" spans="1:4">
      <c r="A123" s="1062">
        <v>122</v>
      </c>
      <c r="B123" t="s">
        <v>1001</v>
      </c>
      <c r="C123" t="s">
        <v>1017</v>
      </c>
      <c r="D123" t="s">
        <v>1018</v>
      </c>
    </row>
    <row r="124" spans="1:4">
      <c r="A124" s="1062">
        <v>123</v>
      </c>
      <c r="B124" t="s">
        <v>1001</v>
      </c>
      <c r="C124" t="s">
        <v>1019</v>
      </c>
      <c r="D124" t="s">
        <v>1020</v>
      </c>
    </row>
    <row r="125" spans="1:4">
      <c r="A125" s="1062">
        <v>124</v>
      </c>
      <c r="B125" t="s">
        <v>1001</v>
      </c>
      <c r="C125" t="s">
        <v>1021</v>
      </c>
      <c r="D125" t="s">
        <v>1022</v>
      </c>
    </row>
    <row r="126" spans="1:4">
      <c r="A126" s="1062">
        <v>125</v>
      </c>
      <c r="B126" t="s">
        <v>1001</v>
      </c>
      <c r="C126" t="s">
        <v>1023</v>
      </c>
      <c r="D126" t="s">
        <v>1024</v>
      </c>
    </row>
    <row r="127" spans="1:4">
      <c r="A127" s="1062">
        <v>126</v>
      </c>
      <c r="B127" t="s">
        <v>1001</v>
      </c>
      <c r="C127" t="s">
        <v>1025</v>
      </c>
      <c r="D127" t="s">
        <v>1026</v>
      </c>
    </row>
    <row r="128" spans="1:4">
      <c r="A128" s="1062">
        <v>127</v>
      </c>
      <c r="B128" t="s">
        <v>1027</v>
      </c>
      <c r="C128" t="s">
        <v>1027</v>
      </c>
      <c r="D128" t="s">
        <v>1028</v>
      </c>
    </row>
    <row r="129" spans="1:4">
      <c r="A129" s="1062">
        <v>128</v>
      </c>
      <c r="B129" t="s">
        <v>1027</v>
      </c>
      <c r="C129" t="s">
        <v>1029</v>
      </c>
      <c r="D129" t="s">
        <v>1030</v>
      </c>
    </row>
    <row r="130" spans="1:4">
      <c r="A130" s="1062">
        <v>129</v>
      </c>
      <c r="B130" t="s">
        <v>1027</v>
      </c>
      <c r="C130" t="s">
        <v>1031</v>
      </c>
      <c r="D130" t="s">
        <v>1032</v>
      </c>
    </row>
    <row r="131" spans="1:4">
      <c r="A131" s="1062">
        <v>130</v>
      </c>
      <c r="B131" t="s">
        <v>1027</v>
      </c>
      <c r="C131" t="s">
        <v>1033</v>
      </c>
      <c r="D131" t="s">
        <v>1034</v>
      </c>
    </row>
    <row r="132" spans="1:4">
      <c r="A132" s="1062">
        <v>131</v>
      </c>
      <c r="B132" t="s">
        <v>1027</v>
      </c>
      <c r="C132" t="s">
        <v>1035</v>
      </c>
      <c r="D132" t="s">
        <v>1036</v>
      </c>
    </row>
    <row r="133" spans="1:4">
      <c r="A133" s="1062">
        <v>132</v>
      </c>
      <c r="B133" t="s">
        <v>1027</v>
      </c>
      <c r="C133" t="s">
        <v>1037</v>
      </c>
      <c r="D133" t="s">
        <v>1038</v>
      </c>
    </row>
    <row r="134" spans="1:4">
      <c r="A134" s="1062">
        <v>133</v>
      </c>
      <c r="B134" t="s">
        <v>1027</v>
      </c>
      <c r="C134" t="s">
        <v>1039</v>
      </c>
      <c r="D134" t="s">
        <v>1040</v>
      </c>
    </row>
    <row r="135" spans="1:4">
      <c r="A135" s="1062">
        <v>134</v>
      </c>
      <c r="B135" t="s">
        <v>1041</v>
      </c>
      <c r="C135" t="s">
        <v>1041</v>
      </c>
      <c r="D135" t="s">
        <v>1042</v>
      </c>
    </row>
    <row r="136" spans="1:4">
      <c r="A136" s="1062">
        <v>135</v>
      </c>
      <c r="B136" t="s">
        <v>1041</v>
      </c>
      <c r="C136" t="s">
        <v>1043</v>
      </c>
      <c r="D136" t="s">
        <v>1044</v>
      </c>
    </row>
    <row r="137" spans="1:4">
      <c r="A137" s="1062">
        <v>136</v>
      </c>
      <c r="B137" t="s">
        <v>1041</v>
      </c>
      <c r="C137" t="s">
        <v>1045</v>
      </c>
      <c r="D137" t="s">
        <v>1046</v>
      </c>
    </row>
    <row r="138" spans="1:4">
      <c r="A138" s="1062">
        <v>137</v>
      </c>
      <c r="B138" t="s">
        <v>1041</v>
      </c>
      <c r="C138" t="s">
        <v>1047</v>
      </c>
      <c r="D138" t="s">
        <v>1048</v>
      </c>
    </row>
    <row r="139" spans="1:4">
      <c r="A139" s="1062">
        <v>138</v>
      </c>
      <c r="B139" t="s">
        <v>1041</v>
      </c>
      <c r="C139" t="s">
        <v>1049</v>
      </c>
      <c r="D139" t="s">
        <v>1050</v>
      </c>
    </row>
    <row r="140" spans="1:4">
      <c r="A140" s="1062">
        <v>139</v>
      </c>
      <c r="B140" t="s">
        <v>1041</v>
      </c>
      <c r="C140" t="s">
        <v>1051</v>
      </c>
      <c r="D140" t="s">
        <v>1052</v>
      </c>
    </row>
    <row r="141" spans="1:4">
      <c r="A141" s="1062">
        <v>140</v>
      </c>
      <c r="B141" t="s">
        <v>1041</v>
      </c>
      <c r="C141" t="s">
        <v>1053</v>
      </c>
      <c r="D141" t="s">
        <v>1054</v>
      </c>
    </row>
    <row r="142" spans="1:4">
      <c r="A142" s="1062">
        <v>141</v>
      </c>
      <c r="B142" t="s">
        <v>1041</v>
      </c>
      <c r="C142" t="s">
        <v>1055</v>
      </c>
      <c r="D142" t="s">
        <v>1056</v>
      </c>
    </row>
    <row r="143" spans="1:4">
      <c r="A143" s="1062">
        <v>142</v>
      </c>
      <c r="B143" t="s">
        <v>1041</v>
      </c>
      <c r="C143" t="s">
        <v>1057</v>
      </c>
      <c r="D143" t="s">
        <v>1058</v>
      </c>
    </row>
    <row r="144" spans="1:4">
      <c r="A144" s="1062">
        <v>143</v>
      </c>
      <c r="B144" t="s">
        <v>1041</v>
      </c>
      <c r="C144" t="s">
        <v>1059</v>
      </c>
      <c r="D144" t="s">
        <v>1060</v>
      </c>
    </row>
    <row r="145" spans="1:4">
      <c r="A145" s="1062">
        <v>144</v>
      </c>
      <c r="B145" t="s">
        <v>1041</v>
      </c>
      <c r="C145" t="s">
        <v>1061</v>
      </c>
      <c r="D145" t="s">
        <v>1062</v>
      </c>
    </row>
    <row r="146" spans="1:4">
      <c r="A146" s="1062">
        <v>145</v>
      </c>
      <c r="B146" t="s">
        <v>1041</v>
      </c>
      <c r="C146" t="s">
        <v>1063</v>
      </c>
      <c r="D146" t="s">
        <v>1064</v>
      </c>
    </row>
    <row r="147" spans="1:4">
      <c r="A147" s="1062">
        <v>146</v>
      </c>
      <c r="B147" t="s">
        <v>1041</v>
      </c>
      <c r="C147" t="s">
        <v>1065</v>
      </c>
      <c r="D147" t="s">
        <v>1066</v>
      </c>
    </row>
    <row r="148" spans="1:4">
      <c r="A148" s="1062">
        <v>147</v>
      </c>
      <c r="B148" t="s">
        <v>1041</v>
      </c>
      <c r="C148" t="s">
        <v>1067</v>
      </c>
      <c r="D148" t="s">
        <v>1068</v>
      </c>
    </row>
    <row r="149" spans="1:4">
      <c r="A149" s="1062">
        <v>148</v>
      </c>
      <c r="B149" t="s">
        <v>1069</v>
      </c>
      <c r="C149" t="s">
        <v>1069</v>
      </c>
      <c r="D149" t="s">
        <v>1070</v>
      </c>
    </row>
    <row r="150" spans="1:4">
      <c r="A150" s="1062">
        <v>149</v>
      </c>
      <c r="B150" t="s">
        <v>1069</v>
      </c>
      <c r="C150" t="s">
        <v>1071</v>
      </c>
      <c r="D150" t="s">
        <v>1072</v>
      </c>
    </row>
    <row r="151" spans="1:4">
      <c r="A151" s="1062">
        <v>150</v>
      </c>
      <c r="B151" t="s">
        <v>1069</v>
      </c>
      <c r="C151" t="s">
        <v>1073</v>
      </c>
      <c r="D151" t="s">
        <v>1074</v>
      </c>
    </row>
    <row r="152" spans="1:4">
      <c r="A152" s="1062">
        <v>151</v>
      </c>
      <c r="B152" t="s">
        <v>1069</v>
      </c>
      <c r="C152" t="s">
        <v>1075</v>
      </c>
      <c r="D152" t="s">
        <v>1076</v>
      </c>
    </row>
    <row r="153" spans="1:4">
      <c r="A153" s="1062">
        <v>152</v>
      </c>
      <c r="B153" t="s">
        <v>1069</v>
      </c>
      <c r="C153" t="s">
        <v>1077</v>
      </c>
      <c r="D153" t="s">
        <v>1078</v>
      </c>
    </row>
    <row r="154" spans="1:4">
      <c r="A154" s="1062">
        <v>153</v>
      </c>
      <c r="B154" t="s">
        <v>1069</v>
      </c>
      <c r="C154" t="s">
        <v>1079</v>
      </c>
      <c r="D154" t="s">
        <v>1080</v>
      </c>
    </row>
    <row r="155" spans="1:4">
      <c r="A155" s="1062">
        <v>154</v>
      </c>
      <c r="B155" t="s">
        <v>1069</v>
      </c>
      <c r="C155" t="s">
        <v>1081</v>
      </c>
      <c r="D155" t="s">
        <v>1082</v>
      </c>
    </row>
    <row r="156" spans="1:4">
      <c r="A156" s="1062">
        <v>155</v>
      </c>
      <c r="B156" t="s">
        <v>1069</v>
      </c>
      <c r="C156" t="s">
        <v>1083</v>
      </c>
      <c r="D156" t="s">
        <v>1084</v>
      </c>
    </row>
    <row r="157" spans="1:4">
      <c r="A157" s="1062">
        <v>156</v>
      </c>
      <c r="B157" t="s">
        <v>1069</v>
      </c>
      <c r="C157" t="s">
        <v>1085</v>
      </c>
      <c r="D157" t="s">
        <v>1086</v>
      </c>
    </row>
    <row r="158" spans="1:4">
      <c r="A158" s="1062">
        <v>157</v>
      </c>
      <c r="B158" t="s">
        <v>1069</v>
      </c>
      <c r="C158" t="s">
        <v>1087</v>
      </c>
      <c r="D158" t="s">
        <v>1088</v>
      </c>
    </row>
    <row r="159" spans="1:4">
      <c r="A159" s="1062">
        <v>158</v>
      </c>
      <c r="B159" t="s">
        <v>1069</v>
      </c>
      <c r="C159" t="s">
        <v>1089</v>
      </c>
      <c r="D159" t="s">
        <v>1090</v>
      </c>
    </row>
    <row r="160" spans="1:4">
      <c r="A160" s="1062">
        <v>159</v>
      </c>
      <c r="B160" t="s">
        <v>1069</v>
      </c>
      <c r="C160" t="s">
        <v>1091</v>
      </c>
      <c r="D160" t="s">
        <v>1092</v>
      </c>
    </row>
    <row r="161" spans="1:4">
      <c r="A161" s="1062">
        <v>160</v>
      </c>
      <c r="B161" t="s">
        <v>1069</v>
      </c>
      <c r="C161" t="s">
        <v>1093</v>
      </c>
      <c r="D161" t="s">
        <v>1094</v>
      </c>
    </row>
    <row r="162" spans="1:4">
      <c r="A162" s="1062">
        <v>161</v>
      </c>
      <c r="B162" t="s">
        <v>1095</v>
      </c>
      <c r="C162" t="s">
        <v>1095</v>
      </c>
      <c r="D162" t="s">
        <v>1096</v>
      </c>
    </row>
    <row r="163" spans="1:4">
      <c r="A163" s="1062">
        <v>162</v>
      </c>
      <c r="B163" t="s">
        <v>1095</v>
      </c>
      <c r="C163" t="s">
        <v>1097</v>
      </c>
      <c r="D163" t="s">
        <v>1098</v>
      </c>
    </row>
    <row r="164" spans="1:4">
      <c r="A164" s="1062">
        <v>163</v>
      </c>
      <c r="B164" t="s">
        <v>1095</v>
      </c>
      <c r="C164" t="s">
        <v>1099</v>
      </c>
      <c r="D164" t="s">
        <v>1100</v>
      </c>
    </row>
    <row r="165" spans="1:4">
      <c r="A165" s="1062">
        <v>164</v>
      </c>
      <c r="B165" t="s">
        <v>1095</v>
      </c>
      <c r="C165" t="s">
        <v>1101</v>
      </c>
      <c r="D165" t="s">
        <v>1102</v>
      </c>
    </row>
    <row r="166" spans="1:4">
      <c r="A166" s="1062">
        <v>165</v>
      </c>
      <c r="B166" t="s">
        <v>1095</v>
      </c>
      <c r="C166" t="s">
        <v>1103</v>
      </c>
      <c r="D166" t="s">
        <v>1104</v>
      </c>
    </row>
    <row r="167" spans="1:4">
      <c r="A167" s="1062">
        <v>166</v>
      </c>
      <c r="B167" t="s">
        <v>1095</v>
      </c>
      <c r="C167" t="s">
        <v>1105</v>
      </c>
      <c r="D167" t="s">
        <v>1106</v>
      </c>
    </row>
    <row r="168" spans="1:4">
      <c r="A168" s="1062">
        <v>167</v>
      </c>
      <c r="B168" t="s">
        <v>1095</v>
      </c>
      <c r="C168" t="s">
        <v>1107</v>
      </c>
      <c r="D168" t="s">
        <v>1108</v>
      </c>
    </row>
    <row r="169" spans="1:4">
      <c r="A169" s="1062">
        <v>168</v>
      </c>
      <c r="B169" t="s">
        <v>1095</v>
      </c>
      <c r="C169" t="s">
        <v>1109</v>
      </c>
      <c r="D169" t="s">
        <v>1110</v>
      </c>
    </row>
    <row r="170" spans="1:4">
      <c r="A170" s="1062">
        <v>169</v>
      </c>
      <c r="B170" t="s">
        <v>1095</v>
      </c>
      <c r="C170" t="s">
        <v>1111</v>
      </c>
      <c r="D170" t="s">
        <v>1112</v>
      </c>
    </row>
    <row r="171" spans="1:4">
      <c r="A171" s="1062">
        <v>170</v>
      </c>
      <c r="B171" t="s">
        <v>1095</v>
      </c>
      <c r="C171" t="s">
        <v>1113</v>
      </c>
      <c r="D171" t="s">
        <v>1114</v>
      </c>
    </row>
    <row r="172" spans="1:4">
      <c r="A172" s="1062">
        <v>171</v>
      </c>
      <c r="B172" t="s">
        <v>1095</v>
      </c>
      <c r="C172" t="s">
        <v>1115</v>
      </c>
      <c r="D172" t="s">
        <v>1116</v>
      </c>
    </row>
    <row r="173" spans="1:4">
      <c r="A173" s="1062">
        <v>172</v>
      </c>
      <c r="B173" t="s">
        <v>1095</v>
      </c>
      <c r="C173" t="s">
        <v>1117</v>
      </c>
      <c r="D173" t="s">
        <v>1118</v>
      </c>
    </row>
    <row r="174" spans="1:4">
      <c r="A174" s="1062">
        <v>173</v>
      </c>
      <c r="B174" t="s">
        <v>1095</v>
      </c>
      <c r="C174" t="s">
        <v>1119</v>
      </c>
      <c r="D174" t="s">
        <v>1120</v>
      </c>
    </row>
    <row r="175" spans="1:4">
      <c r="A175" s="1062">
        <v>174</v>
      </c>
      <c r="B175" t="s">
        <v>1095</v>
      </c>
      <c r="C175" t="s">
        <v>1121</v>
      </c>
      <c r="D175" t="s">
        <v>1122</v>
      </c>
    </row>
    <row r="176" spans="1:4">
      <c r="A176" s="1062">
        <v>175</v>
      </c>
      <c r="B176" t="s">
        <v>1123</v>
      </c>
      <c r="C176" t="s">
        <v>1123</v>
      </c>
      <c r="D176" t="s">
        <v>1124</v>
      </c>
    </row>
    <row r="177" spans="1:4">
      <c r="A177" s="1062">
        <v>176</v>
      </c>
      <c r="B177" t="s">
        <v>1123</v>
      </c>
      <c r="C177" t="s">
        <v>1125</v>
      </c>
      <c r="D177" t="s">
        <v>1126</v>
      </c>
    </row>
    <row r="178" spans="1:4">
      <c r="A178" s="1062">
        <v>177</v>
      </c>
      <c r="B178" t="s">
        <v>1123</v>
      </c>
      <c r="C178" t="s">
        <v>1127</v>
      </c>
      <c r="D178" t="s">
        <v>1128</v>
      </c>
    </row>
    <row r="179" spans="1:4">
      <c r="A179" s="1062">
        <v>178</v>
      </c>
      <c r="B179" t="s">
        <v>1123</v>
      </c>
      <c r="C179" t="s">
        <v>1007</v>
      </c>
      <c r="D179" t="s">
        <v>1129</v>
      </c>
    </row>
    <row r="180" spans="1:4">
      <c r="A180" s="1062">
        <v>179</v>
      </c>
      <c r="B180" t="s">
        <v>1123</v>
      </c>
      <c r="C180" t="s">
        <v>1130</v>
      </c>
      <c r="D180" t="s">
        <v>1131</v>
      </c>
    </row>
    <row r="181" spans="1:4">
      <c r="A181" s="1062">
        <v>180</v>
      </c>
      <c r="B181" t="s">
        <v>1123</v>
      </c>
      <c r="C181" t="s">
        <v>1132</v>
      </c>
      <c r="D181" t="s">
        <v>1133</v>
      </c>
    </row>
    <row r="182" spans="1:4">
      <c r="A182" s="1062">
        <v>181</v>
      </c>
      <c r="B182" t="s">
        <v>1123</v>
      </c>
      <c r="C182" t="s">
        <v>1134</v>
      </c>
      <c r="D182" t="s">
        <v>1135</v>
      </c>
    </row>
    <row r="183" spans="1:4">
      <c r="A183" s="1062">
        <v>182</v>
      </c>
      <c r="B183" t="s">
        <v>1123</v>
      </c>
      <c r="C183" t="s">
        <v>1136</v>
      </c>
      <c r="D183" t="s">
        <v>1137</v>
      </c>
    </row>
    <row r="184" spans="1:4">
      <c r="A184" s="1062">
        <v>183</v>
      </c>
      <c r="B184" t="s">
        <v>1123</v>
      </c>
      <c r="C184" t="s">
        <v>1138</v>
      </c>
      <c r="D184" t="s">
        <v>1139</v>
      </c>
    </row>
    <row r="185" spans="1:4">
      <c r="A185" s="1062">
        <v>184</v>
      </c>
      <c r="B185" t="s">
        <v>1123</v>
      </c>
      <c r="C185" t="s">
        <v>1140</v>
      </c>
      <c r="D185" t="s">
        <v>1141</v>
      </c>
    </row>
    <row r="186" spans="1:4">
      <c r="A186" s="1062">
        <v>185</v>
      </c>
      <c r="B186" t="s">
        <v>1142</v>
      </c>
      <c r="C186" t="s">
        <v>1142</v>
      </c>
      <c r="D186" t="s">
        <v>1143</v>
      </c>
    </row>
    <row r="187" spans="1:4">
      <c r="A187" s="1062">
        <v>186</v>
      </c>
      <c r="B187" t="s">
        <v>1142</v>
      </c>
      <c r="C187" t="s">
        <v>1144</v>
      </c>
      <c r="D187" t="s">
        <v>1145</v>
      </c>
    </row>
    <row r="188" spans="1:4">
      <c r="A188" s="1062">
        <v>187</v>
      </c>
      <c r="B188" t="s">
        <v>1142</v>
      </c>
      <c r="C188" t="s">
        <v>1146</v>
      </c>
      <c r="D188" t="s">
        <v>1147</v>
      </c>
    </row>
    <row r="189" spans="1:4">
      <c r="A189" s="1062">
        <v>188</v>
      </c>
      <c r="B189" t="s">
        <v>1142</v>
      </c>
      <c r="C189" t="s">
        <v>1148</v>
      </c>
      <c r="D189" t="s">
        <v>1149</v>
      </c>
    </row>
    <row r="190" spans="1:4">
      <c r="A190" s="1062">
        <v>189</v>
      </c>
      <c r="B190" t="s">
        <v>1142</v>
      </c>
      <c r="C190" t="s">
        <v>1150</v>
      </c>
      <c r="D190" t="s">
        <v>1151</v>
      </c>
    </row>
    <row r="191" spans="1:4">
      <c r="A191" s="1062">
        <v>190</v>
      </c>
      <c r="B191" t="s">
        <v>1142</v>
      </c>
      <c r="C191" t="s">
        <v>1152</v>
      </c>
      <c r="D191" t="s">
        <v>1153</v>
      </c>
    </row>
    <row r="192" spans="1:4">
      <c r="A192" s="1062">
        <v>191</v>
      </c>
      <c r="B192" t="s">
        <v>1142</v>
      </c>
      <c r="C192" t="s">
        <v>1154</v>
      </c>
      <c r="D192" t="s">
        <v>1155</v>
      </c>
    </row>
    <row r="193" spans="1:4">
      <c r="A193" s="1062">
        <v>192</v>
      </c>
      <c r="B193" t="s">
        <v>1142</v>
      </c>
      <c r="C193" t="s">
        <v>1156</v>
      </c>
      <c r="D193" t="s">
        <v>1157</v>
      </c>
    </row>
    <row r="194" spans="1:4">
      <c r="A194" s="1062">
        <v>193</v>
      </c>
      <c r="B194" t="s">
        <v>1142</v>
      </c>
      <c r="C194" t="s">
        <v>1158</v>
      </c>
      <c r="D194" t="s">
        <v>1159</v>
      </c>
    </row>
    <row r="195" spans="1:4">
      <c r="A195" s="1062">
        <v>194</v>
      </c>
      <c r="B195" t="s">
        <v>1160</v>
      </c>
      <c r="C195" t="s">
        <v>1160</v>
      </c>
      <c r="D195" t="s">
        <v>1161</v>
      </c>
    </row>
    <row r="196" spans="1:4">
      <c r="A196" s="1062">
        <v>195</v>
      </c>
      <c r="B196" t="s">
        <v>1160</v>
      </c>
      <c r="C196" t="s">
        <v>1162</v>
      </c>
      <c r="D196" t="s">
        <v>1163</v>
      </c>
    </row>
    <row r="197" spans="1:4">
      <c r="A197" s="1062">
        <v>196</v>
      </c>
      <c r="B197" t="s">
        <v>1160</v>
      </c>
      <c r="C197" t="s">
        <v>1164</v>
      </c>
      <c r="D197" t="s">
        <v>1165</v>
      </c>
    </row>
    <row r="198" spans="1:4">
      <c r="A198" s="1062">
        <v>197</v>
      </c>
      <c r="B198" t="s">
        <v>1160</v>
      </c>
      <c r="C198" t="s">
        <v>1166</v>
      </c>
      <c r="D198" t="s">
        <v>1167</v>
      </c>
    </row>
    <row r="199" spans="1:4">
      <c r="A199" s="1062">
        <v>198</v>
      </c>
      <c r="B199" t="s">
        <v>1160</v>
      </c>
      <c r="C199" t="s">
        <v>1168</v>
      </c>
      <c r="D199" t="s">
        <v>1169</v>
      </c>
    </row>
    <row r="200" spans="1:4">
      <c r="A200" s="1062">
        <v>199</v>
      </c>
      <c r="B200" t="s">
        <v>1160</v>
      </c>
      <c r="C200" t="s">
        <v>1170</v>
      </c>
      <c r="D200" t="s">
        <v>1171</v>
      </c>
    </row>
    <row r="201" spans="1:4">
      <c r="A201" s="1062">
        <v>200</v>
      </c>
      <c r="B201" t="s">
        <v>1160</v>
      </c>
      <c r="C201" t="s">
        <v>1172</v>
      </c>
      <c r="D201" t="s">
        <v>1173</v>
      </c>
    </row>
    <row r="202" spans="1:4">
      <c r="A202" s="1062">
        <v>201</v>
      </c>
      <c r="B202" t="s">
        <v>1160</v>
      </c>
      <c r="C202" t="s">
        <v>1174</v>
      </c>
      <c r="D202" t="s">
        <v>1175</v>
      </c>
    </row>
    <row r="203" spans="1:4">
      <c r="A203" s="1062">
        <v>202</v>
      </c>
      <c r="B203" t="s">
        <v>1160</v>
      </c>
      <c r="C203" t="s">
        <v>1176</v>
      </c>
      <c r="D203" t="s">
        <v>1177</v>
      </c>
    </row>
    <row r="204" spans="1:4">
      <c r="A204" s="1062">
        <v>203</v>
      </c>
      <c r="B204" t="s">
        <v>1160</v>
      </c>
      <c r="C204" t="s">
        <v>1178</v>
      </c>
      <c r="D204" t="s">
        <v>1179</v>
      </c>
    </row>
    <row r="205" spans="1:4">
      <c r="A205" s="1062">
        <v>204</v>
      </c>
      <c r="B205" t="s">
        <v>1160</v>
      </c>
      <c r="C205" t="s">
        <v>1180</v>
      </c>
      <c r="D205" t="s">
        <v>1181</v>
      </c>
    </row>
    <row r="206" spans="1:4">
      <c r="A206" s="1062">
        <v>205</v>
      </c>
      <c r="B206" t="s">
        <v>1160</v>
      </c>
      <c r="C206" t="s">
        <v>1182</v>
      </c>
      <c r="D206" t="s">
        <v>1183</v>
      </c>
    </row>
    <row r="207" spans="1:4">
      <c r="A207" s="1062">
        <v>206</v>
      </c>
      <c r="B207" t="s">
        <v>1160</v>
      </c>
      <c r="C207" t="s">
        <v>1184</v>
      </c>
      <c r="D207" t="s">
        <v>1185</v>
      </c>
    </row>
    <row r="208" spans="1:4">
      <c r="A208" s="1062">
        <v>207</v>
      </c>
      <c r="B208" t="s">
        <v>1160</v>
      </c>
      <c r="C208" t="s">
        <v>1186</v>
      </c>
      <c r="D208" t="s">
        <v>1187</v>
      </c>
    </row>
    <row r="209" spans="1:4">
      <c r="A209" s="1062">
        <v>208</v>
      </c>
      <c r="B209" t="s">
        <v>1160</v>
      </c>
      <c r="C209" t="s">
        <v>1188</v>
      </c>
      <c r="D209" t="s">
        <v>1189</v>
      </c>
    </row>
    <row r="210" spans="1:4">
      <c r="A210" s="1062">
        <v>209</v>
      </c>
      <c r="B210" t="s">
        <v>1160</v>
      </c>
      <c r="C210" t="s">
        <v>1190</v>
      </c>
      <c r="D210" t="s">
        <v>1191</v>
      </c>
    </row>
    <row r="211" spans="1:4">
      <c r="A211" s="1062">
        <v>210</v>
      </c>
      <c r="B211" t="s">
        <v>1192</v>
      </c>
      <c r="C211" t="s">
        <v>1192</v>
      </c>
      <c r="D211" t="s">
        <v>1193</v>
      </c>
    </row>
    <row r="212" spans="1:4">
      <c r="A212" s="1062">
        <v>211</v>
      </c>
      <c r="B212" t="s">
        <v>1192</v>
      </c>
      <c r="C212" t="s">
        <v>1194</v>
      </c>
      <c r="D212" t="s">
        <v>1195</v>
      </c>
    </row>
    <row r="213" spans="1:4">
      <c r="A213" s="1062">
        <v>212</v>
      </c>
      <c r="B213" t="s">
        <v>1192</v>
      </c>
      <c r="C213" t="s">
        <v>1196</v>
      </c>
      <c r="D213" t="s">
        <v>1197</v>
      </c>
    </row>
    <row r="214" spans="1:4">
      <c r="A214" s="1062">
        <v>213</v>
      </c>
      <c r="B214" t="s">
        <v>1192</v>
      </c>
      <c r="C214" t="s">
        <v>1198</v>
      </c>
      <c r="D214" t="s">
        <v>1199</v>
      </c>
    </row>
    <row r="215" spans="1:4">
      <c r="A215" s="1062">
        <v>214</v>
      </c>
      <c r="B215" t="s">
        <v>1192</v>
      </c>
      <c r="C215" t="s">
        <v>1200</v>
      </c>
      <c r="D215" t="s">
        <v>1201</v>
      </c>
    </row>
    <row r="216" spans="1:4">
      <c r="A216" s="1062">
        <v>215</v>
      </c>
      <c r="B216" t="s">
        <v>1192</v>
      </c>
      <c r="C216" t="s">
        <v>1202</v>
      </c>
      <c r="D216" t="s">
        <v>1203</v>
      </c>
    </row>
    <row r="217" spans="1:4">
      <c r="A217" s="1062">
        <v>216</v>
      </c>
      <c r="B217" t="s">
        <v>1192</v>
      </c>
      <c r="C217" t="s">
        <v>1204</v>
      </c>
      <c r="D217" t="s">
        <v>1205</v>
      </c>
    </row>
    <row r="218" spans="1:4">
      <c r="A218" s="1062">
        <v>217</v>
      </c>
      <c r="B218" t="s">
        <v>1192</v>
      </c>
      <c r="C218" t="s">
        <v>1206</v>
      </c>
      <c r="D218" t="s">
        <v>1207</v>
      </c>
    </row>
    <row r="219" spans="1:4">
      <c r="A219" s="1062">
        <v>218</v>
      </c>
      <c r="B219" t="s">
        <v>1208</v>
      </c>
      <c r="C219" t="s">
        <v>1208</v>
      </c>
      <c r="D219" t="s">
        <v>1209</v>
      </c>
    </row>
    <row r="220" spans="1:4">
      <c r="A220" s="1062">
        <v>219</v>
      </c>
      <c r="B220" t="s">
        <v>1208</v>
      </c>
      <c r="C220" t="s">
        <v>1210</v>
      </c>
      <c r="D220" t="s">
        <v>1211</v>
      </c>
    </row>
    <row r="221" spans="1:4">
      <c r="A221" s="1062">
        <v>220</v>
      </c>
      <c r="B221" t="s">
        <v>1208</v>
      </c>
      <c r="C221" t="s">
        <v>1212</v>
      </c>
      <c r="D221" t="s">
        <v>1213</v>
      </c>
    </row>
    <row r="222" spans="1:4">
      <c r="A222" s="1062">
        <v>221</v>
      </c>
      <c r="B222" t="s">
        <v>1208</v>
      </c>
      <c r="C222" t="s">
        <v>1214</v>
      </c>
      <c r="D222" t="s">
        <v>1215</v>
      </c>
    </row>
    <row r="223" spans="1:4">
      <c r="A223" s="1062">
        <v>222</v>
      </c>
      <c r="B223" t="s">
        <v>1208</v>
      </c>
      <c r="C223" t="s">
        <v>1216</v>
      </c>
      <c r="D223" t="s">
        <v>1217</v>
      </c>
    </row>
    <row r="224" spans="1:4">
      <c r="A224" s="1062">
        <v>223</v>
      </c>
      <c r="B224" t="s">
        <v>1208</v>
      </c>
      <c r="C224" t="s">
        <v>1218</v>
      </c>
      <c r="D224" t="s">
        <v>1219</v>
      </c>
    </row>
    <row r="225" spans="1:4">
      <c r="A225" s="1062">
        <v>224</v>
      </c>
      <c r="B225" t="s">
        <v>1208</v>
      </c>
      <c r="C225" t="s">
        <v>1220</v>
      </c>
      <c r="D225" t="s">
        <v>1221</v>
      </c>
    </row>
    <row r="226" spans="1:4">
      <c r="A226" s="1062">
        <v>225</v>
      </c>
      <c r="B226" t="s">
        <v>1208</v>
      </c>
      <c r="C226" t="s">
        <v>1222</v>
      </c>
      <c r="D226" t="s">
        <v>1223</v>
      </c>
    </row>
    <row r="227" spans="1:4">
      <c r="A227" s="1062">
        <v>226</v>
      </c>
      <c r="B227" t="s">
        <v>1208</v>
      </c>
      <c r="C227" t="s">
        <v>1224</v>
      </c>
      <c r="D227" t="s">
        <v>1225</v>
      </c>
    </row>
    <row r="228" spans="1:4">
      <c r="A228" s="1062">
        <v>227</v>
      </c>
      <c r="B228" t="s">
        <v>1208</v>
      </c>
      <c r="C228" t="s">
        <v>1226</v>
      </c>
      <c r="D228" t="s">
        <v>1227</v>
      </c>
    </row>
    <row r="229" spans="1:4">
      <c r="A229" s="1062">
        <v>228</v>
      </c>
      <c r="B229" t="s">
        <v>1208</v>
      </c>
      <c r="C229" t="s">
        <v>1228</v>
      </c>
      <c r="D229" t="s">
        <v>1229</v>
      </c>
    </row>
    <row r="230" spans="1:4">
      <c r="A230" s="1062">
        <v>229</v>
      </c>
      <c r="B230" t="s">
        <v>1208</v>
      </c>
      <c r="C230" t="s">
        <v>1230</v>
      </c>
      <c r="D230" t="s">
        <v>1231</v>
      </c>
    </row>
    <row r="231" spans="1:4">
      <c r="A231" s="1062">
        <v>230</v>
      </c>
      <c r="B231" t="s">
        <v>1208</v>
      </c>
      <c r="C231" t="s">
        <v>1232</v>
      </c>
      <c r="D231" t="s">
        <v>1233</v>
      </c>
    </row>
    <row r="232" spans="1:4">
      <c r="A232" s="1062">
        <v>231</v>
      </c>
      <c r="B232" t="s">
        <v>1208</v>
      </c>
      <c r="C232" t="s">
        <v>1234</v>
      </c>
      <c r="D232" t="s">
        <v>1235</v>
      </c>
    </row>
    <row r="233" spans="1:4">
      <c r="A233" s="1062">
        <v>232</v>
      </c>
      <c r="B233" t="s">
        <v>1208</v>
      </c>
      <c r="C233" t="s">
        <v>1236</v>
      </c>
      <c r="D233" t="s">
        <v>1237</v>
      </c>
    </row>
    <row r="234" spans="1:4">
      <c r="A234" s="1062">
        <v>233</v>
      </c>
      <c r="B234" t="s">
        <v>1208</v>
      </c>
      <c r="C234" t="s">
        <v>1238</v>
      </c>
      <c r="D234" t="s">
        <v>1239</v>
      </c>
    </row>
    <row r="235" spans="1:4">
      <c r="A235" s="1062">
        <v>234</v>
      </c>
      <c r="B235" t="s">
        <v>1208</v>
      </c>
      <c r="C235" t="s">
        <v>1240</v>
      </c>
      <c r="D235" t="s">
        <v>1241</v>
      </c>
    </row>
    <row r="236" spans="1:4">
      <c r="A236" s="1062">
        <v>235</v>
      </c>
      <c r="B236" t="s">
        <v>1208</v>
      </c>
      <c r="C236" t="s">
        <v>999</v>
      </c>
      <c r="D236" t="s">
        <v>1242</v>
      </c>
    </row>
    <row r="237" spans="1:4">
      <c r="A237" s="1062">
        <v>236</v>
      </c>
      <c r="B237" t="s">
        <v>1243</v>
      </c>
      <c r="C237" t="s">
        <v>1243</v>
      </c>
      <c r="D237" t="s">
        <v>1244</v>
      </c>
    </row>
    <row r="238" spans="1:4">
      <c r="A238" s="1062">
        <v>237</v>
      </c>
      <c r="B238" t="s">
        <v>1243</v>
      </c>
      <c r="C238" t="s">
        <v>829</v>
      </c>
      <c r="D238" t="s">
        <v>1245</v>
      </c>
    </row>
    <row r="239" spans="1:4">
      <c r="A239" s="1062">
        <v>238</v>
      </c>
      <c r="B239" t="s">
        <v>1243</v>
      </c>
      <c r="C239" t="s">
        <v>1246</v>
      </c>
      <c r="D239" t="s">
        <v>1247</v>
      </c>
    </row>
    <row r="240" spans="1:4">
      <c r="A240" s="1062">
        <v>239</v>
      </c>
      <c r="B240" t="s">
        <v>1243</v>
      </c>
      <c r="C240" t="s">
        <v>1248</v>
      </c>
      <c r="D240" t="s">
        <v>1249</v>
      </c>
    </row>
    <row r="241" spans="1:4">
      <c r="A241" s="1062">
        <v>240</v>
      </c>
      <c r="B241" t="s">
        <v>1243</v>
      </c>
      <c r="C241" t="s">
        <v>795</v>
      </c>
      <c r="D241" t="s">
        <v>1250</v>
      </c>
    </row>
    <row r="242" spans="1:4">
      <c r="A242" s="1062">
        <v>241</v>
      </c>
      <c r="B242" t="s">
        <v>1243</v>
      </c>
      <c r="C242" t="s">
        <v>1251</v>
      </c>
      <c r="D242" t="s">
        <v>1252</v>
      </c>
    </row>
    <row r="243" spans="1:4">
      <c r="A243" s="1062">
        <v>242</v>
      </c>
      <c r="B243" t="s">
        <v>1243</v>
      </c>
      <c r="C243" t="s">
        <v>1253</v>
      </c>
      <c r="D243" t="s">
        <v>1254</v>
      </c>
    </row>
    <row r="244" spans="1:4">
      <c r="A244" s="1062">
        <v>243</v>
      </c>
      <c r="B244" t="s">
        <v>1243</v>
      </c>
      <c r="C244" t="s">
        <v>1255</v>
      </c>
      <c r="D244" t="s">
        <v>1256</v>
      </c>
    </row>
    <row r="245" spans="1:4">
      <c r="A245" s="1062">
        <v>244</v>
      </c>
      <c r="B245" t="s">
        <v>1243</v>
      </c>
      <c r="C245" t="s">
        <v>1257</v>
      </c>
      <c r="D245" t="s">
        <v>1258</v>
      </c>
    </row>
    <row r="246" spans="1:4">
      <c r="A246" s="1062">
        <v>245</v>
      </c>
      <c r="B246" t="s">
        <v>1243</v>
      </c>
      <c r="C246" t="s">
        <v>1259</v>
      </c>
      <c r="D246" t="s">
        <v>1260</v>
      </c>
    </row>
    <row r="247" spans="1:4">
      <c r="A247" s="1062">
        <v>246</v>
      </c>
      <c r="B247" t="s">
        <v>1243</v>
      </c>
      <c r="C247" t="s">
        <v>1261</v>
      </c>
      <c r="D247" t="s">
        <v>1262</v>
      </c>
    </row>
    <row r="248" spans="1:4">
      <c r="A248" s="1062">
        <v>247</v>
      </c>
      <c r="B248" t="s">
        <v>1243</v>
      </c>
      <c r="C248" t="s">
        <v>1263</v>
      </c>
      <c r="D248" t="s">
        <v>1264</v>
      </c>
    </row>
    <row r="249" spans="1:4">
      <c r="A249" s="1062">
        <v>248</v>
      </c>
      <c r="B249" t="s">
        <v>1243</v>
      </c>
      <c r="C249" t="s">
        <v>1265</v>
      </c>
      <c r="D249" t="s">
        <v>1266</v>
      </c>
    </row>
    <row r="250" spans="1:4">
      <c r="A250" s="1062">
        <v>249</v>
      </c>
      <c r="B250" t="s">
        <v>1243</v>
      </c>
      <c r="C250" t="s">
        <v>1267</v>
      </c>
      <c r="D250" t="s">
        <v>1268</v>
      </c>
    </row>
    <row r="251" spans="1:4">
      <c r="A251" s="1062">
        <v>250</v>
      </c>
      <c r="B251" t="s">
        <v>1243</v>
      </c>
      <c r="C251" t="s">
        <v>1269</v>
      </c>
      <c r="D251" t="s">
        <v>1270</v>
      </c>
    </row>
    <row r="252" spans="1:4">
      <c r="A252" s="1062">
        <v>251</v>
      </c>
      <c r="B252" t="s">
        <v>1243</v>
      </c>
      <c r="C252" t="s">
        <v>1271</v>
      </c>
      <c r="D252" t="s">
        <v>1272</v>
      </c>
    </row>
    <row r="253" spans="1:4">
      <c r="A253" s="1062">
        <v>252</v>
      </c>
      <c r="B253" t="s">
        <v>1243</v>
      </c>
      <c r="C253" t="s">
        <v>1273</v>
      </c>
      <c r="D253" t="s">
        <v>1274</v>
      </c>
    </row>
    <row r="254" spans="1:4">
      <c r="A254" s="1062">
        <v>253</v>
      </c>
      <c r="B254" t="s">
        <v>1243</v>
      </c>
      <c r="C254" t="s">
        <v>1275</v>
      </c>
      <c r="D254" t="s">
        <v>1276</v>
      </c>
    </row>
    <row r="255" spans="1:4">
      <c r="A255" s="1062">
        <v>254</v>
      </c>
      <c r="B255" t="s">
        <v>1243</v>
      </c>
      <c r="C255" t="s">
        <v>1277</v>
      </c>
      <c r="D255" t="s">
        <v>1278</v>
      </c>
    </row>
    <row r="256" spans="1:4">
      <c r="A256" s="1062">
        <v>255</v>
      </c>
      <c r="B256" t="s">
        <v>1243</v>
      </c>
      <c r="C256" t="s">
        <v>1279</v>
      </c>
      <c r="D256" t="s">
        <v>1280</v>
      </c>
    </row>
    <row r="257" spans="1:4">
      <c r="A257" s="1062">
        <v>256</v>
      </c>
      <c r="B257" t="s">
        <v>1243</v>
      </c>
      <c r="C257" t="s">
        <v>1281</v>
      </c>
      <c r="D257" t="s">
        <v>1282</v>
      </c>
    </row>
    <row r="258" spans="1:4">
      <c r="A258" s="1062">
        <v>257</v>
      </c>
      <c r="B258" t="s">
        <v>1243</v>
      </c>
      <c r="C258" t="s">
        <v>1283</v>
      </c>
      <c r="D258" t="s">
        <v>1284</v>
      </c>
    </row>
    <row r="259" spans="1:4">
      <c r="A259" s="1062">
        <v>258</v>
      </c>
      <c r="B259" t="s">
        <v>1243</v>
      </c>
      <c r="C259" t="s">
        <v>1285</v>
      </c>
      <c r="D259" t="s">
        <v>1286</v>
      </c>
    </row>
    <row r="260" spans="1:4">
      <c r="A260" s="1062">
        <v>259</v>
      </c>
      <c r="B260" t="s">
        <v>1243</v>
      </c>
      <c r="C260" t="s">
        <v>1287</v>
      </c>
      <c r="D260" t="s">
        <v>1288</v>
      </c>
    </row>
    <row r="261" spans="1:4">
      <c r="A261" s="1062">
        <v>260</v>
      </c>
      <c r="B261" t="s">
        <v>1243</v>
      </c>
      <c r="C261" t="s">
        <v>1289</v>
      </c>
      <c r="D261" t="s">
        <v>1290</v>
      </c>
    </row>
    <row r="262" spans="1:4">
      <c r="A262" s="1062">
        <v>261</v>
      </c>
      <c r="B262" t="s">
        <v>1291</v>
      </c>
      <c r="C262" t="s">
        <v>1291</v>
      </c>
      <c r="D262" t="s">
        <v>1292</v>
      </c>
    </row>
    <row r="263" spans="1:4">
      <c r="A263" s="1062">
        <v>262</v>
      </c>
      <c r="B263" t="s">
        <v>1291</v>
      </c>
      <c r="C263" t="s">
        <v>1293</v>
      </c>
      <c r="D263" t="s">
        <v>1294</v>
      </c>
    </row>
    <row r="264" spans="1:4">
      <c r="A264" s="1062">
        <v>263</v>
      </c>
      <c r="B264" t="s">
        <v>1291</v>
      </c>
      <c r="C264" t="s">
        <v>1295</v>
      </c>
      <c r="D264" t="s">
        <v>1296</v>
      </c>
    </row>
    <row r="265" spans="1:4">
      <c r="A265" s="1062">
        <v>264</v>
      </c>
      <c r="B265" t="s">
        <v>1291</v>
      </c>
      <c r="C265" t="s">
        <v>1297</v>
      </c>
      <c r="D265" t="s">
        <v>1298</v>
      </c>
    </row>
    <row r="266" spans="1:4">
      <c r="A266" s="1062">
        <v>265</v>
      </c>
      <c r="B266" t="s">
        <v>1291</v>
      </c>
      <c r="C266" t="s">
        <v>1299</v>
      </c>
      <c r="D266" t="s">
        <v>1300</v>
      </c>
    </row>
    <row r="267" spans="1:4">
      <c r="A267" s="1062">
        <v>266</v>
      </c>
      <c r="B267" t="s">
        <v>1291</v>
      </c>
      <c r="C267" t="s">
        <v>1301</v>
      </c>
      <c r="D267" t="s">
        <v>1302</v>
      </c>
    </row>
    <row r="268" spans="1:4">
      <c r="A268" s="1062">
        <v>267</v>
      </c>
      <c r="B268" t="s">
        <v>1291</v>
      </c>
      <c r="C268" t="s">
        <v>1303</v>
      </c>
      <c r="D268" t="s">
        <v>1304</v>
      </c>
    </row>
    <row r="269" spans="1:4">
      <c r="A269" s="1062">
        <v>268</v>
      </c>
      <c r="B269" t="s">
        <v>1291</v>
      </c>
      <c r="C269" t="s">
        <v>1305</v>
      </c>
      <c r="D269" t="s">
        <v>1306</v>
      </c>
    </row>
    <row r="270" spans="1:4">
      <c r="A270" s="1062">
        <v>269</v>
      </c>
      <c r="B270" t="s">
        <v>1291</v>
      </c>
      <c r="C270" t="s">
        <v>1307</v>
      </c>
      <c r="D270" t="s">
        <v>1308</v>
      </c>
    </row>
    <row r="271" spans="1:4">
      <c r="A271" s="1062">
        <v>270</v>
      </c>
      <c r="B271" t="s">
        <v>1291</v>
      </c>
      <c r="C271" t="s">
        <v>1309</v>
      </c>
      <c r="D271" t="s">
        <v>1310</v>
      </c>
    </row>
    <row r="272" spans="1:4">
      <c r="A272" s="1062">
        <v>271</v>
      </c>
      <c r="B272" t="s">
        <v>1291</v>
      </c>
      <c r="C272" t="s">
        <v>1311</v>
      </c>
      <c r="D272" t="s">
        <v>1312</v>
      </c>
    </row>
    <row r="273" spans="1:4">
      <c r="A273" s="1062">
        <v>272</v>
      </c>
      <c r="B273" t="s">
        <v>1291</v>
      </c>
      <c r="C273" t="s">
        <v>1313</v>
      </c>
      <c r="D273" t="s">
        <v>1314</v>
      </c>
    </row>
    <row r="274" spans="1:4">
      <c r="A274" s="1062">
        <v>273</v>
      </c>
      <c r="B274" t="s">
        <v>1291</v>
      </c>
      <c r="C274" t="s">
        <v>1315</v>
      </c>
      <c r="D274" t="s">
        <v>1316</v>
      </c>
    </row>
    <row r="275" spans="1:4">
      <c r="A275" s="1062">
        <v>274</v>
      </c>
      <c r="B275" t="s">
        <v>1291</v>
      </c>
      <c r="C275" t="s">
        <v>1317</v>
      </c>
      <c r="D275" t="s">
        <v>1318</v>
      </c>
    </row>
    <row r="276" spans="1:4">
      <c r="A276" s="1062">
        <v>275</v>
      </c>
      <c r="B276" t="s">
        <v>1291</v>
      </c>
      <c r="C276" t="s">
        <v>1319</v>
      </c>
      <c r="D276" t="s">
        <v>1320</v>
      </c>
    </row>
    <row r="277" spans="1:4">
      <c r="A277" s="1062">
        <v>276</v>
      </c>
      <c r="B277" t="s">
        <v>1291</v>
      </c>
      <c r="C277" t="s">
        <v>1321</v>
      </c>
      <c r="D277" t="s">
        <v>1322</v>
      </c>
    </row>
    <row r="278" spans="1:4">
      <c r="A278" s="1062">
        <v>277</v>
      </c>
      <c r="B278" t="s">
        <v>1323</v>
      </c>
      <c r="C278" t="s">
        <v>1323</v>
      </c>
      <c r="D278" t="s">
        <v>1324</v>
      </c>
    </row>
    <row r="279" spans="1:4">
      <c r="A279" s="1062">
        <v>278</v>
      </c>
      <c r="B279" t="s">
        <v>1323</v>
      </c>
      <c r="C279" t="s">
        <v>1325</v>
      </c>
      <c r="D279" t="s">
        <v>1326</v>
      </c>
    </row>
    <row r="280" spans="1:4">
      <c r="A280" s="1062">
        <v>279</v>
      </c>
      <c r="B280" t="s">
        <v>1323</v>
      </c>
      <c r="C280" t="s">
        <v>1327</v>
      </c>
      <c r="D280" t="s">
        <v>1328</v>
      </c>
    </row>
    <row r="281" spans="1:4">
      <c r="A281" s="1062">
        <v>280</v>
      </c>
      <c r="B281" t="s">
        <v>1323</v>
      </c>
      <c r="C281" t="s">
        <v>1232</v>
      </c>
      <c r="D281" t="s">
        <v>1329</v>
      </c>
    </row>
    <row r="282" spans="1:4">
      <c r="A282" s="1062">
        <v>281</v>
      </c>
      <c r="B282" t="s">
        <v>1323</v>
      </c>
      <c r="C282" t="s">
        <v>1330</v>
      </c>
      <c r="D282" t="s">
        <v>1331</v>
      </c>
    </row>
    <row r="283" spans="1:4">
      <c r="A283" s="1062">
        <v>282</v>
      </c>
      <c r="B283" t="s">
        <v>1323</v>
      </c>
      <c r="C283" t="s">
        <v>1332</v>
      </c>
      <c r="D283" t="s">
        <v>1333</v>
      </c>
    </row>
    <row r="284" spans="1:4">
      <c r="A284" s="1062">
        <v>283</v>
      </c>
      <c r="B284" t="s">
        <v>1323</v>
      </c>
      <c r="C284" t="s">
        <v>1334</v>
      </c>
      <c r="D284" t="s">
        <v>1335</v>
      </c>
    </row>
    <row r="285" spans="1:4">
      <c r="A285" s="1062">
        <v>284</v>
      </c>
      <c r="B285" t="s">
        <v>1323</v>
      </c>
      <c r="C285" t="s">
        <v>1336</v>
      </c>
      <c r="D285" t="s">
        <v>1337</v>
      </c>
    </row>
    <row r="286" spans="1:4">
      <c r="A286" s="1062">
        <v>285</v>
      </c>
      <c r="B286" t="s">
        <v>1323</v>
      </c>
      <c r="C286" t="s">
        <v>1338</v>
      </c>
      <c r="D286" t="s">
        <v>1339</v>
      </c>
    </row>
    <row r="287" spans="1:4">
      <c r="A287" s="1062">
        <v>286</v>
      </c>
      <c r="B287" t="s">
        <v>1323</v>
      </c>
      <c r="C287" t="s">
        <v>1340</v>
      </c>
      <c r="D287" t="s">
        <v>1341</v>
      </c>
    </row>
    <row r="288" spans="1:4">
      <c r="A288" s="1062">
        <v>287</v>
      </c>
      <c r="B288" t="s">
        <v>1323</v>
      </c>
      <c r="C288" t="s">
        <v>1342</v>
      </c>
      <c r="D288" t="s">
        <v>1343</v>
      </c>
    </row>
    <row r="289" spans="1:4">
      <c r="A289" s="1062">
        <v>288</v>
      </c>
      <c r="B289" t="s">
        <v>1323</v>
      </c>
      <c r="C289" t="s">
        <v>1344</v>
      </c>
      <c r="D289" t="s">
        <v>1345</v>
      </c>
    </row>
    <row r="290" spans="1:4">
      <c r="A290" s="1062">
        <v>289</v>
      </c>
      <c r="B290" t="s">
        <v>1346</v>
      </c>
      <c r="C290" t="s">
        <v>1346</v>
      </c>
      <c r="D290" t="s">
        <v>1347</v>
      </c>
    </row>
    <row r="291" spans="1:4">
      <c r="A291" s="1062">
        <v>290</v>
      </c>
      <c r="B291" t="s">
        <v>1346</v>
      </c>
      <c r="C291" t="s">
        <v>1348</v>
      </c>
      <c r="D291" t="s">
        <v>1349</v>
      </c>
    </row>
    <row r="292" spans="1:4">
      <c r="A292" s="1062">
        <v>291</v>
      </c>
      <c r="B292" t="s">
        <v>1346</v>
      </c>
      <c r="C292" t="s">
        <v>1350</v>
      </c>
      <c r="D292" t="s">
        <v>1351</v>
      </c>
    </row>
    <row r="293" spans="1:4">
      <c r="A293" s="1062">
        <v>292</v>
      </c>
      <c r="B293" t="s">
        <v>1346</v>
      </c>
      <c r="C293" t="s">
        <v>1352</v>
      </c>
      <c r="D293" t="s">
        <v>1353</v>
      </c>
    </row>
    <row r="294" spans="1:4">
      <c r="A294" s="1062">
        <v>293</v>
      </c>
      <c r="B294" t="s">
        <v>1346</v>
      </c>
      <c r="C294" t="s">
        <v>1354</v>
      </c>
      <c r="D294" t="s">
        <v>1355</v>
      </c>
    </row>
    <row r="295" spans="1:4">
      <c r="A295" s="1062">
        <v>294</v>
      </c>
      <c r="B295" t="s">
        <v>1346</v>
      </c>
      <c r="C295" t="s">
        <v>1356</v>
      </c>
      <c r="D295" t="s">
        <v>1357</v>
      </c>
    </row>
    <row r="296" spans="1:4">
      <c r="A296" s="1062">
        <v>295</v>
      </c>
      <c r="B296" t="s">
        <v>1346</v>
      </c>
      <c r="C296" t="s">
        <v>1358</v>
      </c>
      <c r="D296" t="s">
        <v>1359</v>
      </c>
    </row>
    <row r="297" spans="1:4">
      <c r="A297" s="1062">
        <v>296</v>
      </c>
      <c r="B297" t="s">
        <v>1346</v>
      </c>
      <c r="C297" t="s">
        <v>1360</v>
      </c>
      <c r="D297" t="s">
        <v>1361</v>
      </c>
    </row>
    <row r="298" spans="1:4">
      <c r="A298" s="1062">
        <v>297</v>
      </c>
      <c r="B298" t="s">
        <v>1346</v>
      </c>
      <c r="C298" t="s">
        <v>1362</v>
      </c>
      <c r="D298" t="s">
        <v>1363</v>
      </c>
    </row>
    <row r="299" spans="1:4">
      <c r="A299" s="1062">
        <v>298</v>
      </c>
      <c r="B299" t="s">
        <v>1346</v>
      </c>
      <c r="C299" t="s">
        <v>1364</v>
      </c>
      <c r="D299" t="s">
        <v>1365</v>
      </c>
    </row>
    <row r="300" spans="1:4">
      <c r="A300" s="1062">
        <v>299</v>
      </c>
      <c r="B300" t="s">
        <v>1346</v>
      </c>
      <c r="C300" t="s">
        <v>1366</v>
      </c>
      <c r="D300" t="s">
        <v>1367</v>
      </c>
    </row>
    <row r="301" spans="1:4">
      <c r="A301" s="1062">
        <v>300</v>
      </c>
      <c r="B301" t="s">
        <v>1346</v>
      </c>
      <c r="C301" t="s">
        <v>1368</v>
      </c>
      <c r="D301" t="s">
        <v>1369</v>
      </c>
    </row>
    <row r="302" spans="1:4">
      <c r="A302" s="1062">
        <v>301</v>
      </c>
      <c r="B302" t="s">
        <v>1370</v>
      </c>
      <c r="C302" t="s">
        <v>1370</v>
      </c>
      <c r="D302" t="s">
        <v>1371</v>
      </c>
    </row>
    <row r="303" spans="1:4">
      <c r="A303" s="1062">
        <v>302</v>
      </c>
      <c r="B303" t="s">
        <v>1370</v>
      </c>
      <c r="C303" t="s">
        <v>1372</v>
      </c>
      <c r="D303" t="s">
        <v>1373</v>
      </c>
    </row>
    <row r="304" spans="1:4">
      <c r="A304" s="1062">
        <v>303</v>
      </c>
      <c r="B304" t="s">
        <v>1370</v>
      </c>
      <c r="C304" t="s">
        <v>795</v>
      </c>
      <c r="D304" t="s">
        <v>1374</v>
      </c>
    </row>
    <row r="305" spans="1:4">
      <c r="A305" s="1062">
        <v>304</v>
      </c>
      <c r="B305" t="s">
        <v>1370</v>
      </c>
      <c r="C305" t="s">
        <v>1375</v>
      </c>
      <c r="D305" t="s">
        <v>1376</v>
      </c>
    </row>
    <row r="306" spans="1:4">
      <c r="A306" s="1062">
        <v>305</v>
      </c>
      <c r="B306" t="s">
        <v>1370</v>
      </c>
      <c r="C306" t="s">
        <v>1377</v>
      </c>
      <c r="D306" t="s">
        <v>1378</v>
      </c>
    </row>
    <row r="307" spans="1:4">
      <c r="A307" s="1062">
        <v>306</v>
      </c>
      <c r="B307" t="s">
        <v>1370</v>
      </c>
      <c r="C307" t="s">
        <v>1379</v>
      </c>
      <c r="D307" t="s">
        <v>1380</v>
      </c>
    </row>
    <row r="308" spans="1:4">
      <c r="A308" s="1062">
        <v>307</v>
      </c>
      <c r="B308" t="s">
        <v>1370</v>
      </c>
      <c r="C308" t="s">
        <v>1381</v>
      </c>
      <c r="D308" t="s">
        <v>1382</v>
      </c>
    </row>
    <row r="309" spans="1:4">
      <c r="A309" s="1062">
        <v>308</v>
      </c>
      <c r="B309" t="s">
        <v>1370</v>
      </c>
      <c r="C309" t="s">
        <v>1383</v>
      </c>
      <c r="D309" t="s">
        <v>1384</v>
      </c>
    </row>
    <row r="310" spans="1:4">
      <c r="A310" s="1062">
        <v>309</v>
      </c>
      <c r="B310" t="s">
        <v>1370</v>
      </c>
      <c r="C310" t="s">
        <v>1385</v>
      </c>
      <c r="D310" t="s">
        <v>1386</v>
      </c>
    </row>
    <row r="311" spans="1:4">
      <c r="A311" s="1062">
        <v>310</v>
      </c>
      <c r="B311" t="s">
        <v>1370</v>
      </c>
      <c r="C311" t="s">
        <v>1387</v>
      </c>
      <c r="D311" t="s">
        <v>1388</v>
      </c>
    </row>
    <row r="312" spans="1:4">
      <c r="A312" s="1062">
        <v>311</v>
      </c>
      <c r="B312" t="s">
        <v>1370</v>
      </c>
      <c r="C312" t="s">
        <v>1389</v>
      </c>
      <c r="D312" t="s">
        <v>1390</v>
      </c>
    </row>
    <row r="313" spans="1:4">
      <c r="A313" s="1062">
        <v>312</v>
      </c>
      <c r="B313" t="s">
        <v>1391</v>
      </c>
      <c r="C313" t="s">
        <v>1391</v>
      </c>
      <c r="D313" t="s">
        <v>1392</v>
      </c>
    </row>
    <row r="314" spans="1:4">
      <c r="A314" s="1062">
        <v>313</v>
      </c>
      <c r="B314" t="s">
        <v>1391</v>
      </c>
      <c r="C314" t="s">
        <v>1393</v>
      </c>
      <c r="D314" t="s">
        <v>1394</v>
      </c>
    </row>
    <row r="315" spans="1:4">
      <c r="A315" s="1062">
        <v>314</v>
      </c>
      <c r="B315" t="s">
        <v>1391</v>
      </c>
      <c r="C315" t="s">
        <v>1395</v>
      </c>
      <c r="D315" t="s">
        <v>1396</v>
      </c>
    </row>
    <row r="316" spans="1:4">
      <c r="A316" s="1062">
        <v>315</v>
      </c>
      <c r="B316" t="s">
        <v>1391</v>
      </c>
      <c r="C316" t="s">
        <v>1397</v>
      </c>
      <c r="D316" t="s">
        <v>1398</v>
      </c>
    </row>
    <row r="317" spans="1:4">
      <c r="A317" s="1062">
        <v>316</v>
      </c>
      <c r="B317" t="s">
        <v>1391</v>
      </c>
      <c r="C317" t="s">
        <v>1399</v>
      </c>
      <c r="D317" t="s">
        <v>1400</v>
      </c>
    </row>
    <row r="318" spans="1:4">
      <c r="A318" s="1062">
        <v>317</v>
      </c>
      <c r="B318" t="s">
        <v>1391</v>
      </c>
      <c r="C318" t="s">
        <v>1401</v>
      </c>
      <c r="D318" t="s">
        <v>1402</v>
      </c>
    </row>
    <row r="319" spans="1:4">
      <c r="A319" s="1062">
        <v>318</v>
      </c>
      <c r="B319" t="s">
        <v>1391</v>
      </c>
      <c r="C319" t="s">
        <v>1403</v>
      </c>
      <c r="D319" t="s">
        <v>1404</v>
      </c>
    </row>
    <row r="320" spans="1:4">
      <c r="A320" s="1062">
        <v>319</v>
      </c>
      <c r="B320" t="s">
        <v>1391</v>
      </c>
      <c r="C320" t="s">
        <v>1405</v>
      </c>
      <c r="D320" t="s">
        <v>1406</v>
      </c>
    </row>
    <row r="321" spans="1:4">
      <c r="A321" s="1062">
        <v>320</v>
      </c>
      <c r="B321" t="s">
        <v>1391</v>
      </c>
      <c r="C321" t="s">
        <v>1407</v>
      </c>
      <c r="D321" t="s">
        <v>1408</v>
      </c>
    </row>
    <row r="322" spans="1:4">
      <c r="A322" s="1062">
        <v>321</v>
      </c>
      <c r="B322" t="s">
        <v>1391</v>
      </c>
      <c r="C322" t="s">
        <v>1409</v>
      </c>
      <c r="D322" t="s">
        <v>1410</v>
      </c>
    </row>
    <row r="323" spans="1:4">
      <c r="A323" s="1062">
        <v>322</v>
      </c>
      <c r="B323" t="s">
        <v>1391</v>
      </c>
      <c r="C323" t="s">
        <v>1411</v>
      </c>
      <c r="D323" t="s">
        <v>1412</v>
      </c>
    </row>
    <row r="324" spans="1:4">
      <c r="A324" s="1062">
        <v>323</v>
      </c>
      <c r="B324" t="s">
        <v>1391</v>
      </c>
      <c r="C324" t="s">
        <v>1413</v>
      </c>
      <c r="D324" t="s">
        <v>1414</v>
      </c>
    </row>
    <row r="325" spans="1:4">
      <c r="A325" s="1062">
        <v>324</v>
      </c>
      <c r="B325" t="s">
        <v>1391</v>
      </c>
      <c r="C325" t="s">
        <v>1415</v>
      </c>
      <c r="D325" t="s">
        <v>1416</v>
      </c>
    </row>
    <row r="326" spans="1:4">
      <c r="A326" s="1062">
        <v>325</v>
      </c>
      <c r="B326" t="s">
        <v>1417</v>
      </c>
      <c r="C326" t="s">
        <v>1417</v>
      </c>
      <c r="D326" t="s">
        <v>1418</v>
      </c>
    </row>
    <row r="327" spans="1:4">
      <c r="A327" s="1062">
        <v>326</v>
      </c>
      <c r="B327" t="s">
        <v>1419</v>
      </c>
      <c r="C327" t="s">
        <v>1419</v>
      </c>
      <c r="D327" t="s">
        <v>1420</v>
      </c>
    </row>
    <row r="328" spans="1:4">
      <c r="A328" s="1062">
        <v>327</v>
      </c>
      <c r="B328" t="s">
        <v>1421</v>
      </c>
      <c r="C328" t="s">
        <v>1421</v>
      </c>
      <c r="D328" t="s">
        <v>1422</v>
      </c>
    </row>
    <row r="329" spans="1:4">
      <c r="A329" s="1062">
        <v>328</v>
      </c>
      <c r="B329" t="s">
        <v>1423</v>
      </c>
      <c r="C329" t="s">
        <v>1423</v>
      </c>
      <c r="D329" t="s">
        <v>1424</v>
      </c>
    </row>
    <row r="330" spans="1:4">
      <c r="A330" s="1062">
        <v>329</v>
      </c>
      <c r="B330" t="s">
        <v>1425</v>
      </c>
      <c r="C330" t="s">
        <v>1425</v>
      </c>
      <c r="D330" t="s">
        <v>1426</v>
      </c>
    </row>
    <row r="331" spans="1:4">
      <c r="A331" s="1062">
        <v>330</v>
      </c>
      <c r="B331" t="s">
        <v>1427</v>
      </c>
      <c r="C331" t="s">
        <v>1427</v>
      </c>
      <c r="D331" t="s">
        <v>1428</v>
      </c>
    </row>
    <row r="332" spans="1:4">
      <c r="A332" s="1062">
        <v>331</v>
      </c>
      <c r="B332" t="s">
        <v>1429</v>
      </c>
      <c r="C332" t="s">
        <v>1431</v>
      </c>
      <c r="D332" t="s">
        <v>1432</v>
      </c>
    </row>
    <row r="333" spans="1:4">
      <c r="A333" s="1062">
        <v>332</v>
      </c>
      <c r="B333" t="s">
        <v>1429</v>
      </c>
      <c r="C333" t="s">
        <v>1433</v>
      </c>
      <c r="D333" t="s">
        <v>1434</v>
      </c>
    </row>
    <row r="334" spans="1:4">
      <c r="A334" s="1062">
        <v>333</v>
      </c>
      <c r="B334" t="s">
        <v>1429</v>
      </c>
      <c r="C334" t="s">
        <v>1435</v>
      </c>
      <c r="D334" t="s">
        <v>1436</v>
      </c>
    </row>
    <row r="335" spans="1:4">
      <c r="A335" s="1062">
        <v>334</v>
      </c>
      <c r="B335" t="s">
        <v>1429</v>
      </c>
      <c r="C335" t="s">
        <v>1437</v>
      </c>
      <c r="D335" t="s">
        <v>1438</v>
      </c>
    </row>
    <row r="336" spans="1:4">
      <c r="A336" s="1062">
        <v>335</v>
      </c>
      <c r="B336" t="s">
        <v>1429</v>
      </c>
      <c r="C336" t="s">
        <v>1439</v>
      </c>
      <c r="D336" t="s">
        <v>1440</v>
      </c>
    </row>
    <row r="337" spans="1:4">
      <c r="A337" s="1062">
        <v>336</v>
      </c>
      <c r="B337" t="s">
        <v>1429</v>
      </c>
      <c r="C337" t="s">
        <v>1441</v>
      </c>
      <c r="D337" t="s">
        <v>1442</v>
      </c>
    </row>
    <row r="338" spans="1:4">
      <c r="A338" s="1062">
        <v>337</v>
      </c>
      <c r="B338" t="s">
        <v>1429</v>
      </c>
      <c r="C338" t="s">
        <v>1443</v>
      </c>
      <c r="D338" t="s">
        <v>1444</v>
      </c>
    </row>
    <row r="339" spans="1:4">
      <c r="A339" s="1062">
        <v>338</v>
      </c>
      <c r="B339" t="s">
        <v>1429</v>
      </c>
      <c r="C339" t="s">
        <v>1445</v>
      </c>
      <c r="D339" t="s">
        <v>1446</v>
      </c>
    </row>
    <row r="340" spans="1:4">
      <c r="A340" s="1062">
        <v>339</v>
      </c>
      <c r="B340" t="s">
        <v>1429</v>
      </c>
      <c r="C340" t="s">
        <v>1447</v>
      </c>
      <c r="D340" t="s">
        <v>1448</v>
      </c>
    </row>
    <row r="341" spans="1:4">
      <c r="A341" s="1062">
        <v>340</v>
      </c>
      <c r="B341" t="s">
        <v>1429</v>
      </c>
      <c r="C341" t="s">
        <v>1429</v>
      </c>
      <c r="D341" t="s">
        <v>1430</v>
      </c>
    </row>
    <row r="342" spans="1:4">
      <c r="A342" s="1062">
        <v>341</v>
      </c>
      <c r="B342" t="s">
        <v>1449</v>
      </c>
      <c r="C342" t="s">
        <v>1449</v>
      </c>
      <c r="D342" t="s">
        <v>1450</v>
      </c>
    </row>
    <row r="343" spans="1:4">
      <c r="A343" s="1062">
        <v>342</v>
      </c>
      <c r="B343" t="s">
        <v>1451</v>
      </c>
      <c r="C343" t="s">
        <v>1451</v>
      </c>
      <c r="D343" t="s">
        <v>1452</v>
      </c>
    </row>
    <row r="344" spans="1:4">
      <c r="A344" s="1062">
        <v>343</v>
      </c>
      <c r="B344" t="s">
        <v>1453</v>
      </c>
      <c r="C344" t="s">
        <v>1453</v>
      </c>
      <c r="D344" t="s">
        <v>1454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88"/>
  <sheetViews>
    <sheetView showGridLines="0" topLeftCell="D49" zoomScaleNormal="100" workbookViewId="0">
      <selection activeCell="R71" sqref="R7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3" t="s">
        <v>712</v>
      </c>
      <c r="E5" s="1164"/>
      <c r="F5" s="1164"/>
      <c r="G5" s="1164"/>
      <c r="H5" s="1164"/>
      <c r="I5" s="1164"/>
      <c r="J5" s="1165"/>
      <c r="K5" s="437"/>
      <c r="L5" s="176"/>
      <c r="M5" s="176"/>
      <c r="N5" s="176"/>
      <c r="O5" s="176"/>
      <c r="P5" s="176"/>
      <c r="Q5" s="176"/>
      <c r="R5" s="176"/>
      <c r="S5" s="569"/>
      <c r="T5" s="569"/>
      <c r="U5" s="569"/>
      <c r="V5" s="569"/>
      <c r="W5" s="176"/>
    </row>
    <row r="6" spans="1:24" s="470" customFormat="1" ht="3" customHeight="1">
      <c r="A6" s="312"/>
      <c r="B6" s="312"/>
      <c r="D6" s="1197"/>
      <c r="E6" s="1198"/>
      <c r="F6" s="1198"/>
      <c r="G6" s="1198"/>
      <c r="H6" s="1198"/>
      <c r="I6" s="1198"/>
      <c r="J6" s="1199"/>
      <c r="S6" s="647"/>
      <c r="T6" s="647"/>
      <c r="U6" s="647"/>
      <c r="V6" s="647"/>
    </row>
    <row r="7" spans="1:24" s="470" customFormat="1" ht="5.25" hidden="1" customHeight="1">
      <c r="A7" s="312"/>
      <c r="B7" s="312"/>
      <c r="E7" s="1200"/>
      <c r="F7" s="1200"/>
      <c r="G7" s="1189"/>
      <c r="H7" s="1189"/>
      <c r="I7" s="1189"/>
      <c r="J7" s="1189"/>
      <c r="S7" s="647"/>
      <c r="T7" s="647"/>
      <c r="U7" s="647"/>
      <c r="V7" s="647"/>
    </row>
    <row r="8" spans="1:24" s="470" customFormat="1" ht="5.25" hidden="1" customHeight="1">
      <c r="A8" s="312"/>
      <c r="B8" s="312"/>
      <c r="E8" s="1200"/>
      <c r="F8" s="1200"/>
      <c r="G8" s="1189"/>
      <c r="H8" s="1189"/>
      <c r="I8" s="1189"/>
      <c r="J8" s="1189"/>
      <c r="S8" s="647"/>
      <c r="T8" s="647"/>
      <c r="U8" s="647"/>
      <c r="V8" s="647"/>
    </row>
    <row r="9" spans="1:24" s="470" customFormat="1" ht="5.25" hidden="1" customHeight="1">
      <c r="A9" s="312"/>
      <c r="B9" s="312"/>
      <c r="E9" s="1200"/>
      <c r="F9" s="1200"/>
      <c r="G9" s="1189"/>
      <c r="H9" s="1189"/>
      <c r="I9" s="1189"/>
      <c r="J9" s="1189"/>
      <c r="S9" s="647"/>
      <c r="T9" s="647"/>
      <c r="U9" s="647"/>
      <c r="V9" s="647"/>
    </row>
    <row r="10" spans="1:24" s="647" customFormat="1" ht="5.25" hidden="1">
      <c r="A10" s="312"/>
      <c r="B10" s="312"/>
      <c r="E10" s="1201"/>
      <c r="F10" s="1201"/>
      <c r="G10" s="842"/>
      <c r="H10" s="466"/>
      <c r="I10" s="795"/>
      <c r="J10" s="795"/>
    </row>
    <row r="11" spans="1:24" s="159" customFormat="1" ht="18.75" hidden="1" customHeight="1">
      <c r="A11" s="312"/>
      <c r="B11" s="312"/>
      <c r="D11" s="152"/>
      <c r="E11" s="1202" t="s">
        <v>719</v>
      </c>
      <c r="F11" s="1202"/>
      <c r="G11" s="1125" t="s">
        <v>85</v>
      </c>
      <c r="H11" s="468"/>
      <c r="I11" s="166"/>
      <c r="J11" s="152"/>
      <c r="K11" s="153"/>
      <c r="L11" s="152"/>
      <c r="M11" s="152"/>
      <c r="N11" s="153"/>
      <c r="O11" s="153"/>
      <c r="P11" s="152"/>
      <c r="Q11" s="152"/>
      <c r="R11" s="153"/>
      <c r="S11" s="555"/>
      <c r="T11" s="554"/>
      <c r="U11" s="554"/>
      <c r="V11" s="555"/>
    </row>
    <row r="12" spans="1:24" s="470" customFormat="1" ht="18.75" hidden="1">
      <c r="A12" s="312"/>
      <c r="B12" s="312"/>
      <c r="E12" s="1202" t="s">
        <v>720</v>
      </c>
      <c r="F12" s="1202"/>
      <c r="G12" s="1125"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6"/>
      <c r="F13" s="1196"/>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0" t="s">
        <v>92</v>
      </c>
      <c r="E17" s="1190" t="s">
        <v>297</v>
      </c>
      <c r="F17" s="1190" t="s">
        <v>80</v>
      </c>
      <c r="G17" s="1190" t="s">
        <v>439</v>
      </c>
      <c r="H17" s="1190" t="s">
        <v>92</v>
      </c>
      <c r="I17" s="1190"/>
      <c r="J17" s="1190" t="s">
        <v>20</v>
      </c>
      <c r="K17" s="1192" t="s">
        <v>479</v>
      </c>
      <c r="L17" s="1192"/>
      <c r="M17" s="1192"/>
      <c r="N17" s="1192"/>
      <c r="O17" s="1192" t="s">
        <v>710</v>
      </c>
      <c r="P17" s="1192"/>
      <c r="Q17" s="1192"/>
      <c r="R17" s="1192"/>
      <c r="S17" s="1192" t="s">
        <v>711</v>
      </c>
      <c r="T17" s="1192"/>
      <c r="U17" s="1192"/>
      <c r="V17" s="1192"/>
      <c r="W17" s="1190" t="s">
        <v>244</v>
      </c>
    </row>
    <row r="18" spans="1:24" ht="30.75" customHeight="1">
      <c r="D18" s="1190"/>
      <c r="E18" s="1190"/>
      <c r="F18" s="1190"/>
      <c r="G18" s="1190"/>
      <c r="H18" s="1190"/>
      <c r="I18" s="1190"/>
      <c r="J18" s="1190"/>
      <c r="K18" s="115" t="s">
        <v>300</v>
      </c>
      <c r="L18" s="1190" t="s">
        <v>92</v>
      </c>
      <c r="M18" s="1190"/>
      <c r="N18" s="115" t="s">
        <v>230</v>
      </c>
      <c r="O18" s="115" t="s">
        <v>300</v>
      </c>
      <c r="P18" s="1190" t="s">
        <v>92</v>
      </c>
      <c r="Q18" s="1190"/>
      <c r="R18" s="115" t="s">
        <v>230</v>
      </c>
      <c r="S18" s="542" t="s">
        <v>300</v>
      </c>
      <c r="T18" s="1190" t="s">
        <v>92</v>
      </c>
      <c r="U18" s="1190"/>
      <c r="V18" s="542" t="s">
        <v>400</v>
      </c>
      <c r="W18" s="1190"/>
    </row>
    <row r="19" spans="1:24" s="406" customFormat="1" ht="12" customHeight="1">
      <c r="A19" s="405"/>
      <c r="B19" s="405"/>
      <c r="D19" s="42" t="s">
        <v>93</v>
      </c>
      <c r="E19" s="42" t="s">
        <v>49</v>
      </c>
      <c r="F19" s="42" t="s">
        <v>50</v>
      </c>
      <c r="G19" s="42" t="s">
        <v>51</v>
      </c>
      <c r="H19" s="1191" t="s">
        <v>68</v>
      </c>
      <c r="I19" s="1191"/>
      <c r="J19" s="42" t="s">
        <v>69</v>
      </c>
      <c r="K19" s="42" t="s">
        <v>183</v>
      </c>
      <c r="L19" s="1191" t="s">
        <v>184</v>
      </c>
      <c r="M19" s="1191"/>
      <c r="N19" s="42" t="s">
        <v>208</v>
      </c>
      <c r="O19" s="42" t="s">
        <v>209</v>
      </c>
      <c r="P19" s="1191" t="s">
        <v>210</v>
      </c>
      <c r="Q19" s="1191"/>
      <c r="R19" s="42" t="s">
        <v>211</v>
      </c>
      <c r="S19" s="527" t="s">
        <v>210</v>
      </c>
      <c r="T19" s="1191" t="s">
        <v>211</v>
      </c>
      <c r="U19" s="1191"/>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32.1" customHeight="1">
      <c r="A21" s="750">
        <v>13</v>
      </c>
      <c r="C21" s="310"/>
      <c r="D21" s="1179">
        <v>1</v>
      </c>
      <c r="E21" s="1180" t="s">
        <v>771</v>
      </c>
      <c r="F21" s="1182" t="s">
        <v>2152</v>
      </c>
      <c r="G21" s="1185" t="s">
        <v>85</v>
      </c>
      <c r="H21" s="1179"/>
      <c r="I21" s="1179">
        <v>1</v>
      </c>
      <c r="J21" s="1193" t="s">
        <v>2153</v>
      </c>
      <c r="K21" s="1174" t="s">
        <v>85</v>
      </c>
      <c r="L21" s="1171"/>
      <c r="M21" s="1171" t="s">
        <v>93</v>
      </c>
      <c r="N21" s="1177"/>
      <c r="O21" s="1174" t="s">
        <v>84</v>
      </c>
      <c r="P21" s="1171"/>
      <c r="Q21" s="1171" t="s">
        <v>93</v>
      </c>
      <c r="R21" s="1172" t="s">
        <v>2154</v>
      </c>
      <c r="S21" s="1174" t="s">
        <v>85</v>
      </c>
      <c r="T21" s="1089"/>
      <c r="U21" s="1089" t="s">
        <v>93</v>
      </c>
      <c r="V21" s="1126"/>
      <c r="W21" s="308"/>
    </row>
    <row r="22" spans="1:24" s="1104" customFormat="1" ht="15" customHeight="1">
      <c r="A22" s="750"/>
      <c r="C22" s="749"/>
      <c r="D22" s="1179"/>
      <c r="E22" s="1180"/>
      <c r="F22" s="1183"/>
      <c r="G22" s="1185"/>
      <c r="H22" s="1179"/>
      <c r="I22" s="1179"/>
      <c r="J22" s="1194"/>
      <c r="K22" s="1174"/>
      <c r="L22" s="1171"/>
      <c r="M22" s="1171"/>
      <c r="N22" s="1177"/>
      <c r="O22" s="1174"/>
      <c r="P22" s="1171"/>
      <c r="Q22" s="1171"/>
      <c r="R22" s="1173"/>
      <c r="S22" s="1174"/>
      <c r="T22" s="1091"/>
      <c r="U22" s="746"/>
      <c r="V22" s="747"/>
      <c r="W22" s="748"/>
    </row>
    <row r="23" spans="1:24" s="1104" customFormat="1" ht="17.100000000000001" customHeight="1">
      <c r="A23" s="750"/>
      <c r="C23" s="749"/>
      <c r="D23" s="1179"/>
      <c r="E23" s="1180"/>
      <c r="F23" s="1183"/>
      <c r="G23" s="1185"/>
      <c r="H23" s="1179"/>
      <c r="I23" s="1179"/>
      <c r="J23" s="1194"/>
      <c r="K23" s="1174"/>
      <c r="L23" s="1171"/>
      <c r="M23" s="1171"/>
      <c r="N23" s="1177"/>
      <c r="O23" s="1174"/>
      <c r="P23" s="1169"/>
      <c r="Q23" s="1171" t="s">
        <v>49</v>
      </c>
      <c r="R23" s="1172" t="s">
        <v>184</v>
      </c>
      <c r="S23" s="1174" t="s">
        <v>85</v>
      </c>
      <c r="T23" s="1089"/>
      <c r="U23" s="1089" t="s">
        <v>93</v>
      </c>
      <c r="V23" s="1126"/>
      <c r="W23" s="308"/>
    </row>
    <row r="24" spans="1:24" s="1104" customFormat="1" ht="15" customHeight="1">
      <c r="A24" s="750"/>
      <c r="C24" s="749"/>
      <c r="D24" s="1179"/>
      <c r="E24" s="1180"/>
      <c r="F24" s="1183"/>
      <c r="G24" s="1185"/>
      <c r="H24" s="1179"/>
      <c r="I24" s="1179"/>
      <c r="J24" s="1194"/>
      <c r="K24" s="1174"/>
      <c r="L24" s="1171"/>
      <c r="M24" s="1171"/>
      <c r="N24" s="1177"/>
      <c r="O24" s="1174"/>
      <c r="P24" s="1170"/>
      <c r="Q24" s="1171"/>
      <c r="R24" s="1173"/>
      <c r="S24" s="1174"/>
      <c r="T24" s="1091"/>
      <c r="U24" s="746"/>
      <c r="V24" s="747"/>
      <c r="W24" s="748"/>
    </row>
    <row r="25" spans="1:24" s="1104" customFormat="1" ht="17.100000000000001" customHeight="1">
      <c r="A25" s="750"/>
      <c r="C25" s="749"/>
      <c r="D25" s="1179"/>
      <c r="E25" s="1180"/>
      <c r="F25" s="1183"/>
      <c r="G25" s="1185"/>
      <c r="H25" s="1179"/>
      <c r="I25" s="1179"/>
      <c r="J25" s="1194"/>
      <c r="K25" s="1174"/>
      <c r="L25" s="1171"/>
      <c r="M25" s="1171"/>
      <c r="N25" s="1177"/>
      <c r="O25" s="1174"/>
      <c r="P25" s="1169"/>
      <c r="Q25" s="1171" t="s">
        <v>50</v>
      </c>
      <c r="R25" s="1172" t="s">
        <v>213</v>
      </c>
      <c r="S25" s="1174" t="s">
        <v>85</v>
      </c>
      <c r="T25" s="1089"/>
      <c r="U25" s="1089" t="s">
        <v>93</v>
      </c>
      <c r="V25" s="1126"/>
      <c r="W25" s="308"/>
    </row>
    <row r="26" spans="1:24" s="1104" customFormat="1" ht="15" customHeight="1">
      <c r="A26" s="750"/>
      <c r="C26" s="749"/>
      <c r="D26" s="1179"/>
      <c r="E26" s="1180"/>
      <c r="F26" s="1183"/>
      <c r="G26" s="1185"/>
      <c r="H26" s="1179"/>
      <c r="I26" s="1179"/>
      <c r="J26" s="1194"/>
      <c r="K26" s="1174"/>
      <c r="L26" s="1171"/>
      <c r="M26" s="1171"/>
      <c r="N26" s="1177"/>
      <c r="O26" s="1174"/>
      <c r="P26" s="1170"/>
      <c r="Q26" s="1171"/>
      <c r="R26" s="1173"/>
      <c r="S26" s="1174"/>
      <c r="T26" s="1091"/>
      <c r="U26" s="746"/>
      <c r="V26" s="747"/>
      <c r="W26" s="748"/>
    </row>
    <row r="27" spans="1:24" s="1104" customFormat="1" ht="17.100000000000001" customHeight="1">
      <c r="A27" s="750"/>
      <c r="C27" s="749"/>
      <c r="D27" s="1179"/>
      <c r="E27" s="1180"/>
      <c r="F27" s="1183"/>
      <c r="G27" s="1185"/>
      <c r="H27" s="1179"/>
      <c r="I27" s="1179"/>
      <c r="J27" s="1194"/>
      <c r="K27" s="1174"/>
      <c r="L27" s="1171"/>
      <c r="M27" s="1171"/>
      <c r="N27" s="1177"/>
      <c r="O27" s="1174"/>
      <c r="P27" s="1169"/>
      <c r="Q27" s="1171" t="s">
        <v>51</v>
      </c>
      <c r="R27" s="1172" t="s">
        <v>217</v>
      </c>
      <c r="S27" s="1174" t="s">
        <v>85</v>
      </c>
      <c r="T27" s="1089"/>
      <c r="U27" s="1089" t="s">
        <v>93</v>
      </c>
      <c r="V27" s="1126"/>
      <c r="W27" s="308"/>
    </row>
    <row r="28" spans="1:24" s="1104" customFormat="1" ht="15" customHeight="1">
      <c r="A28" s="750"/>
      <c r="C28" s="749"/>
      <c r="D28" s="1179"/>
      <c r="E28" s="1180"/>
      <c r="F28" s="1183"/>
      <c r="G28" s="1185"/>
      <c r="H28" s="1179"/>
      <c r="I28" s="1179"/>
      <c r="J28" s="1194"/>
      <c r="K28" s="1174"/>
      <c r="L28" s="1171"/>
      <c r="M28" s="1171"/>
      <c r="N28" s="1177"/>
      <c r="O28" s="1174"/>
      <c r="P28" s="1170"/>
      <c r="Q28" s="1171"/>
      <c r="R28" s="1173"/>
      <c r="S28" s="1174"/>
      <c r="T28" s="1091"/>
      <c r="U28" s="746"/>
      <c r="V28" s="747"/>
      <c r="W28" s="748"/>
    </row>
    <row r="29" spans="1:24" s="1104" customFormat="1" ht="17.100000000000001" customHeight="1">
      <c r="A29" s="750"/>
      <c r="C29" s="749"/>
      <c r="D29" s="1179"/>
      <c r="E29" s="1180"/>
      <c r="F29" s="1183"/>
      <c r="G29" s="1185"/>
      <c r="H29" s="1179"/>
      <c r="I29" s="1179"/>
      <c r="J29" s="1194"/>
      <c r="K29" s="1174"/>
      <c r="L29" s="1171"/>
      <c r="M29" s="1171"/>
      <c r="N29" s="1177"/>
      <c r="O29" s="1174"/>
      <c r="P29" s="1169"/>
      <c r="Q29" s="1171" t="s">
        <v>68</v>
      </c>
      <c r="R29" s="1172" t="s">
        <v>218</v>
      </c>
      <c r="S29" s="1174" t="s">
        <v>85</v>
      </c>
      <c r="T29" s="1089"/>
      <c r="U29" s="1089" t="s">
        <v>93</v>
      </c>
      <c r="V29" s="1126"/>
      <c r="W29" s="308"/>
    </row>
    <row r="30" spans="1:24" s="1104" customFormat="1" ht="15" customHeight="1">
      <c r="A30" s="750"/>
      <c r="C30" s="749"/>
      <c r="D30" s="1179"/>
      <c r="E30" s="1180"/>
      <c r="F30" s="1183"/>
      <c r="G30" s="1185"/>
      <c r="H30" s="1179"/>
      <c r="I30" s="1179"/>
      <c r="J30" s="1194"/>
      <c r="K30" s="1174"/>
      <c r="L30" s="1171"/>
      <c r="M30" s="1171"/>
      <c r="N30" s="1177"/>
      <c r="O30" s="1174"/>
      <c r="P30" s="1170"/>
      <c r="Q30" s="1171"/>
      <c r="R30" s="1173"/>
      <c r="S30" s="1174"/>
      <c r="T30" s="1091"/>
      <c r="U30" s="746"/>
      <c r="V30" s="747"/>
      <c r="W30" s="748"/>
    </row>
    <row r="31" spans="1:24" s="1104" customFormat="1" ht="17.100000000000001" customHeight="1">
      <c r="A31" s="750"/>
      <c r="C31" s="749"/>
      <c r="D31" s="1179"/>
      <c r="E31" s="1180"/>
      <c r="F31" s="1183"/>
      <c r="G31" s="1185"/>
      <c r="H31" s="1179"/>
      <c r="I31" s="1179"/>
      <c r="J31" s="1194"/>
      <c r="K31" s="1174"/>
      <c r="L31" s="1171"/>
      <c r="M31" s="1171"/>
      <c r="N31" s="1177"/>
      <c r="O31" s="1174"/>
      <c r="P31" s="1169"/>
      <c r="Q31" s="1171" t="s">
        <v>69</v>
      </c>
      <c r="R31" s="1172" t="s">
        <v>560</v>
      </c>
      <c r="S31" s="1174" t="s">
        <v>85</v>
      </c>
      <c r="T31" s="1089"/>
      <c r="U31" s="1089" t="s">
        <v>93</v>
      </c>
      <c r="V31" s="1126"/>
      <c r="W31" s="308"/>
    </row>
    <row r="32" spans="1:24" s="1104" customFormat="1" ht="15" customHeight="1">
      <c r="A32" s="750"/>
      <c r="C32" s="749"/>
      <c r="D32" s="1179"/>
      <c r="E32" s="1180"/>
      <c r="F32" s="1183"/>
      <c r="G32" s="1185"/>
      <c r="H32" s="1179"/>
      <c r="I32" s="1179"/>
      <c r="J32" s="1194"/>
      <c r="K32" s="1174"/>
      <c r="L32" s="1171"/>
      <c r="M32" s="1171"/>
      <c r="N32" s="1177"/>
      <c r="O32" s="1174"/>
      <c r="P32" s="1170"/>
      <c r="Q32" s="1171"/>
      <c r="R32" s="1173"/>
      <c r="S32" s="1174"/>
      <c r="T32" s="1091"/>
      <c r="U32" s="746"/>
      <c r="V32" s="747"/>
      <c r="W32" s="748"/>
    </row>
    <row r="33" spans="1:23" s="1104" customFormat="1" ht="17.100000000000001" customHeight="1">
      <c r="A33" s="750"/>
      <c r="C33" s="749"/>
      <c r="D33" s="1179"/>
      <c r="E33" s="1180"/>
      <c r="F33" s="1183"/>
      <c r="G33" s="1185"/>
      <c r="H33" s="1179"/>
      <c r="I33" s="1179"/>
      <c r="J33" s="1194"/>
      <c r="K33" s="1174"/>
      <c r="L33" s="1171"/>
      <c r="M33" s="1171"/>
      <c r="N33" s="1177"/>
      <c r="O33" s="1174"/>
      <c r="P33" s="1169"/>
      <c r="Q33" s="1171" t="s">
        <v>183</v>
      </c>
      <c r="R33" s="1172" t="s">
        <v>561</v>
      </c>
      <c r="S33" s="1174" t="s">
        <v>85</v>
      </c>
      <c r="T33" s="1089"/>
      <c r="U33" s="1089" t="s">
        <v>93</v>
      </c>
      <c r="V33" s="1126"/>
      <c r="W33" s="308"/>
    </row>
    <row r="34" spans="1:23" s="1104" customFormat="1" ht="15" customHeight="1">
      <c r="A34" s="750"/>
      <c r="C34" s="749"/>
      <c r="D34" s="1179"/>
      <c r="E34" s="1180"/>
      <c r="F34" s="1183"/>
      <c r="G34" s="1185"/>
      <c r="H34" s="1179"/>
      <c r="I34" s="1179"/>
      <c r="J34" s="1194"/>
      <c r="K34" s="1174"/>
      <c r="L34" s="1171"/>
      <c r="M34" s="1171"/>
      <c r="N34" s="1177"/>
      <c r="O34" s="1174"/>
      <c r="P34" s="1170"/>
      <c r="Q34" s="1171"/>
      <c r="R34" s="1173"/>
      <c r="S34" s="1174"/>
      <c r="T34" s="1091"/>
      <c r="U34" s="746"/>
      <c r="V34" s="747"/>
      <c r="W34" s="748"/>
    </row>
    <row r="35" spans="1:23" s="1104" customFormat="1" ht="17.100000000000001" customHeight="1">
      <c r="A35" s="750"/>
      <c r="C35" s="749"/>
      <c r="D35" s="1179"/>
      <c r="E35" s="1180"/>
      <c r="F35" s="1183"/>
      <c r="G35" s="1185"/>
      <c r="H35" s="1179"/>
      <c r="I35" s="1179"/>
      <c r="J35" s="1194"/>
      <c r="K35" s="1174"/>
      <c r="L35" s="1171"/>
      <c r="M35" s="1171"/>
      <c r="N35" s="1177"/>
      <c r="O35" s="1174"/>
      <c r="P35" s="1169"/>
      <c r="Q35" s="1171" t="s">
        <v>184</v>
      </c>
      <c r="R35" s="1172" t="s">
        <v>562</v>
      </c>
      <c r="S35" s="1174" t="s">
        <v>85</v>
      </c>
      <c r="T35" s="1089"/>
      <c r="U35" s="1089" t="s">
        <v>93</v>
      </c>
      <c r="V35" s="1126"/>
      <c r="W35" s="308"/>
    </row>
    <row r="36" spans="1:23" s="1104" customFormat="1" ht="15" customHeight="1">
      <c r="A36" s="750"/>
      <c r="C36" s="749"/>
      <c r="D36" s="1179"/>
      <c r="E36" s="1180"/>
      <c r="F36" s="1183"/>
      <c r="G36" s="1185"/>
      <c r="H36" s="1179"/>
      <c r="I36" s="1179"/>
      <c r="J36" s="1194"/>
      <c r="K36" s="1174"/>
      <c r="L36" s="1171"/>
      <c r="M36" s="1171"/>
      <c r="N36" s="1177"/>
      <c r="O36" s="1174"/>
      <c r="P36" s="1170"/>
      <c r="Q36" s="1171"/>
      <c r="R36" s="1173"/>
      <c r="S36" s="1174"/>
      <c r="T36" s="1091"/>
      <c r="U36" s="746"/>
      <c r="V36" s="747"/>
      <c r="W36" s="748"/>
    </row>
    <row r="37" spans="1:23" s="1104" customFormat="1" ht="17.100000000000001" customHeight="1">
      <c r="A37" s="750"/>
      <c r="C37" s="749"/>
      <c r="D37" s="1179"/>
      <c r="E37" s="1180"/>
      <c r="F37" s="1183"/>
      <c r="G37" s="1185"/>
      <c r="H37" s="1179"/>
      <c r="I37" s="1179"/>
      <c r="J37" s="1194"/>
      <c r="K37" s="1174"/>
      <c r="L37" s="1171"/>
      <c r="M37" s="1171"/>
      <c r="N37" s="1177"/>
      <c r="O37" s="1174"/>
      <c r="P37" s="1169"/>
      <c r="Q37" s="1171" t="s">
        <v>208</v>
      </c>
      <c r="R37" s="1172" t="s">
        <v>563</v>
      </c>
      <c r="S37" s="1174" t="s">
        <v>85</v>
      </c>
      <c r="T37" s="1089"/>
      <c r="U37" s="1089" t="s">
        <v>93</v>
      </c>
      <c r="V37" s="1126"/>
      <c r="W37" s="308"/>
    </row>
    <row r="38" spans="1:23" s="1104" customFormat="1" ht="15" customHeight="1">
      <c r="A38" s="750"/>
      <c r="C38" s="749"/>
      <c r="D38" s="1179"/>
      <c r="E38" s="1180"/>
      <c r="F38" s="1183"/>
      <c r="G38" s="1185"/>
      <c r="H38" s="1179"/>
      <c r="I38" s="1179"/>
      <c r="J38" s="1194"/>
      <c r="K38" s="1174"/>
      <c r="L38" s="1171"/>
      <c r="M38" s="1171"/>
      <c r="N38" s="1177"/>
      <c r="O38" s="1174"/>
      <c r="P38" s="1170"/>
      <c r="Q38" s="1171"/>
      <c r="R38" s="1173"/>
      <c r="S38" s="1174"/>
      <c r="T38" s="1091"/>
      <c r="U38" s="746"/>
      <c r="V38" s="747"/>
      <c r="W38" s="748"/>
    </row>
    <row r="39" spans="1:23" s="1104" customFormat="1" ht="17.100000000000001" customHeight="1">
      <c r="A39" s="750"/>
      <c r="C39" s="749"/>
      <c r="D39" s="1179"/>
      <c r="E39" s="1180"/>
      <c r="F39" s="1183"/>
      <c r="G39" s="1185"/>
      <c r="H39" s="1179"/>
      <c r="I39" s="1179"/>
      <c r="J39" s="1194"/>
      <c r="K39" s="1174"/>
      <c r="L39" s="1171"/>
      <c r="M39" s="1171"/>
      <c r="N39" s="1177"/>
      <c r="O39" s="1174"/>
      <c r="P39" s="1169"/>
      <c r="Q39" s="1171" t="s">
        <v>209</v>
      </c>
      <c r="R39" s="1172" t="s">
        <v>566</v>
      </c>
      <c r="S39" s="1174" t="s">
        <v>85</v>
      </c>
      <c r="T39" s="1089"/>
      <c r="U39" s="1089" t="s">
        <v>93</v>
      </c>
      <c r="V39" s="1126"/>
      <c r="W39" s="308"/>
    </row>
    <row r="40" spans="1:23" s="1104" customFormat="1" ht="15" customHeight="1">
      <c r="A40" s="750"/>
      <c r="C40" s="749"/>
      <c r="D40" s="1179"/>
      <c r="E40" s="1180"/>
      <c r="F40" s="1183"/>
      <c r="G40" s="1185"/>
      <c r="H40" s="1179"/>
      <c r="I40" s="1179"/>
      <c r="J40" s="1194"/>
      <c r="K40" s="1174"/>
      <c r="L40" s="1171"/>
      <c r="M40" s="1171"/>
      <c r="N40" s="1177"/>
      <c r="O40" s="1174"/>
      <c r="P40" s="1170"/>
      <c r="Q40" s="1171"/>
      <c r="R40" s="1173"/>
      <c r="S40" s="1174"/>
      <c r="T40" s="1091"/>
      <c r="U40" s="746"/>
      <c r="V40" s="747"/>
      <c r="W40" s="748"/>
    </row>
    <row r="41" spans="1:23" s="1104" customFormat="1" ht="17.100000000000001" customHeight="1">
      <c r="A41" s="750"/>
      <c r="C41" s="749"/>
      <c r="D41" s="1179"/>
      <c r="E41" s="1180"/>
      <c r="F41" s="1183"/>
      <c r="G41" s="1185"/>
      <c r="H41" s="1179"/>
      <c r="I41" s="1179"/>
      <c r="J41" s="1194"/>
      <c r="K41" s="1174"/>
      <c r="L41" s="1171"/>
      <c r="M41" s="1171"/>
      <c r="N41" s="1177"/>
      <c r="O41" s="1174"/>
      <c r="P41" s="1169"/>
      <c r="Q41" s="1171" t="s">
        <v>210</v>
      </c>
      <c r="R41" s="1172" t="s">
        <v>523</v>
      </c>
      <c r="S41" s="1174" t="s">
        <v>85</v>
      </c>
      <c r="T41" s="1089"/>
      <c r="U41" s="1089" t="s">
        <v>93</v>
      </c>
      <c r="V41" s="1126"/>
      <c r="W41" s="308"/>
    </row>
    <row r="42" spans="1:23" s="1104" customFormat="1" ht="15" customHeight="1">
      <c r="A42" s="750"/>
      <c r="C42" s="749"/>
      <c r="D42" s="1179"/>
      <c r="E42" s="1180"/>
      <c r="F42" s="1183"/>
      <c r="G42" s="1185"/>
      <c r="H42" s="1179"/>
      <c r="I42" s="1179"/>
      <c r="J42" s="1194"/>
      <c r="K42" s="1174"/>
      <c r="L42" s="1171"/>
      <c r="M42" s="1171"/>
      <c r="N42" s="1177"/>
      <c r="O42" s="1174"/>
      <c r="P42" s="1170"/>
      <c r="Q42" s="1171"/>
      <c r="R42" s="1173"/>
      <c r="S42" s="1174"/>
      <c r="T42" s="1091"/>
      <c r="U42" s="746"/>
      <c r="V42" s="747"/>
      <c r="W42" s="748"/>
    </row>
    <row r="43" spans="1:23" s="1104" customFormat="1" ht="17.100000000000001" customHeight="1">
      <c r="A43" s="750"/>
      <c r="C43" s="749"/>
      <c r="D43" s="1179"/>
      <c r="E43" s="1180"/>
      <c r="F43" s="1183"/>
      <c r="G43" s="1185"/>
      <c r="H43" s="1179"/>
      <c r="I43" s="1179"/>
      <c r="J43" s="1194"/>
      <c r="K43" s="1174"/>
      <c r="L43" s="1171"/>
      <c r="M43" s="1171"/>
      <c r="N43" s="1177"/>
      <c r="O43" s="1174"/>
      <c r="P43" s="1169"/>
      <c r="Q43" s="1171" t="s">
        <v>211</v>
      </c>
      <c r="R43" s="1172" t="s">
        <v>529</v>
      </c>
      <c r="S43" s="1174" t="s">
        <v>85</v>
      </c>
      <c r="T43" s="1089"/>
      <c r="U43" s="1089" t="s">
        <v>93</v>
      </c>
      <c r="V43" s="1126"/>
      <c r="W43" s="308"/>
    </row>
    <row r="44" spans="1:23" s="1104" customFormat="1" ht="15" customHeight="1">
      <c r="A44" s="750"/>
      <c r="C44" s="749"/>
      <c r="D44" s="1179"/>
      <c r="E44" s="1180"/>
      <c r="F44" s="1183"/>
      <c r="G44" s="1185"/>
      <c r="H44" s="1179"/>
      <c r="I44" s="1179"/>
      <c r="J44" s="1194"/>
      <c r="K44" s="1174"/>
      <c r="L44" s="1171"/>
      <c r="M44" s="1171"/>
      <c r="N44" s="1177"/>
      <c r="O44" s="1174"/>
      <c r="P44" s="1170"/>
      <c r="Q44" s="1171"/>
      <c r="R44" s="1173"/>
      <c r="S44" s="1174"/>
      <c r="T44" s="1091"/>
      <c r="U44" s="746"/>
      <c r="V44" s="747"/>
      <c r="W44" s="748"/>
    </row>
    <row r="45" spans="1:23" s="1104" customFormat="1" ht="17.100000000000001" customHeight="1">
      <c r="A45" s="750"/>
      <c r="C45" s="749"/>
      <c r="D45" s="1179"/>
      <c r="E45" s="1180"/>
      <c r="F45" s="1183"/>
      <c r="G45" s="1185"/>
      <c r="H45" s="1179"/>
      <c r="I45" s="1179"/>
      <c r="J45" s="1194"/>
      <c r="K45" s="1174"/>
      <c r="L45" s="1171"/>
      <c r="M45" s="1171"/>
      <c r="N45" s="1177"/>
      <c r="O45" s="1174"/>
      <c r="P45" s="1169"/>
      <c r="Q45" s="1171" t="s">
        <v>212</v>
      </c>
      <c r="R45" s="1172" t="s">
        <v>2155</v>
      </c>
      <c r="S45" s="1174" t="s">
        <v>85</v>
      </c>
      <c r="T45" s="1089"/>
      <c r="U45" s="1089" t="s">
        <v>93</v>
      </c>
      <c r="V45" s="1126"/>
      <c r="W45" s="308"/>
    </row>
    <row r="46" spans="1:23" s="1104" customFormat="1" ht="15" customHeight="1">
      <c r="A46" s="750"/>
      <c r="C46" s="749"/>
      <c r="D46" s="1179"/>
      <c r="E46" s="1180"/>
      <c r="F46" s="1183"/>
      <c r="G46" s="1185"/>
      <c r="H46" s="1179"/>
      <c r="I46" s="1179"/>
      <c r="J46" s="1194"/>
      <c r="K46" s="1174"/>
      <c r="L46" s="1171"/>
      <c r="M46" s="1171"/>
      <c r="N46" s="1177"/>
      <c r="O46" s="1174"/>
      <c r="P46" s="1170"/>
      <c r="Q46" s="1171"/>
      <c r="R46" s="1173"/>
      <c r="S46" s="1174"/>
      <c r="T46" s="1091"/>
      <c r="U46" s="746"/>
      <c r="V46" s="747"/>
      <c r="W46" s="748"/>
    </row>
    <row r="47" spans="1:23" s="1104" customFormat="1" ht="17.100000000000001" customHeight="1">
      <c r="A47" s="750"/>
      <c r="C47" s="749"/>
      <c r="D47" s="1179"/>
      <c r="E47" s="1180"/>
      <c r="F47" s="1183"/>
      <c r="G47" s="1185"/>
      <c r="H47" s="1179"/>
      <c r="I47" s="1179"/>
      <c r="J47" s="1194"/>
      <c r="K47" s="1174"/>
      <c r="L47" s="1171"/>
      <c r="M47" s="1171"/>
      <c r="N47" s="1177"/>
      <c r="O47" s="1174"/>
      <c r="P47" s="1169"/>
      <c r="Q47" s="1171" t="s">
        <v>213</v>
      </c>
      <c r="R47" s="1172" t="s">
        <v>536</v>
      </c>
      <c r="S47" s="1174" t="s">
        <v>85</v>
      </c>
      <c r="T47" s="1089"/>
      <c r="U47" s="1089" t="s">
        <v>93</v>
      </c>
      <c r="V47" s="1126"/>
      <c r="W47" s="308"/>
    </row>
    <row r="48" spans="1:23" s="1104" customFormat="1" ht="15" customHeight="1">
      <c r="A48" s="750"/>
      <c r="C48" s="749"/>
      <c r="D48" s="1179"/>
      <c r="E48" s="1180"/>
      <c r="F48" s="1183"/>
      <c r="G48" s="1185"/>
      <c r="H48" s="1179"/>
      <c r="I48" s="1179"/>
      <c r="J48" s="1194"/>
      <c r="K48" s="1174"/>
      <c r="L48" s="1171"/>
      <c r="M48" s="1171"/>
      <c r="N48" s="1177"/>
      <c r="O48" s="1174"/>
      <c r="P48" s="1170"/>
      <c r="Q48" s="1171"/>
      <c r="R48" s="1173"/>
      <c r="S48" s="1174"/>
      <c r="T48" s="1091"/>
      <c r="U48" s="746"/>
      <c r="V48" s="747"/>
      <c r="W48" s="748"/>
    </row>
    <row r="49" spans="1:23" s="1104" customFormat="1" ht="17.100000000000001" customHeight="1">
      <c r="A49" s="750"/>
      <c r="C49" s="749"/>
      <c r="D49" s="1179"/>
      <c r="E49" s="1180"/>
      <c r="F49" s="1183"/>
      <c r="G49" s="1185"/>
      <c r="H49" s="1179"/>
      <c r="I49" s="1179"/>
      <c r="J49" s="1194"/>
      <c r="K49" s="1174"/>
      <c r="L49" s="1171"/>
      <c r="M49" s="1171"/>
      <c r="N49" s="1177"/>
      <c r="O49" s="1174"/>
      <c r="P49" s="1169"/>
      <c r="Q49" s="1171" t="s">
        <v>214</v>
      </c>
      <c r="R49" s="1172" t="s">
        <v>542</v>
      </c>
      <c r="S49" s="1174" t="s">
        <v>85</v>
      </c>
      <c r="T49" s="1089"/>
      <c r="U49" s="1089" t="s">
        <v>93</v>
      </c>
      <c r="V49" s="1126"/>
      <c r="W49" s="308"/>
    </row>
    <row r="50" spans="1:23" s="1104" customFormat="1" ht="15" customHeight="1">
      <c r="A50" s="750"/>
      <c r="C50" s="749"/>
      <c r="D50" s="1179"/>
      <c r="E50" s="1180"/>
      <c r="F50" s="1183"/>
      <c r="G50" s="1185"/>
      <c r="H50" s="1179"/>
      <c r="I50" s="1179"/>
      <c r="J50" s="1194"/>
      <c r="K50" s="1174"/>
      <c r="L50" s="1171"/>
      <c r="M50" s="1171"/>
      <c r="N50" s="1177"/>
      <c r="O50" s="1174"/>
      <c r="P50" s="1170"/>
      <c r="Q50" s="1171"/>
      <c r="R50" s="1173"/>
      <c r="S50" s="1174"/>
      <c r="T50" s="1091"/>
      <c r="U50" s="746"/>
      <c r="V50" s="747"/>
      <c r="W50" s="748"/>
    </row>
    <row r="51" spans="1:23" s="1104" customFormat="1" ht="17.100000000000001" customHeight="1">
      <c r="A51" s="750"/>
      <c r="C51" s="749"/>
      <c r="D51" s="1179"/>
      <c r="E51" s="1180"/>
      <c r="F51" s="1183"/>
      <c r="G51" s="1185"/>
      <c r="H51" s="1179"/>
      <c r="I51" s="1179"/>
      <c r="J51" s="1194"/>
      <c r="K51" s="1174"/>
      <c r="L51" s="1171"/>
      <c r="M51" s="1171"/>
      <c r="N51" s="1177"/>
      <c r="O51" s="1174"/>
      <c r="P51" s="1169"/>
      <c r="Q51" s="1171" t="s">
        <v>215</v>
      </c>
      <c r="R51" s="1172" t="s">
        <v>543</v>
      </c>
      <c r="S51" s="1174" t="s">
        <v>85</v>
      </c>
      <c r="T51" s="1089"/>
      <c r="U51" s="1089" t="s">
        <v>93</v>
      </c>
      <c r="V51" s="1126"/>
      <c r="W51" s="308"/>
    </row>
    <row r="52" spans="1:23" s="1104" customFormat="1" ht="15" customHeight="1">
      <c r="A52" s="750"/>
      <c r="C52" s="749"/>
      <c r="D52" s="1179"/>
      <c r="E52" s="1180"/>
      <c r="F52" s="1183"/>
      <c r="G52" s="1185"/>
      <c r="H52" s="1179"/>
      <c r="I52" s="1179"/>
      <c r="J52" s="1194"/>
      <c r="K52" s="1174"/>
      <c r="L52" s="1171"/>
      <c r="M52" s="1171"/>
      <c r="N52" s="1177"/>
      <c r="O52" s="1174"/>
      <c r="P52" s="1170"/>
      <c r="Q52" s="1171"/>
      <c r="R52" s="1173"/>
      <c r="S52" s="1174"/>
      <c r="T52" s="1091"/>
      <c r="U52" s="746"/>
      <c r="V52" s="747"/>
      <c r="W52" s="748"/>
    </row>
    <row r="53" spans="1:23" s="1104" customFormat="1" ht="17.100000000000001" customHeight="1">
      <c r="A53" s="750"/>
      <c r="C53" s="749"/>
      <c r="D53" s="1179"/>
      <c r="E53" s="1180"/>
      <c r="F53" s="1183"/>
      <c r="G53" s="1185"/>
      <c r="H53" s="1179"/>
      <c r="I53" s="1179"/>
      <c r="J53" s="1194"/>
      <c r="K53" s="1174"/>
      <c r="L53" s="1171"/>
      <c r="M53" s="1171"/>
      <c r="N53" s="1177"/>
      <c r="O53" s="1174"/>
      <c r="P53" s="1169"/>
      <c r="Q53" s="1171" t="s">
        <v>216</v>
      </c>
      <c r="R53" s="1172" t="s">
        <v>544</v>
      </c>
      <c r="S53" s="1174" t="s">
        <v>85</v>
      </c>
      <c r="T53" s="1089"/>
      <c r="U53" s="1089" t="s">
        <v>93</v>
      </c>
      <c r="V53" s="1126"/>
      <c r="W53" s="308"/>
    </row>
    <row r="54" spans="1:23" s="1104" customFormat="1" ht="15" customHeight="1">
      <c r="A54" s="750"/>
      <c r="C54" s="749"/>
      <c r="D54" s="1179"/>
      <c r="E54" s="1180"/>
      <c r="F54" s="1183"/>
      <c r="G54" s="1185"/>
      <c r="H54" s="1179"/>
      <c r="I54" s="1179"/>
      <c r="J54" s="1194"/>
      <c r="K54" s="1174"/>
      <c r="L54" s="1171"/>
      <c r="M54" s="1171"/>
      <c r="N54" s="1177"/>
      <c r="O54" s="1174"/>
      <c r="P54" s="1170"/>
      <c r="Q54" s="1171"/>
      <c r="R54" s="1173"/>
      <c r="S54" s="1174"/>
      <c r="T54" s="1091"/>
      <c r="U54" s="746"/>
      <c r="V54" s="747"/>
      <c r="W54" s="748"/>
    </row>
    <row r="55" spans="1:23" s="1104" customFormat="1" ht="17.100000000000001" customHeight="1">
      <c r="A55" s="750"/>
      <c r="C55" s="749"/>
      <c r="D55" s="1179"/>
      <c r="E55" s="1180"/>
      <c r="F55" s="1183"/>
      <c r="G55" s="1185"/>
      <c r="H55" s="1179"/>
      <c r="I55" s="1179"/>
      <c r="J55" s="1194"/>
      <c r="K55" s="1174"/>
      <c r="L55" s="1171"/>
      <c r="M55" s="1171"/>
      <c r="N55" s="1177"/>
      <c r="O55" s="1174"/>
      <c r="P55" s="1169"/>
      <c r="Q55" s="1171" t="s">
        <v>217</v>
      </c>
      <c r="R55" s="1172" t="s">
        <v>2156</v>
      </c>
      <c r="S55" s="1174" t="s">
        <v>85</v>
      </c>
      <c r="T55" s="1089"/>
      <c r="U55" s="1089" t="s">
        <v>93</v>
      </c>
      <c r="V55" s="1126"/>
      <c r="W55" s="308"/>
    </row>
    <row r="56" spans="1:23" s="1104" customFormat="1" ht="15" customHeight="1">
      <c r="A56" s="750"/>
      <c r="C56" s="749"/>
      <c r="D56" s="1179"/>
      <c r="E56" s="1180"/>
      <c r="F56" s="1183"/>
      <c r="G56" s="1185"/>
      <c r="H56" s="1179"/>
      <c r="I56" s="1179"/>
      <c r="J56" s="1194"/>
      <c r="K56" s="1174"/>
      <c r="L56" s="1171"/>
      <c r="M56" s="1171"/>
      <c r="N56" s="1177"/>
      <c r="O56" s="1174"/>
      <c r="P56" s="1170"/>
      <c r="Q56" s="1171"/>
      <c r="R56" s="1173"/>
      <c r="S56" s="1174"/>
      <c r="T56" s="1091"/>
      <c r="U56" s="746"/>
      <c r="V56" s="747"/>
      <c r="W56" s="748"/>
    </row>
    <row r="57" spans="1:23" s="1104" customFormat="1" ht="17.100000000000001" customHeight="1">
      <c r="A57" s="750"/>
      <c r="C57" s="749"/>
      <c r="D57" s="1179"/>
      <c r="E57" s="1180"/>
      <c r="F57" s="1183"/>
      <c r="G57" s="1185"/>
      <c r="H57" s="1179"/>
      <c r="I57" s="1179"/>
      <c r="J57" s="1194"/>
      <c r="K57" s="1174"/>
      <c r="L57" s="1171"/>
      <c r="M57" s="1171"/>
      <c r="N57" s="1177"/>
      <c r="O57" s="1174"/>
      <c r="P57" s="1169"/>
      <c r="Q57" s="1171" t="s">
        <v>218</v>
      </c>
      <c r="R57" s="1172" t="s">
        <v>2157</v>
      </c>
      <c r="S57" s="1174" t="s">
        <v>85</v>
      </c>
      <c r="T57" s="1089"/>
      <c r="U57" s="1089" t="s">
        <v>93</v>
      </c>
      <c r="V57" s="1126"/>
      <c r="W57" s="308"/>
    </row>
    <row r="58" spans="1:23" s="1104" customFormat="1" ht="15" customHeight="1">
      <c r="A58" s="750"/>
      <c r="C58" s="749"/>
      <c r="D58" s="1179"/>
      <c r="E58" s="1180"/>
      <c r="F58" s="1183"/>
      <c r="G58" s="1185"/>
      <c r="H58" s="1179"/>
      <c r="I58" s="1179"/>
      <c r="J58" s="1194"/>
      <c r="K58" s="1174"/>
      <c r="L58" s="1171"/>
      <c r="M58" s="1171"/>
      <c r="N58" s="1177"/>
      <c r="O58" s="1174"/>
      <c r="P58" s="1170"/>
      <c r="Q58" s="1171"/>
      <c r="R58" s="1173"/>
      <c r="S58" s="1174"/>
      <c r="T58" s="1091"/>
      <c r="U58" s="746"/>
      <c r="V58" s="747"/>
      <c r="W58" s="748"/>
    </row>
    <row r="59" spans="1:23" s="1104" customFormat="1" ht="17.100000000000001" customHeight="1">
      <c r="A59" s="750"/>
      <c r="C59" s="749"/>
      <c r="D59" s="1179"/>
      <c r="E59" s="1180"/>
      <c r="F59" s="1183"/>
      <c r="G59" s="1185"/>
      <c r="H59" s="1179"/>
      <c r="I59" s="1179"/>
      <c r="J59" s="1194"/>
      <c r="K59" s="1174"/>
      <c r="L59" s="1171"/>
      <c r="M59" s="1171"/>
      <c r="N59" s="1177"/>
      <c r="O59" s="1174"/>
      <c r="P59" s="1169"/>
      <c r="Q59" s="1171" t="s">
        <v>219</v>
      </c>
      <c r="R59" s="1172" t="s">
        <v>2158</v>
      </c>
      <c r="S59" s="1174" t="s">
        <v>85</v>
      </c>
      <c r="T59" s="1089"/>
      <c r="U59" s="1089" t="s">
        <v>93</v>
      </c>
      <c r="V59" s="1126"/>
      <c r="W59" s="308"/>
    </row>
    <row r="60" spans="1:23" s="1104" customFormat="1" ht="15" customHeight="1">
      <c r="A60" s="750"/>
      <c r="C60" s="749"/>
      <c r="D60" s="1179"/>
      <c r="E60" s="1180"/>
      <c r="F60" s="1183"/>
      <c r="G60" s="1185"/>
      <c r="H60" s="1179"/>
      <c r="I60" s="1179"/>
      <c r="J60" s="1194"/>
      <c r="K60" s="1174"/>
      <c r="L60" s="1171"/>
      <c r="M60" s="1171"/>
      <c r="N60" s="1177"/>
      <c r="O60" s="1174"/>
      <c r="P60" s="1170"/>
      <c r="Q60" s="1171"/>
      <c r="R60" s="1173"/>
      <c r="S60" s="1174"/>
      <c r="T60" s="1091"/>
      <c r="U60" s="746"/>
      <c r="V60" s="747"/>
      <c r="W60" s="748"/>
    </row>
    <row r="61" spans="1:23" s="1104" customFormat="1" ht="17.100000000000001" customHeight="1">
      <c r="A61" s="750"/>
      <c r="C61" s="749"/>
      <c r="D61" s="1179"/>
      <c r="E61" s="1180"/>
      <c r="F61" s="1183"/>
      <c r="G61" s="1185"/>
      <c r="H61" s="1179"/>
      <c r="I61" s="1179"/>
      <c r="J61" s="1194"/>
      <c r="K61" s="1174"/>
      <c r="L61" s="1171"/>
      <c r="M61" s="1171"/>
      <c r="N61" s="1177"/>
      <c r="O61" s="1174"/>
      <c r="P61" s="1169"/>
      <c r="Q61" s="1171" t="s">
        <v>560</v>
      </c>
      <c r="R61" s="1172" t="s">
        <v>2159</v>
      </c>
      <c r="S61" s="1174" t="s">
        <v>85</v>
      </c>
      <c r="T61" s="1089"/>
      <c r="U61" s="1089" t="s">
        <v>93</v>
      </c>
      <c r="V61" s="1126"/>
      <c r="W61" s="308"/>
    </row>
    <row r="62" spans="1:23" s="1104" customFormat="1" ht="15" customHeight="1">
      <c r="A62" s="750"/>
      <c r="C62" s="749"/>
      <c r="D62" s="1179"/>
      <c r="E62" s="1180"/>
      <c r="F62" s="1183"/>
      <c r="G62" s="1185"/>
      <c r="H62" s="1179"/>
      <c r="I62" s="1179"/>
      <c r="J62" s="1194"/>
      <c r="K62" s="1174"/>
      <c r="L62" s="1171"/>
      <c r="M62" s="1171"/>
      <c r="N62" s="1177"/>
      <c r="O62" s="1174"/>
      <c r="P62" s="1170"/>
      <c r="Q62" s="1171"/>
      <c r="R62" s="1173"/>
      <c r="S62" s="1174"/>
      <c r="T62" s="1091"/>
      <c r="U62" s="746"/>
      <c r="V62" s="747"/>
      <c r="W62" s="748"/>
    </row>
    <row r="63" spans="1:23" s="1104" customFormat="1" ht="17.100000000000001" customHeight="1">
      <c r="A63" s="750"/>
      <c r="C63" s="749"/>
      <c r="D63" s="1179"/>
      <c r="E63" s="1180"/>
      <c r="F63" s="1183"/>
      <c r="G63" s="1185"/>
      <c r="H63" s="1179"/>
      <c r="I63" s="1179"/>
      <c r="J63" s="1194"/>
      <c r="K63" s="1174"/>
      <c r="L63" s="1171"/>
      <c r="M63" s="1171"/>
      <c r="N63" s="1177"/>
      <c r="O63" s="1174"/>
      <c r="P63" s="1169"/>
      <c r="Q63" s="1171" t="s">
        <v>561</v>
      </c>
      <c r="R63" s="1172" t="s">
        <v>570</v>
      </c>
      <c r="S63" s="1174" t="s">
        <v>85</v>
      </c>
      <c r="T63" s="1089"/>
      <c r="U63" s="1089" t="s">
        <v>93</v>
      </c>
      <c r="V63" s="1126"/>
      <c r="W63" s="308"/>
    </row>
    <row r="64" spans="1:23" s="1104" customFormat="1" ht="15" customHeight="1">
      <c r="A64" s="750"/>
      <c r="C64" s="749"/>
      <c r="D64" s="1179"/>
      <c r="E64" s="1180"/>
      <c r="F64" s="1183"/>
      <c r="G64" s="1185"/>
      <c r="H64" s="1179"/>
      <c r="I64" s="1179"/>
      <c r="J64" s="1194"/>
      <c r="K64" s="1174"/>
      <c r="L64" s="1171"/>
      <c r="M64" s="1171"/>
      <c r="N64" s="1177"/>
      <c r="O64" s="1174"/>
      <c r="P64" s="1170"/>
      <c r="Q64" s="1171"/>
      <c r="R64" s="1173"/>
      <c r="S64" s="1174"/>
      <c r="T64" s="1091"/>
      <c r="U64" s="746"/>
      <c r="V64" s="747"/>
      <c r="W64" s="748"/>
    </row>
    <row r="65" spans="1:23" s="1104" customFormat="1" ht="17.100000000000001" customHeight="1">
      <c r="A65" s="750"/>
      <c r="C65" s="749"/>
      <c r="D65" s="1179"/>
      <c r="E65" s="1180"/>
      <c r="F65" s="1183"/>
      <c r="G65" s="1185"/>
      <c r="H65" s="1179"/>
      <c r="I65" s="1179"/>
      <c r="J65" s="1194"/>
      <c r="K65" s="1174"/>
      <c r="L65" s="1171"/>
      <c r="M65" s="1171"/>
      <c r="N65" s="1177"/>
      <c r="O65" s="1174"/>
      <c r="P65" s="1169"/>
      <c r="Q65" s="1171" t="s">
        <v>562</v>
      </c>
      <c r="R65" s="1172" t="s">
        <v>571</v>
      </c>
      <c r="S65" s="1174" t="s">
        <v>85</v>
      </c>
      <c r="T65" s="1089"/>
      <c r="U65" s="1089" t="s">
        <v>93</v>
      </c>
      <c r="V65" s="1126"/>
      <c r="W65" s="308"/>
    </row>
    <row r="66" spans="1:23" s="1104" customFormat="1" ht="15" customHeight="1">
      <c r="A66" s="750"/>
      <c r="C66" s="749"/>
      <c r="D66" s="1179"/>
      <c r="E66" s="1180"/>
      <c r="F66" s="1183"/>
      <c r="G66" s="1185"/>
      <c r="H66" s="1179"/>
      <c r="I66" s="1179"/>
      <c r="J66" s="1194"/>
      <c r="K66" s="1174"/>
      <c r="L66" s="1171"/>
      <c r="M66" s="1171"/>
      <c r="N66" s="1177"/>
      <c r="O66" s="1174"/>
      <c r="P66" s="1170"/>
      <c r="Q66" s="1171"/>
      <c r="R66" s="1173"/>
      <c r="S66" s="1174"/>
      <c r="T66" s="1091"/>
      <c r="U66" s="746"/>
      <c r="V66" s="747"/>
      <c r="W66" s="748"/>
    </row>
    <row r="67" spans="1:23" s="1104" customFormat="1" ht="17.100000000000001" customHeight="1">
      <c r="A67" s="750"/>
      <c r="C67" s="749"/>
      <c r="D67" s="1179"/>
      <c r="E67" s="1180"/>
      <c r="F67" s="1183"/>
      <c r="G67" s="1185"/>
      <c r="H67" s="1179"/>
      <c r="I67" s="1179"/>
      <c r="J67" s="1194"/>
      <c r="K67" s="1174"/>
      <c r="L67" s="1171"/>
      <c r="M67" s="1171"/>
      <c r="N67" s="1177"/>
      <c r="O67" s="1174"/>
      <c r="P67" s="1169"/>
      <c r="Q67" s="1171" t="s">
        <v>563</v>
      </c>
      <c r="R67" s="1172" t="s">
        <v>572</v>
      </c>
      <c r="S67" s="1174" t="s">
        <v>85</v>
      </c>
      <c r="T67" s="1089"/>
      <c r="U67" s="1089" t="s">
        <v>93</v>
      </c>
      <c r="V67" s="1126"/>
      <c r="W67" s="308"/>
    </row>
    <row r="68" spans="1:23" s="1104" customFormat="1" ht="15" customHeight="1">
      <c r="A68" s="750"/>
      <c r="C68" s="749"/>
      <c r="D68" s="1179"/>
      <c r="E68" s="1180"/>
      <c r="F68" s="1183"/>
      <c r="G68" s="1185"/>
      <c r="H68" s="1179"/>
      <c r="I68" s="1179"/>
      <c r="J68" s="1194"/>
      <c r="K68" s="1174"/>
      <c r="L68" s="1171"/>
      <c r="M68" s="1171"/>
      <c r="N68" s="1177"/>
      <c r="O68" s="1174"/>
      <c r="P68" s="1170"/>
      <c r="Q68" s="1171"/>
      <c r="R68" s="1173"/>
      <c r="S68" s="1174"/>
      <c r="T68" s="1091"/>
      <c r="U68" s="746"/>
      <c r="V68" s="747"/>
      <c r="W68" s="748"/>
    </row>
    <row r="69" spans="1:23" s="1104" customFormat="1" ht="17.100000000000001" customHeight="1">
      <c r="A69" s="750"/>
      <c r="C69" s="749"/>
      <c r="D69" s="1179"/>
      <c r="E69" s="1180"/>
      <c r="F69" s="1183"/>
      <c r="G69" s="1185"/>
      <c r="H69" s="1179"/>
      <c r="I69" s="1179"/>
      <c r="J69" s="1194"/>
      <c r="K69" s="1174"/>
      <c r="L69" s="1171"/>
      <c r="M69" s="1171"/>
      <c r="N69" s="1177"/>
      <c r="O69" s="1174"/>
      <c r="P69" s="1169"/>
      <c r="Q69" s="1171" t="s">
        <v>564</v>
      </c>
      <c r="R69" s="1172" t="s">
        <v>575</v>
      </c>
      <c r="S69" s="1174" t="s">
        <v>85</v>
      </c>
      <c r="T69" s="1089"/>
      <c r="U69" s="1089" t="s">
        <v>93</v>
      </c>
      <c r="V69" s="1126"/>
      <c r="W69" s="308"/>
    </row>
    <row r="70" spans="1:23" s="1104" customFormat="1" ht="15" customHeight="1">
      <c r="A70" s="750"/>
      <c r="C70" s="749"/>
      <c r="D70" s="1179"/>
      <c r="E70" s="1180"/>
      <c r="F70" s="1183"/>
      <c r="G70" s="1185"/>
      <c r="H70" s="1179"/>
      <c r="I70" s="1179"/>
      <c r="J70" s="1194"/>
      <c r="K70" s="1174"/>
      <c r="L70" s="1171"/>
      <c r="M70" s="1171"/>
      <c r="N70" s="1177"/>
      <c r="O70" s="1174"/>
      <c r="P70" s="1170"/>
      <c r="Q70" s="1171"/>
      <c r="R70" s="1173"/>
      <c r="S70" s="1174"/>
      <c r="T70" s="1091"/>
      <c r="U70" s="746"/>
      <c r="V70" s="747"/>
      <c r="W70" s="748"/>
    </row>
    <row r="71" spans="1:23" s="1104" customFormat="1" ht="17.100000000000001" customHeight="1">
      <c r="A71" s="750"/>
      <c r="C71" s="749"/>
      <c r="D71" s="1176"/>
      <c r="E71" s="1181"/>
      <c r="F71" s="1183"/>
      <c r="G71" s="1175"/>
      <c r="H71" s="1176"/>
      <c r="I71" s="1176"/>
      <c r="J71" s="1194"/>
      <c r="K71" s="1175"/>
      <c r="L71" s="1176"/>
      <c r="M71" s="1176"/>
      <c r="N71" s="1178"/>
      <c r="O71" s="1175"/>
      <c r="P71" s="1115"/>
      <c r="Q71" s="746"/>
      <c r="R71" s="747"/>
      <c r="S71" s="743"/>
      <c r="T71" s="743"/>
      <c r="U71" s="743"/>
      <c r="V71" s="743"/>
      <c r="W71" s="748"/>
    </row>
    <row r="72" spans="1:23" s="1104" customFormat="1" ht="15" customHeight="1">
      <c r="A72" s="750"/>
      <c r="C72" s="749"/>
      <c r="D72" s="1176"/>
      <c r="E72" s="1181"/>
      <c r="F72" s="1183"/>
      <c r="G72" s="1175"/>
      <c r="H72" s="1176"/>
      <c r="I72" s="1176"/>
      <c r="J72" s="1195"/>
      <c r="K72" s="1175"/>
      <c r="L72" s="746"/>
      <c r="M72" s="747"/>
      <c r="N72" s="747"/>
      <c r="O72" s="747"/>
      <c r="P72" s="747"/>
      <c r="Q72" s="747"/>
      <c r="R72" s="747"/>
      <c r="S72" s="743"/>
      <c r="T72" s="743"/>
      <c r="U72" s="743"/>
      <c r="V72" s="743"/>
      <c r="W72" s="748"/>
    </row>
    <row r="73" spans="1:23" s="1104" customFormat="1" ht="15" customHeight="1">
      <c r="A73" s="750"/>
      <c r="C73" s="749"/>
      <c r="D73" s="1176"/>
      <c r="E73" s="1181"/>
      <c r="F73" s="1184"/>
      <c r="G73" s="1175"/>
      <c r="H73" s="746"/>
      <c r="I73" s="747"/>
      <c r="J73" s="747"/>
      <c r="K73" s="747"/>
      <c r="L73" s="747"/>
      <c r="M73" s="747"/>
      <c r="N73" s="747"/>
      <c r="O73" s="747"/>
      <c r="P73" s="747"/>
      <c r="Q73" s="747"/>
      <c r="R73" s="747"/>
      <c r="S73" s="743"/>
      <c r="T73" s="743"/>
      <c r="U73" s="743"/>
      <c r="V73" s="743"/>
      <c r="W73" s="748"/>
    </row>
    <row r="74" spans="1:23" ht="17.100000000000001" customHeight="1">
      <c r="D74" s="117"/>
      <c r="E74" s="118"/>
      <c r="F74" s="118"/>
      <c r="G74" s="118"/>
      <c r="H74" s="118"/>
      <c r="I74" s="118"/>
      <c r="J74" s="118"/>
      <c r="K74" s="118"/>
      <c r="L74" s="118"/>
      <c r="M74" s="118"/>
      <c r="N74" s="118"/>
      <c r="O74" s="118"/>
      <c r="P74" s="118"/>
      <c r="Q74" s="118"/>
      <c r="R74" s="118"/>
      <c r="S74" s="543"/>
      <c r="T74" s="543"/>
      <c r="U74" s="543"/>
      <c r="V74" s="543"/>
      <c r="W74" s="119"/>
    </row>
    <row r="75" spans="1:23" ht="3" customHeight="1"/>
    <row r="76" spans="1:23" ht="11.25" hidden="1" customHeight="1"/>
    <row r="77" spans="1:23" ht="0.95" customHeight="1"/>
    <row r="78" spans="1:23" ht="23.25" customHeight="1"/>
    <row r="79" spans="1:23" ht="3" customHeight="1"/>
    <row r="80" spans="1:23" ht="17.100000000000001" customHeight="1">
      <c r="E80" s="1186" t="s">
        <v>736</v>
      </c>
      <c r="F80" s="1186"/>
      <c r="G80" s="1186"/>
      <c r="H80" s="1186"/>
      <c r="I80" s="1186"/>
      <c r="J80" s="1186"/>
      <c r="K80" s="1186"/>
      <c r="L80" s="1186"/>
      <c r="M80" s="1186"/>
      <c r="N80" s="1186"/>
      <c r="O80" s="1186"/>
      <c r="P80" s="1186"/>
      <c r="Q80" s="1186"/>
      <c r="R80" s="1186"/>
      <c r="S80" s="1186"/>
      <c r="T80" s="1186"/>
      <c r="U80" s="1186"/>
      <c r="V80" s="1186"/>
      <c r="W80" s="1186"/>
    </row>
    <row r="81" spans="5:23" ht="36.950000000000003" customHeight="1">
      <c r="E81" s="1187" t="s">
        <v>738</v>
      </c>
      <c r="F81" s="1188"/>
      <c r="G81" s="1188"/>
      <c r="H81" s="1188"/>
      <c r="I81" s="1188"/>
      <c r="J81" s="1188"/>
      <c r="K81" s="1188"/>
      <c r="L81" s="1188"/>
      <c r="M81" s="1188"/>
      <c r="N81" s="1188"/>
      <c r="O81" s="1188"/>
      <c r="P81" s="1188"/>
      <c r="Q81" s="1188"/>
      <c r="R81" s="1188"/>
      <c r="S81" s="1188"/>
      <c r="T81" s="1188"/>
      <c r="U81" s="1188"/>
      <c r="V81" s="1188"/>
      <c r="W81" s="1188"/>
    </row>
    <row r="82" spans="5:23" ht="17.100000000000001" customHeight="1">
      <c r="E82" s="1187" t="s">
        <v>739</v>
      </c>
      <c r="F82" s="1188"/>
      <c r="G82" s="1188"/>
      <c r="H82" s="1188"/>
      <c r="I82" s="1188"/>
      <c r="J82" s="1188"/>
      <c r="K82" s="1188"/>
      <c r="L82" s="1188"/>
      <c r="M82" s="1188"/>
      <c r="N82" s="1188"/>
      <c r="O82" s="1188"/>
      <c r="P82" s="1188"/>
      <c r="Q82" s="1188"/>
      <c r="R82" s="1188"/>
      <c r="S82" s="1188"/>
      <c r="T82" s="1188"/>
      <c r="U82" s="1188"/>
      <c r="V82" s="1188"/>
      <c r="W82" s="1188"/>
    </row>
    <row r="83" spans="5:23" ht="27" customHeight="1">
      <c r="E83" s="1187" t="s">
        <v>740</v>
      </c>
      <c r="F83" s="1188"/>
      <c r="G83" s="1188"/>
      <c r="H83" s="1188"/>
      <c r="I83" s="1188"/>
      <c r="J83" s="1188"/>
      <c r="K83" s="1188"/>
      <c r="L83" s="1188"/>
      <c r="M83" s="1188"/>
      <c r="N83" s="1188"/>
      <c r="O83" s="1188"/>
      <c r="P83" s="1188"/>
      <c r="Q83" s="1188"/>
      <c r="R83" s="1188"/>
      <c r="S83" s="1188"/>
      <c r="T83" s="1188"/>
      <c r="U83" s="1188"/>
      <c r="V83" s="1188"/>
      <c r="W83" s="1188"/>
    </row>
    <row r="84" spans="5:23" ht="17.100000000000001" customHeight="1">
      <c r="E84" s="1187" t="s">
        <v>741</v>
      </c>
      <c r="F84" s="1188"/>
      <c r="G84" s="1188"/>
      <c r="H84" s="1188"/>
      <c r="I84" s="1188"/>
      <c r="J84" s="1188"/>
      <c r="K84" s="1188"/>
      <c r="L84" s="1188"/>
      <c r="M84" s="1188"/>
      <c r="N84" s="1188"/>
      <c r="O84" s="1188"/>
      <c r="P84" s="1188"/>
      <c r="Q84" s="1188"/>
      <c r="R84" s="1188"/>
      <c r="S84" s="1188"/>
      <c r="T84" s="1188"/>
      <c r="U84" s="1188"/>
      <c r="V84" s="1188"/>
      <c r="W84" s="1188"/>
    </row>
    <row r="85" spans="5:23" ht="15" customHeight="1">
      <c r="E85" s="794"/>
      <c r="F85" s="218"/>
      <c r="G85" s="218"/>
      <c r="H85" s="218"/>
      <c r="I85" s="218"/>
      <c r="J85" s="218"/>
      <c r="K85" s="218"/>
      <c r="L85" s="218"/>
      <c r="M85" s="218"/>
      <c r="N85" s="218"/>
      <c r="O85" s="218"/>
      <c r="P85" s="218"/>
      <c r="Q85" s="218"/>
      <c r="R85" s="218"/>
      <c r="S85" s="218"/>
      <c r="T85" s="218"/>
      <c r="U85" s="218"/>
      <c r="V85" s="218"/>
      <c r="W85" s="218"/>
    </row>
    <row r="86" spans="5:23" ht="15" customHeight="1">
      <c r="E86" s="1186" t="s">
        <v>737</v>
      </c>
      <c r="F86" s="1186"/>
      <c r="G86" s="1186"/>
      <c r="H86" s="1186"/>
      <c r="I86" s="1186"/>
      <c r="J86" s="1186"/>
      <c r="K86" s="1186"/>
      <c r="L86" s="1186"/>
      <c r="M86" s="1186"/>
      <c r="N86" s="1186"/>
      <c r="O86" s="1186"/>
      <c r="P86" s="1186"/>
      <c r="Q86" s="1186"/>
      <c r="R86" s="1186"/>
      <c r="S86" s="1186"/>
      <c r="T86" s="1186"/>
      <c r="U86" s="1186"/>
      <c r="V86" s="1186"/>
      <c r="W86" s="1186"/>
    </row>
    <row r="87" spans="5:23" ht="17.100000000000001" customHeight="1">
      <c r="E87" s="1187" t="s">
        <v>742</v>
      </c>
      <c r="F87" s="1188"/>
      <c r="G87" s="1188"/>
      <c r="H87" s="1188"/>
      <c r="I87" s="1188"/>
      <c r="J87" s="1188"/>
      <c r="K87" s="1188"/>
      <c r="L87" s="1188"/>
      <c r="M87" s="1188"/>
      <c r="N87" s="1188"/>
      <c r="O87" s="1188"/>
      <c r="P87" s="1188"/>
      <c r="Q87" s="1188"/>
      <c r="R87" s="1188"/>
      <c r="S87" s="1188"/>
      <c r="T87" s="1188"/>
      <c r="U87" s="1188"/>
      <c r="V87" s="1188"/>
      <c r="W87" s="1188"/>
    </row>
    <row r="88" spans="5:23" ht="17.100000000000001" customHeight="1">
      <c r="E88" s="1187" t="s">
        <v>743</v>
      </c>
      <c r="F88" s="1188"/>
      <c r="G88" s="1188"/>
      <c r="H88" s="1188"/>
      <c r="I88" s="1188"/>
      <c r="J88" s="1188"/>
      <c r="K88" s="1188"/>
      <c r="L88" s="1188"/>
      <c r="M88" s="1188"/>
      <c r="N88" s="1188"/>
      <c r="O88" s="1188"/>
      <c r="P88" s="1188"/>
      <c r="Q88" s="1188"/>
      <c r="R88" s="1188"/>
      <c r="S88" s="1188"/>
      <c r="T88" s="1188"/>
      <c r="U88" s="1188"/>
      <c r="V88" s="1188"/>
      <c r="W88" s="1188"/>
    </row>
  </sheetData>
  <sheetProtection algorithmName="SHA-512" hashValue="8oG6yppPAV3RuEB6G1xCzGJGRr77X+d9mkq1pgGKz0Coxpm8jKZsFlhGRdsD6mLtzrny5jQPh9ZXtFIuU8SkYQ==" saltValue="jI17gF4QMJw1DQLMDUlcUQ==" spinCount="100000" sheet="1" objects="1" scenarios="1" formatColumns="0" formatRows="0"/>
  <dataConsolidate/>
  <mergeCells count="149">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84:W84"/>
    <mergeCell ref="P19:Q19"/>
    <mergeCell ref="W17:W18"/>
    <mergeCell ref="O17:R17"/>
    <mergeCell ref="K17:N17"/>
    <mergeCell ref="T19:U19"/>
    <mergeCell ref="S17:V17"/>
    <mergeCell ref="T18:U18"/>
    <mergeCell ref="L18:M18"/>
    <mergeCell ref="P18:Q18"/>
    <mergeCell ref="I21:I72"/>
    <mergeCell ref="J21:J72"/>
    <mergeCell ref="D21:D73"/>
    <mergeCell ref="E21:E73"/>
    <mergeCell ref="F21:F73"/>
    <mergeCell ref="G21:G73"/>
    <mergeCell ref="H21:H72"/>
    <mergeCell ref="E86:W86"/>
    <mergeCell ref="E87:W87"/>
    <mergeCell ref="E88:W88"/>
    <mergeCell ref="E80:W80"/>
    <mergeCell ref="E81:W81"/>
    <mergeCell ref="E82:W82"/>
    <mergeCell ref="E83:W83"/>
    <mergeCell ref="P21:P22"/>
    <mergeCell ref="Q21:Q22"/>
    <mergeCell ref="R21:R22"/>
    <mergeCell ref="S21:S22"/>
    <mergeCell ref="P23:P24"/>
    <mergeCell ref="Q23:Q24"/>
    <mergeCell ref="R23:R24"/>
    <mergeCell ref="S23:S24"/>
    <mergeCell ref="K21:K72"/>
    <mergeCell ref="L21:L71"/>
    <mergeCell ref="M21:M71"/>
    <mergeCell ref="N21:N71"/>
    <mergeCell ref="O21:O71"/>
    <mergeCell ref="P29:P30"/>
    <mergeCell ref="Q29:Q30"/>
    <mergeCell ref="R29:R30"/>
    <mergeCell ref="S29:S30"/>
    <mergeCell ref="P31:P32"/>
    <mergeCell ref="Q31:Q32"/>
    <mergeCell ref="R31:R32"/>
    <mergeCell ref="S31:S32"/>
    <mergeCell ref="P25:P26"/>
    <mergeCell ref="Q25:Q26"/>
    <mergeCell ref="R25:R26"/>
    <mergeCell ref="S25:S26"/>
    <mergeCell ref="P27:P28"/>
    <mergeCell ref="Q27:Q28"/>
    <mergeCell ref="R27:R28"/>
    <mergeCell ref="S27:S28"/>
    <mergeCell ref="P37:P38"/>
    <mergeCell ref="Q37:Q38"/>
    <mergeCell ref="R37:R38"/>
    <mergeCell ref="S37:S38"/>
    <mergeCell ref="P39:P40"/>
    <mergeCell ref="Q39:Q40"/>
    <mergeCell ref="R39:R40"/>
    <mergeCell ref="S39:S40"/>
    <mergeCell ref="P33:P34"/>
    <mergeCell ref="Q33:Q34"/>
    <mergeCell ref="R33:R34"/>
    <mergeCell ref="S33:S34"/>
    <mergeCell ref="P35:P36"/>
    <mergeCell ref="Q35:Q36"/>
    <mergeCell ref="R35:R36"/>
    <mergeCell ref="S35:S36"/>
    <mergeCell ref="P45:P46"/>
    <mergeCell ref="Q45:Q46"/>
    <mergeCell ref="R45:R46"/>
    <mergeCell ref="S45:S46"/>
    <mergeCell ref="P47:P48"/>
    <mergeCell ref="Q47:Q48"/>
    <mergeCell ref="R47:R48"/>
    <mergeCell ref="S47:S48"/>
    <mergeCell ref="P41:P42"/>
    <mergeCell ref="Q41:Q42"/>
    <mergeCell ref="R41:R42"/>
    <mergeCell ref="S41:S42"/>
    <mergeCell ref="P43:P44"/>
    <mergeCell ref="Q43:Q44"/>
    <mergeCell ref="R43:R44"/>
    <mergeCell ref="S43:S44"/>
    <mergeCell ref="P53:P54"/>
    <mergeCell ref="Q53:Q54"/>
    <mergeCell ref="R53:R54"/>
    <mergeCell ref="S53:S54"/>
    <mergeCell ref="P55:P56"/>
    <mergeCell ref="Q55:Q56"/>
    <mergeCell ref="R55:R56"/>
    <mergeCell ref="S55:S56"/>
    <mergeCell ref="P49:P50"/>
    <mergeCell ref="Q49:Q50"/>
    <mergeCell ref="R49:R50"/>
    <mergeCell ref="S49:S50"/>
    <mergeCell ref="P51:P52"/>
    <mergeCell ref="Q51:Q52"/>
    <mergeCell ref="R51:R52"/>
    <mergeCell ref="S51:S52"/>
    <mergeCell ref="P61:P62"/>
    <mergeCell ref="Q61:Q62"/>
    <mergeCell ref="R61:R62"/>
    <mergeCell ref="S61:S62"/>
    <mergeCell ref="P63:P64"/>
    <mergeCell ref="Q63:Q64"/>
    <mergeCell ref="R63:R64"/>
    <mergeCell ref="S63:S64"/>
    <mergeCell ref="P57:P58"/>
    <mergeCell ref="Q57:Q58"/>
    <mergeCell ref="R57:R58"/>
    <mergeCell ref="S57:S58"/>
    <mergeCell ref="P59:P60"/>
    <mergeCell ref="Q59:Q60"/>
    <mergeCell ref="R59:R60"/>
    <mergeCell ref="S59:S60"/>
    <mergeCell ref="P69:P70"/>
    <mergeCell ref="Q69:Q70"/>
    <mergeCell ref="R69:R70"/>
    <mergeCell ref="S69:S70"/>
    <mergeCell ref="P65:P66"/>
    <mergeCell ref="Q65:Q66"/>
    <mergeCell ref="R65:R66"/>
    <mergeCell ref="S65:S66"/>
    <mergeCell ref="P67:P68"/>
    <mergeCell ref="Q67:Q68"/>
    <mergeCell ref="R67:R68"/>
    <mergeCell ref="S67:S6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70 K21:K70 O21:O70 S21:S70"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71"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3:F70" xr:uid="{00000000-0002-0000-0600-000002000000}"/>
    <dataValidation type="textLength" operator="lessThanOrEqual" allowBlank="1" showInputMessage="1" showErrorMessage="1" errorTitle="Ошибка" error="Допускается ввод не более 900 символов!" sqref="V21:W21 R21 J21 R23 V23:W23 V51:W51 V25:W25 V27:W27 V29:W29 V31:W31 V33:W33 V35:W35 V37:W37 V39:W39 V41:W41 V43:W43 V45:W45 V47:W47 V49:W49 R67 R25 R27 R29 R31 R33 R35 R37 R39 R41 R43 R45 V53:W53 V55:W55 V57:W57 V59:W59 V61:W61 V63:W63 V65:W65 V67:W67 R47 R49 R51 R53 R55 R57 R59 R61 R63 R65 J23:J70 V69:W69 R69" xr:uid="{00000000-0002-0000-0600-000003000000}">
      <formula1>900</formula1>
    </dataValidation>
    <dataValidation type="list" allowBlank="1" showInputMessage="1" showErrorMessage="1" errorTitle="Ошибка" error="Выберите значение из списка" prompt="Выберите значение из списка" sqref="E23:E70" xr:uid="{00000000-0002-0000-0600-000004000000}">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4" t="s">
        <v>491</v>
      </c>
      <c r="G2" s="1205"/>
      <c r="H2" s="1206"/>
      <c r="I2" s="642"/>
    </row>
    <row r="3" spans="1:14" ht="3" customHeight="1"/>
    <row r="4" spans="1:14" s="572" customFormat="1" ht="11.25">
      <c r="A4" s="592"/>
      <c r="B4" s="592"/>
      <c r="C4" s="592"/>
      <c r="D4" s="592"/>
      <c r="F4" s="1154" t="s">
        <v>454</v>
      </c>
      <c r="G4" s="1154"/>
      <c r="H4" s="1154"/>
      <c r="I4" s="1207" t="s">
        <v>455</v>
      </c>
      <c r="J4" s="592"/>
      <c r="K4" s="592"/>
      <c r="L4" s="592"/>
      <c r="M4" s="592"/>
      <c r="N4" s="592"/>
    </row>
    <row r="5" spans="1:14" s="572" customFormat="1" ht="11.25" customHeight="1">
      <c r="A5" s="592"/>
      <c r="B5" s="592"/>
      <c r="C5" s="592"/>
      <c r="D5" s="592"/>
      <c r="F5" s="608" t="s">
        <v>92</v>
      </c>
      <c r="G5" s="620" t="s">
        <v>457</v>
      </c>
      <c r="H5" s="607" t="s">
        <v>442</v>
      </c>
      <c r="I5" s="1207"/>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01.12.2021</v>
      </c>
      <c r="I7" s="583" t="s">
        <v>493</v>
      </c>
      <c r="J7" s="617"/>
      <c r="K7" s="592"/>
      <c r="L7" s="592"/>
      <c r="M7" s="592"/>
      <c r="N7" s="592"/>
    </row>
    <row r="8" spans="1:14" s="572" customFormat="1" ht="45">
      <c r="A8" s="1208">
        <v>1</v>
      </c>
      <c r="B8" s="592"/>
      <c r="C8" s="592"/>
      <c r="D8" s="592"/>
      <c r="F8" s="618" t="str">
        <f>"2." &amp;mergeValue(A8)</f>
        <v>2.1</v>
      </c>
      <c r="G8" s="634" t="s">
        <v>494</v>
      </c>
      <c r="H8" s="606"/>
      <c r="I8" s="583" t="s">
        <v>590</v>
      </c>
      <c r="J8" s="617"/>
      <c r="K8" s="592"/>
      <c r="L8" s="592"/>
      <c r="M8" s="592"/>
      <c r="N8" s="592"/>
    </row>
    <row r="9" spans="1:14" s="572" customFormat="1" ht="22.5">
      <c r="A9" s="1208"/>
      <c r="B9" s="592"/>
      <c r="C9" s="592"/>
      <c r="D9" s="592"/>
      <c r="F9" s="618" t="str">
        <f>"3." &amp;mergeValue(A9)</f>
        <v>3.1</v>
      </c>
      <c r="G9" s="634" t="s">
        <v>495</v>
      </c>
      <c r="H9" s="606"/>
      <c r="I9" s="583" t="s">
        <v>588</v>
      </c>
      <c r="J9" s="617"/>
      <c r="K9" s="592"/>
      <c r="L9" s="592"/>
      <c r="M9" s="592"/>
      <c r="N9" s="592"/>
    </row>
    <row r="10" spans="1:14" s="572" customFormat="1" ht="22.5">
      <c r="A10" s="1208"/>
      <c r="B10" s="592"/>
      <c r="C10" s="592"/>
      <c r="D10" s="592"/>
      <c r="F10" s="618" t="str">
        <f>"4."&amp;mergeValue(A10)</f>
        <v>4.1</v>
      </c>
      <c r="G10" s="634" t="s">
        <v>496</v>
      </c>
      <c r="H10" s="607" t="s">
        <v>458</v>
      </c>
      <c r="I10" s="583"/>
      <c r="J10" s="617"/>
      <c r="K10" s="592"/>
      <c r="L10" s="592"/>
      <c r="M10" s="592"/>
      <c r="N10" s="592"/>
    </row>
    <row r="11" spans="1:14" s="572" customFormat="1" ht="18.75">
      <c r="A11" s="1208"/>
      <c r="B11" s="1208">
        <v>1</v>
      </c>
      <c r="C11" s="625"/>
      <c r="D11" s="625"/>
      <c r="F11" s="618" t="str">
        <f>"4."&amp;mergeValue(A11) &amp;"."&amp;mergeValue(B11)</f>
        <v>4.1.1</v>
      </c>
      <c r="G11" s="613" t="s">
        <v>592</v>
      </c>
      <c r="H11" s="606" t="str">
        <f>IF(region_name="","",region_name)</f>
        <v>Самарская область</v>
      </c>
      <c r="I11" s="583" t="s">
        <v>499</v>
      </c>
      <c r="J11" s="617"/>
      <c r="K11" s="592"/>
      <c r="L11" s="592"/>
      <c r="M11" s="592"/>
      <c r="N11" s="592"/>
    </row>
    <row r="12" spans="1:14" s="572" customFormat="1" ht="22.5">
      <c r="A12" s="1208"/>
      <c r="B12" s="1208"/>
      <c r="C12" s="1208">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8"/>
      <c r="B13" s="1208"/>
      <c r="C13" s="1208"/>
      <c r="D13" s="625">
        <v>1</v>
      </c>
      <c r="F13" s="618" t="str">
        <f>"4."&amp;mergeValue(A13) &amp;"."&amp;mergeValue(B13)&amp;"."&amp;mergeValue(C13)&amp;"."&amp;mergeValue(D13)</f>
        <v>4.1.1.1.1</v>
      </c>
      <c r="G13" s="635" t="s">
        <v>498</v>
      </c>
      <c r="H13" s="606"/>
      <c r="I13" s="1209" t="s">
        <v>591</v>
      </c>
      <c r="J13" s="617"/>
      <c r="K13" s="592"/>
      <c r="L13" s="592"/>
      <c r="M13" s="592"/>
      <c r="N13" s="592"/>
    </row>
    <row r="14" spans="1:14" s="572" customFormat="1" ht="18.75">
      <c r="A14" s="1208"/>
      <c r="B14" s="1208"/>
      <c r="C14" s="1208"/>
      <c r="D14" s="625"/>
      <c r="F14" s="621"/>
      <c r="G14" s="552" t="s">
        <v>4</v>
      </c>
      <c r="H14" s="626"/>
      <c r="I14" s="1209"/>
      <c r="J14" s="617"/>
      <c r="K14" s="592"/>
      <c r="L14" s="592"/>
      <c r="M14" s="592"/>
      <c r="N14" s="592"/>
    </row>
    <row r="15" spans="1:14" s="572" customFormat="1" ht="18.75">
      <c r="A15" s="1208"/>
      <c r="B15" s="1208"/>
      <c r="C15" s="625"/>
      <c r="D15" s="625"/>
      <c r="F15" s="636"/>
      <c r="G15" s="579" t="s">
        <v>403</v>
      </c>
      <c r="H15" s="637"/>
      <c r="I15" s="638"/>
      <c r="J15" s="617"/>
      <c r="K15" s="592"/>
      <c r="L15" s="592"/>
      <c r="M15" s="592"/>
      <c r="N15" s="592"/>
    </row>
    <row r="16" spans="1:14" s="572" customFormat="1" ht="18.75">
      <c r="A16" s="1208"/>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3" t="s">
        <v>593</v>
      </c>
      <c r="H19" s="1203"/>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6" t="s">
        <v>631</v>
      </c>
      <c r="M5" s="1236"/>
      <c r="N5" s="1236"/>
      <c r="O5" s="1236"/>
      <c r="P5" s="1236"/>
      <c r="Q5" s="1236"/>
      <c r="R5" s="1236"/>
      <c r="S5" s="1236"/>
      <c r="T5" s="1236"/>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13" t="str">
        <f>IF(NameOrPr_ch="",IF(NameOrPr="","",NameOrPr),NameOrPr_ch)</f>
        <v>Департамент ценового и тарифного регулирования</v>
      </c>
      <c r="P7" s="1213"/>
      <c r="Q7" s="1213"/>
      <c r="R7" s="1213"/>
      <c r="S7" s="1213"/>
      <c r="T7" s="1213"/>
      <c r="U7" s="584"/>
      <c r="V7" s="584"/>
      <c r="W7" s="521"/>
      <c r="X7" s="592"/>
      <c r="Y7" s="592"/>
      <c r="Z7" s="592"/>
      <c r="AA7" s="592"/>
      <c r="AB7" s="592"/>
    </row>
    <row r="8" spans="1:28" s="572" customFormat="1" ht="18.75">
      <c r="A8" s="592"/>
      <c r="B8" s="592"/>
      <c r="C8" s="592"/>
      <c r="D8" s="592"/>
      <c r="E8" s="592"/>
      <c r="F8" s="592"/>
      <c r="G8" s="592"/>
      <c r="H8" s="592"/>
      <c r="L8" s="501"/>
      <c r="M8" s="619" t="s">
        <v>596</v>
      </c>
      <c r="N8" s="668"/>
      <c r="O8" s="1213" t="str">
        <f>IF(datePr_ch="",IF(datePr="","",datePr),datePr_ch)</f>
        <v>10.11.2021</v>
      </c>
      <c r="P8" s="1213"/>
      <c r="Q8" s="1213"/>
      <c r="R8" s="1213"/>
      <c r="S8" s="1213"/>
      <c r="T8" s="1213"/>
      <c r="U8" s="584"/>
      <c r="V8" s="584"/>
      <c r="W8" s="521"/>
      <c r="X8" s="592"/>
      <c r="Y8" s="592"/>
      <c r="Z8" s="592"/>
      <c r="AA8" s="592"/>
      <c r="AB8" s="592"/>
    </row>
    <row r="9" spans="1:28" s="572" customFormat="1" ht="18.75">
      <c r="A9" s="592"/>
      <c r="B9" s="592"/>
      <c r="C9" s="592"/>
      <c r="D9" s="592"/>
      <c r="E9" s="592"/>
      <c r="F9" s="592"/>
      <c r="G9" s="592"/>
      <c r="H9" s="592"/>
      <c r="L9" s="554"/>
      <c r="M9" s="619" t="s">
        <v>595</v>
      </c>
      <c r="N9" s="668"/>
      <c r="O9" s="1213" t="str">
        <f>IF(numberPr_ch="",IF(numberPr="","",numberPr),numberPr_ch)</f>
        <v>287</v>
      </c>
      <c r="P9" s="1213"/>
      <c r="Q9" s="1213"/>
      <c r="R9" s="1213"/>
      <c r="S9" s="1213"/>
      <c r="T9" s="1213"/>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13" t="str">
        <f>IF(IstPub_ch="",IF(IstPub="","",IstPub),IstPub_ch)</f>
        <v>Сайт Правительства Самарской области</v>
      </c>
      <c r="P10" s="1213"/>
      <c r="Q10" s="1213"/>
      <c r="R10" s="1213"/>
      <c r="S10" s="1213"/>
      <c r="T10" s="1213"/>
      <c r="U10" s="584"/>
      <c r="V10" s="584"/>
      <c r="W10" s="521"/>
      <c r="X10" s="592"/>
      <c r="Y10" s="592"/>
      <c r="Z10" s="592"/>
      <c r="AA10" s="592"/>
      <c r="AB10" s="592"/>
    </row>
    <row r="11" spans="1:28" s="572" customFormat="1" ht="11.25" hidden="1">
      <c r="A11" s="592"/>
      <c r="B11" s="592"/>
      <c r="C11" s="592"/>
      <c r="D11" s="592"/>
      <c r="E11" s="592"/>
      <c r="F11" s="592"/>
      <c r="G11" s="592"/>
      <c r="H11" s="592"/>
      <c r="L11" s="1237"/>
      <c r="M11" s="1237"/>
      <c r="N11" s="568"/>
      <c r="O11" s="584"/>
      <c r="P11" s="584"/>
      <c r="Q11" s="584"/>
      <c r="R11" s="584"/>
      <c r="S11" s="584"/>
      <c r="T11" s="584"/>
      <c r="U11" s="590" t="s">
        <v>373</v>
      </c>
      <c r="X11" s="592"/>
      <c r="Y11" s="592"/>
      <c r="Z11" s="592"/>
      <c r="AA11" s="592"/>
      <c r="AB11" s="592"/>
    </row>
    <row r="12" spans="1:28">
      <c r="J12" s="531"/>
      <c r="K12" s="531"/>
      <c r="L12" s="526"/>
      <c r="M12" s="526"/>
      <c r="N12" s="504"/>
      <c r="O12" s="1214"/>
      <c r="P12" s="1214"/>
      <c r="Q12" s="1214"/>
      <c r="R12" s="1214"/>
      <c r="S12" s="1214"/>
      <c r="T12" s="1214"/>
      <c r="U12" s="1214"/>
    </row>
    <row r="13" spans="1:28">
      <c r="J13" s="531"/>
      <c r="K13" s="531"/>
      <c r="L13" s="1154" t="s">
        <v>454</v>
      </c>
      <c r="M13" s="1154"/>
      <c r="N13" s="1154"/>
      <c r="O13" s="1154"/>
      <c r="P13" s="1154"/>
      <c r="Q13" s="1154"/>
      <c r="R13" s="1154"/>
      <c r="S13" s="1154"/>
      <c r="T13" s="1154"/>
      <c r="U13" s="1154"/>
      <c r="V13" s="1154"/>
      <c r="W13" s="1154" t="s">
        <v>455</v>
      </c>
    </row>
    <row r="14" spans="1:28" ht="14.25" customHeight="1">
      <c r="J14" s="531"/>
      <c r="K14" s="531"/>
      <c r="L14" s="1220" t="s">
        <v>92</v>
      </c>
      <c r="M14" s="1220" t="s">
        <v>639</v>
      </c>
      <c r="N14" s="663"/>
      <c r="O14" s="1221" t="s">
        <v>641</v>
      </c>
      <c r="P14" s="1222"/>
      <c r="Q14" s="1222"/>
      <c r="R14" s="1222"/>
      <c r="S14" s="1222"/>
      <c r="T14" s="1223"/>
      <c r="U14" s="1231" t="s">
        <v>341</v>
      </c>
      <c r="V14" s="1217" t="s">
        <v>275</v>
      </c>
      <c r="W14" s="1154"/>
    </row>
    <row r="15" spans="1:28" ht="14.25" customHeight="1">
      <c r="J15" s="531"/>
      <c r="K15" s="531"/>
      <c r="L15" s="1220"/>
      <c r="M15" s="1220"/>
      <c r="N15" s="664"/>
      <c r="O15" s="1226" t="s">
        <v>605</v>
      </c>
      <c r="P15" s="1224" t="s">
        <v>271</v>
      </c>
      <c r="Q15" s="1225"/>
      <c r="R15" s="1228" t="s">
        <v>654</v>
      </c>
      <c r="S15" s="1229"/>
      <c r="T15" s="1230"/>
      <c r="U15" s="1232"/>
      <c r="V15" s="1218"/>
      <c r="W15" s="1154"/>
    </row>
    <row r="16" spans="1:28" ht="33.75" customHeight="1">
      <c r="J16" s="531"/>
      <c r="K16" s="531"/>
      <c r="L16" s="1220"/>
      <c r="M16" s="1220"/>
      <c r="N16" s="665"/>
      <c r="O16" s="1227"/>
      <c r="P16" s="537" t="s">
        <v>606</v>
      </c>
      <c r="Q16" s="537" t="s">
        <v>6</v>
      </c>
      <c r="R16" s="538" t="s">
        <v>274</v>
      </c>
      <c r="S16" s="1215" t="s">
        <v>273</v>
      </c>
      <c r="T16" s="1216"/>
      <c r="U16" s="1233"/>
      <c r="V16" s="1219"/>
      <c r="W16" s="1154"/>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8">
        <f ca="1">OFFSET(S17,0,-1)+1</f>
        <v>7</v>
      </c>
      <c r="T17" s="1238"/>
      <c r="U17" s="650">
        <f ca="1">OFFSET(U17,0,-2)+1</f>
        <v>8</v>
      </c>
      <c r="V17" s="651">
        <f ca="1">OFFSET(V17,0,-1)</f>
        <v>8</v>
      </c>
      <c r="W17" s="650">
        <f ca="1">OFFSET(W17,0,-1)+1</f>
        <v>9</v>
      </c>
    </row>
    <row r="18" spans="1:28" ht="22.5">
      <c r="A18" s="1239">
        <v>1</v>
      </c>
      <c r="B18" s="849"/>
      <c r="C18" s="849"/>
      <c r="D18" s="849"/>
      <c r="E18" s="850"/>
      <c r="F18" s="851"/>
      <c r="G18" s="851"/>
      <c r="H18" s="851"/>
      <c r="I18" s="852"/>
      <c r="J18" s="847"/>
      <c r="K18" s="854"/>
      <c r="L18" s="595">
        <f>mergeValue(A18)</f>
        <v>1</v>
      </c>
      <c r="M18" s="643" t="s">
        <v>20</v>
      </c>
      <c r="N18" s="648"/>
      <c r="O18" s="1240"/>
      <c r="P18" s="1240"/>
      <c r="Q18" s="1240"/>
      <c r="R18" s="1240"/>
      <c r="S18" s="1240"/>
      <c r="T18" s="1240"/>
      <c r="U18" s="1240"/>
      <c r="V18" s="1240"/>
      <c r="W18" s="632" t="s">
        <v>476</v>
      </c>
      <c r="Y18" s="591"/>
      <c r="Z18" s="591" t="str">
        <f t="shared" ref="Z18:Z31" si="0">IF(M18="","",M18 )</f>
        <v>Наименование тарифа</v>
      </c>
      <c r="AA18" s="591"/>
      <c r="AB18" s="591"/>
    </row>
    <row r="19" spans="1:28" ht="22.5">
      <c r="A19" s="1239"/>
      <c r="B19" s="1239">
        <v>1</v>
      </c>
      <c r="C19" s="849"/>
      <c r="D19" s="849"/>
      <c r="E19" s="851"/>
      <c r="F19" s="851"/>
      <c r="G19" s="851"/>
      <c r="H19" s="851"/>
      <c r="I19" s="846"/>
      <c r="J19" s="845"/>
      <c r="K19" s="848"/>
      <c r="L19" s="595" t="str">
        <f>mergeValue(A19) &amp;"."&amp; mergeValue(B19)</f>
        <v>1.1</v>
      </c>
      <c r="M19" s="548" t="s">
        <v>16</v>
      </c>
      <c r="N19" s="648"/>
      <c r="O19" s="1240"/>
      <c r="P19" s="1240"/>
      <c r="Q19" s="1240"/>
      <c r="R19" s="1240"/>
      <c r="S19" s="1240"/>
      <c r="T19" s="1240"/>
      <c r="U19" s="1240"/>
      <c r="V19" s="1240"/>
      <c r="W19" s="632" t="s">
        <v>477</v>
      </c>
      <c r="Y19" s="591"/>
      <c r="Z19" s="591" t="str">
        <f t="shared" si="0"/>
        <v>Территория действия тарифа</v>
      </c>
      <c r="AA19" s="591"/>
      <c r="AB19" s="591"/>
    </row>
    <row r="20" spans="1:28" ht="22.5">
      <c r="A20" s="1239"/>
      <c r="B20" s="1239"/>
      <c r="C20" s="1239">
        <v>1</v>
      </c>
      <c r="D20" s="849"/>
      <c r="E20" s="851"/>
      <c r="F20" s="851"/>
      <c r="G20" s="851"/>
      <c r="H20" s="851"/>
      <c r="I20" s="853"/>
      <c r="J20" s="845"/>
      <c r="K20" s="848"/>
      <c r="L20" s="595" t="str">
        <f>mergeValue(A20) &amp;"."&amp; mergeValue(B20)&amp;"."&amp; mergeValue(C20)</f>
        <v>1.1.1</v>
      </c>
      <c r="M20" s="549" t="s">
        <v>7</v>
      </c>
      <c r="N20" s="648"/>
      <c r="O20" s="1240"/>
      <c r="P20" s="1240"/>
      <c r="Q20" s="1240"/>
      <c r="R20" s="1240"/>
      <c r="S20" s="1240"/>
      <c r="T20" s="1240"/>
      <c r="U20" s="1240"/>
      <c r="V20" s="1240"/>
      <c r="W20" s="632" t="s">
        <v>633</v>
      </c>
      <c r="Y20" s="591"/>
      <c r="Z20" s="591" t="str">
        <f t="shared" si="0"/>
        <v xml:space="preserve">Наименование системы теплоснабжения </v>
      </c>
      <c r="AA20" s="591"/>
      <c r="AB20" s="591"/>
    </row>
    <row r="21" spans="1:28" ht="22.5">
      <c r="A21" s="1239"/>
      <c r="B21" s="1239"/>
      <c r="C21" s="1239"/>
      <c r="D21" s="1239">
        <v>1</v>
      </c>
      <c r="E21" s="851"/>
      <c r="F21" s="851"/>
      <c r="G21" s="851"/>
      <c r="H21" s="851"/>
      <c r="I21" s="853"/>
      <c r="J21" s="845"/>
      <c r="K21" s="848"/>
      <c r="L21" s="595" t="str">
        <f>mergeValue(A21) &amp;"."&amp; mergeValue(B21)&amp;"."&amp; mergeValue(C21)&amp;"."&amp; mergeValue(D21)</f>
        <v>1.1.1.1</v>
      </c>
      <c r="M21" s="550" t="s">
        <v>22</v>
      </c>
      <c r="N21" s="648"/>
      <c r="O21" s="1240"/>
      <c r="P21" s="1240"/>
      <c r="Q21" s="1240"/>
      <c r="R21" s="1240"/>
      <c r="S21" s="1240"/>
      <c r="T21" s="1240"/>
      <c r="U21" s="1240"/>
      <c r="V21" s="1240"/>
      <c r="W21" s="632" t="s">
        <v>634</v>
      </c>
      <c r="Y21" s="591"/>
      <c r="Z21" s="591" t="str">
        <f t="shared" si="0"/>
        <v xml:space="preserve">Источник тепловой энергии  </v>
      </c>
      <c r="AA21" s="591"/>
      <c r="AB21" s="591"/>
    </row>
    <row r="22" spans="1:28" ht="101.25">
      <c r="A22" s="1239"/>
      <c r="B22" s="1239"/>
      <c r="C22" s="1239"/>
      <c r="D22" s="1239"/>
      <c r="E22" s="1239">
        <v>1</v>
      </c>
      <c r="F22" s="851"/>
      <c r="G22" s="851"/>
      <c r="H22" s="849">
        <v>1</v>
      </c>
      <c r="I22" s="1239">
        <v>1</v>
      </c>
      <c r="J22" s="851"/>
      <c r="K22" s="856"/>
      <c r="L22" s="595" t="str">
        <f>mergeValue(A22) &amp;"."&amp; mergeValue(B22)&amp;"."&amp; mergeValue(C22)&amp;"."&amp; mergeValue(D22)&amp;"."&amp; mergeValue(E22)</f>
        <v>1.1.1.1.1</v>
      </c>
      <c r="M22" s="556" t="s">
        <v>9</v>
      </c>
      <c r="N22" s="648"/>
      <c r="O22" s="1241"/>
      <c r="P22" s="1241"/>
      <c r="Q22" s="1241"/>
      <c r="R22" s="1241"/>
      <c r="S22" s="1241"/>
      <c r="T22" s="1241"/>
      <c r="U22" s="1241"/>
      <c r="V22" s="1241"/>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9"/>
      <c r="B23" s="1239"/>
      <c r="C23" s="1239"/>
      <c r="D23" s="1239"/>
      <c r="E23" s="1239"/>
      <c r="F23" s="1239">
        <v>1</v>
      </c>
      <c r="G23" s="849"/>
      <c r="H23" s="849"/>
      <c r="I23" s="1239"/>
      <c r="J23" s="1239">
        <v>1</v>
      </c>
      <c r="K23" s="857"/>
      <c r="L23" s="595" t="str">
        <f>mergeValue(A23) &amp;"."&amp; mergeValue(B23)&amp;"."&amp; mergeValue(C23)&amp;"."&amp; mergeValue(D23)&amp;"."&amp; mergeValue(E23)&amp;"."&amp; mergeValue(F23)</f>
        <v>1.1.1.1.1.1</v>
      </c>
      <c r="M23" s="557" t="s">
        <v>10</v>
      </c>
      <c r="N23" s="648"/>
      <c r="O23" s="1242"/>
      <c r="P23" s="1243"/>
      <c r="Q23" s="1243"/>
      <c r="R23" s="1243"/>
      <c r="S23" s="1243"/>
      <c r="T23" s="1243"/>
      <c r="U23" s="1243"/>
      <c r="V23" s="1244"/>
      <c r="W23" s="632" t="s">
        <v>636</v>
      </c>
      <c r="Y23" s="591"/>
      <c r="Z23" s="591" t="str">
        <f t="shared" si="0"/>
        <v>Группа потребителей</v>
      </c>
      <c r="AA23" s="591"/>
      <c r="AB23" s="591"/>
    </row>
    <row r="24" spans="1:28" ht="189" customHeight="1">
      <c r="A24" s="1239"/>
      <c r="B24" s="1239"/>
      <c r="C24" s="1239"/>
      <c r="D24" s="1239"/>
      <c r="E24" s="1239"/>
      <c r="F24" s="1239"/>
      <c r="G24" s="849">
        <v>1</v>
      </c>
      <c r="H24" s="849"/>
      <c r="I24" s="1239"/>
      <c r="J24" s="1239"/>
      <c r="K24" s="857">
        <v>1</v>
      </c>
      <c r="L24" s="595" t="str">
        <f>mergeValue(A24) &amp;"."&amp; mergeValue(B24)&amp;"."&amp; mergeValue(C24)&amp;"."&amp; mergeValue(D24)&amp;"."&amp; mergeValue(E24)&amp;"."&amp; mergeValue(F24)&amp;"."&amp; mergeValue(G24)</f>
        <v>1.1.1.1.1.1.1</v>
      </c>
      <c r="M24" s="1071"/>
      <c r="N24" s="648"/>
      <c r="O24" s="564"/>
      <c r="P24" s="564"/>
      <c r="Q24" s="1096"/>
      <c r="R24" s="1234"/>
      <c r="S24" s="1235" t="s">
        <v>84</v>
      </c>
      <c r="T24" s="1234"/>
      <c r="U24" s="1235" t="s">
        <v>85</v>
      </c>
      <c r="V24" s="564"/>
      <c r="W24" s="1210" t="s">
        <v>655</v>
      </c>
      <c r="X24" s="587" t="str">
        <f>strCheckDate(O25:V25)</f>
        <v/>
      </c>
      <c r="Y24" s="591"/>
      <c r="Z24" s="591" t="str">
        <f t="shared" si="0"/>
        <v/>
      </c>
      <c r="AA24" s="591"/>
      <c r="AB24" s="591"/>
    </row>
    <row r="25" spans="1:28" ht="11.25" hidden="1" customHeight="1">
      <c r="A25" s="1239"/>
      <c r="B25" s="1239"/>
      <c r="C25" s="1239"/>
      <c r="D25" s="1239"/>
      <c r="E25" s="1239"/>
      <c r="F25" s="1239"/>
      <c r="G25" s="849"/>
      <c r="H25" s="849"/>
      <c r="I25" s="1239"/>
      <c r="J25" s="1239"/>
      <c r="K25" s="857"/>
      <c r="L25" s="602"/>
      <c r="M25" s="648"/>
      <c r="N25" s="648"/>
      <c r="O25" s="564"/>
      <c r="P25" s="564"/>
      <c r="Q25" s="586" t="str">
        <f>R24 &amp; "-" &amp; T24</f>
        <v>-</v>
      </c>
      <c r="R25" s="1234"/>
      <c r="S25" s="1235"/>
      <c r="T25" s="1234"/>
      <c r="U25" s="1235"/>
      <c r="V25" s="564"/>
      <c r="W25" s="1211"/>
      <c r="Y25" s="591"/>
      <c r="Z25" s="591" t="str">
        <f t="shared" si="0"/>
        <v/>
      </c>
      <c r="AA25" s="591"/>
      <c r="AB25" s="591"/>
    </row>
    <row r="26" spans="1:28" ht="15" customHeight="1">
      <c r="A26" s="1239"/>
      <c r="B26" s="1239"/>
      <c r="C26" s="1239"/>
      <c r="D26" s="1239"/>
      <c r="E26" s="1239"/>
      <c r="F26" s="1239"/>
      <c r="G26" s="851"/>
      <c r="H26" s="849"/>
      <c r="I26" s="1239"/>
      <c r="J26" s="1239"/>
      <c r="K26" s="856"/>
      <c r="L26" s="540"/>
      <c r="M26" s="559" t="s">
        <v>25</v>
      </c>
      <c r="N26" s="566"/>
      <c r="O26" s="566"/>
      <c r="P26" s="566"/>
      <c r="Q26" s="566"/>
      <c r="R26" s="566"/>
      <c r="S26" s="566"/>
      <c r="T26" s="566"/>
      <c r="U26" s="566"/>
      <c r="V26" s="562"/>
      <c r="W26" s="1212"/>
      <c r="Y26" s="591"/>
      <c r="Z26" s="591" t="str">
        <f t="shared" si="0"/>
        <v>Добавить вид теплоносителя (параметры теплоносителя)</v>
      </c>
      <c r="AA26" s="591"/>
      <c r="AB26" s="591"/>
    </row>
    <row r="27" spans="1:28" ht="15" customHeight="1">
      <c r="A27" s="1239"/>
      <c r="B27" s="1239"/>
      <c r="C27" s="1239"/>
      <c r="D27" s="1239"/>
      <c r="E27" s="1239"/>
      <c r="F27" s="851"/>
      <c r="G27" s="851"/>
      <c r="H27" s="849"/>
      <c r="I27" s="1239"/>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9"/>
      <c r="B28" s="1239"/>
      <c r="C28" s="1239"/>
      <c r="D28" s="1239"/>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9"/>
      <c r="B29" s="1239"/>
      <c r="C29" s="1239"/>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9"/>
      <c r="B30" s="1239"/>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9"/>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3" t="s">
        <v>632</v>
      </c>
      <c r="N34" s="1203"/>
      <c r="O34" s="1203"/>
      <c r="P34" s="1203"/>
      <c r="Q34" s="1203"/>
      <c r="R34" s="1203"/>
      <c r="S34" s="1203"/>
      <c r="T34" s="1203"/>
      <c r="U34" s="1203"/>
      <c r="V34" s="1203"/>
      <c r="W34" s="1203"/>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admin</cp:lastModifiedBy>
  <cp:lastPrinted>2013-08-29T08:11:20Z</cp:lastPrinted>
  <dcterms:created xsi:type="dcterms:W3CDTF">2004-05-21T07:18:45Z</dcterms:created>
  <dcterms:modified xsi:type="dcterms:W3CDTF">2022-01-31T04:33:27Z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