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xlsBook"/>
  <mc:AlternateContent xmlns:mc="http://schemas.openxmlformats.org/markup-compatibility/2006">
    <mc:Choice Requires="x15">
      <x15ac:absPath xmlns:x15ac="http://schemas.microsoft.com/office/spreadsheetml/2010/11/ac" url="C:\Users\admin\Desktop\2021\"/>
    </mc:Choice>
  </mc:AlternateContent>
  <xr:revisionPtr revIDLastSave="0" documentId="8_{6E522DFD-8575-4C16-8116-FB2DF8E6A0CA}" xr6:coauthVersionLast="46" xr6:coauthVersionMax="46"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потр'!$M$18:$BF$32</definedName>
    <definedName name="checkCell_List06_13_double_date">'Форма 4.2.1 | Т-ТЭ | потр'!$BG$18:$BG$32</definedName>
    <definedName name="checkCell_List06_13_unique_t">'Форма 4.2.1 | Т-ТЭ | потр'!$M$18:$M$32</definedName>
    <definedName name="checkCell_List06_13_unique_t1">'Форма 4.2.1 | Т-ТЭ | потр'!$BH$18:$BH$32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потр'!$BE$18:$BE$32</definedName>
    <definedName name="List06_13_note">'Форма 4.2.1 | Т-ТЭ | потр'!$BF$18:$BF$32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потр'!$BE$13:$BE$32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A178" i="612" l="1"/>
  <c r="A179" i="612"/>
  <c r="A176" i="612"/>
  <c r="A177" i="61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O18" i="642"/>
  <c r="BI18" i="642"/>
  <c r="BI19" i="642"/>
  <c r="BI20" i="642"/>
  <c r="O21" i="642"/>
  <c r="BI21" i="642"/>
  <c r="BI22" i="642"/>
  <c r="BI23" i="642"/>
  <c r="Q25" i="642"/>
  <c r="X25" i="642"/>
  <c r="AE25" i="642"/>
  <c r="AL25" i="642"/>
  <c r="AS25" i="642"/>
  <c r="AZ25" i="642"/>
  <c r="BI24" i="642"/>
  <c r="BI25" i="642"/>
  <c r="BI26" i="642"/>
  <c r="BI27" i="642"/>
  <c r="Q29" i="642"/>
  <c r="X29" i="642"/>
  <c r="AE29" i="642"/>
  <c r="AL29" i="642"/>
  <c r="AS29" i="642"/>
  <c r="AZ29" i="642"/>
  <c r="BI28" i="642"/>
  <c r="BI29" i="642"/>
  <c r="BI30" i="642"/>
  <c r="BI31" i="642"/>
  <c r="BI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Z245" i="471"/>
  <c r="AS245" i="471"/>
  <c r="AL245" i="471"/>
  <c r="AE245" i="471"/>
  <c r="X245" i="471"/>
  <c r="H12" i="646"/>
  <c r="H11" i="646"/>
  <c r="H9" i="646"/>
  <c r="H8" i="646"/>
  <c r="H7" i="646"/>
  <c r="H12" i="622"/>
  <c r="H9" i="622"/>
  <c r="H8" i="622"/>
  <c r="H12" i="643"/>
  <c r="H9" i="643"/>
  <c r="H8" i="643"/>
  <c r="R14" i="601"/>
  <c r="H13" i="646" s="1"/>
  <c r="R13" i="601"/>
  <c r="R12" i="601"/>
  <c r="P12" i="601"/>
  <c r="L18" i="642"/>
  <c r="L23" i="642"/>
  <c r="F13" i="646"/>
  <c r="F12" i="646"/>
  <c r="L22" i="642"/>
  <c r="BG28" i="642"/>
  <c r="M13" i="601"/>
  <c r="L19" i="642"/>
  <c r="L28" i="642"/>
  <c r="F9" i="646"/>
  <c r="M12" i="601"/>
  <c r="L20" i="642"/>
  <c r="BG24" i="642"/>
  <c r="L27" i="642"/>
  <c r="F11" i="646"/>
  <c r="M14" i="601"/>
  <c r="L24" i="642"/>
  <c r="F10" i="646"/>
  <c r="L21" i="642"/>
  <c r="F8" i="646"/>
  <c r="H13" i="643" l="1"/>
  <c r="H13" i="622"/>
  <c r="O7" i="627" l="1"/>
  <c r="O8" i="627"/>
  <c r="O9" i="627"/>
  <c r="O10" i="627"/>
  <c r="O17" i="627"/>
  <c r="P17" i="627" s="1"/>
  <c r="Q17" i="627" s="1"/>
  <c r="R17" i="627" s="1"/>
  <c r="S17" i="627" s="1"/>
  <c r="U17" i="627" s="1"/>
  <c r="V17" i="627" s="1"/>
  <c r="W17" i="627" s="1"/>
  <c r="Z24" i="627"/>
  <c r="Q25" i="627"/>
  <c r="B2" i="525"/>
  <c r="B3" i="525"/>
  <c r="E3" i="437"/>
  <c r="L21" i="627"/>
  <c r="Y23" i="627"/>
  <c r="L24" i="627"/>
  <c r="L18" i="627"/>
  <c r="L20" i="627"/>
  <c r="X24" i="627"/>
  <c r="L19" i="627"/>
  <c r="L23" i="627"/>
  <c r="O7" i="632" l="1"/>
  <c r="O8" i="632"/>
  <c r="O9" i="632"/>
  <c r="O10" i="632"/>
  <c r="O18" i="632"/>
  <c r="P18" i="632" s="1"/>
  <c r="Q18" i="632" s="1"/>
  <c r="R18" i="632" s="1"/>
  <c r="S18" i="632" s="1"/>
  <c r="T18" i="632" s="1"/>
  <c r="V18" i="632" s="1"/>
  <c r="X18" i="632" s="1"/>
  <c r="R24" i="632"/>
  <c r="L21" i="632"/>
  <c r="L20" i="632"/>
  <c r="L19" i="632"/>
  <c r="L23" i="632"/>
  <c r="Y23" i="632"/>
  <c r="L22" i="632"/>
  <c r="M12" i="550" l="1"/>
  <c r="BI251" i="471" l="1"/>
  <c r="BI250" i="471"/>
  <c r="BI249" i="471"/>
  <c r="BI248" i="471"/>
  <c r="BI247" i="471"/>
  <c r="BI246" i="471"/>
  <c r="BI245" i="471"/>
  <c r="Q245" i="471"/>
  <c r="BI244" i="471"/>
  <c r="BI243" i="471"/>
  <c r="BI242" i="471"/>
  <c r="BI241" i="471"/>
  <c r="BI240" i="471"/>
  <c r="BI239" i="471"/>
  <c r="BI238" i="471"/>
  <c r="H11" i="643"/>
  <c r="H7" i="643"/>
  <c r="L243" i="471"/>
  <c r="L241" i="471"/>
  <c r="F8" i="643"/>
  <c r="L244" i="471"/>
  <c r="F12" i="643"/>
  <c r="F11" i="643"/>
  <c r="L242" i="471"/>
  <c r="BG244" i="471"/>
  <c r="L238" i="471"/>
  <c r="L240" i="471"/>
  <c r="F9" i="643"/>
  <c r="L239" i="471"/>
  <c r="F10" i="643"/>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X26" i="640"/>
  <c r="L20" i="640"/>
  <c r="F9" i="641"/>
  <c r="L221" i="471"/>
  <c r="F13" i="641"/>
  <c r="X226" i="471"/>
  <c r="L225" i="471"/>
  <c r="L22" i="640"/>
  <c r="F10" i="641"/>
  <c r="L226" i="471"/>
  <c r="L25" i="640"/>
  <c r="L224" i="471"/>
  <c r="L23" i="640"/>
  <c r="L26" i="640"/>
  <c r="L222" i="471"/>
  <c r="L223" i="471"/>
  <c r="F8" i="641"/>
  <c r="L220" i="471"/>
  <c r="L21" i="640"/>
  <c r="F12" i="641"/>
  <c r="L24"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F13" i="636"/>
  <c r="AC109" i="471"/>
  <c r="F8" i="639"/>
  <c r="L162" i="471"/>
  <c r="X37" i="471"/>
  <c r="Y148" i="471"/>
  <c r="L131" i="471"/>
  <c r="L149" i="471"/>
  <c r="L73" i="471"/>
  <c r="L50" i="471"/>
  <c r="L103" i="471"/>
  <c r="F11" i="639"/>
  <c r="L181" i="471"/>
  <c r="L52" i="471"/>
  <c r="L53" i="471"/>
  <c r="F11" i="638"/>
  <c r="F12" i="639"/>
  <c r="L125" i="471"/>
  <c r="X55" i="471"/>
  <c r="L164" i="471"/>
  <c r="L108" i="471"/>
  <c r="F9" i="637"/>
  <c r="L182" i="471"/>
  <c r="L146" i="471"/>
  <c r="L183" i="471"/>
  <c r="L144" i="471"/>
  <c r="F8" i="634"/>
  <c r="F13" i="634"/>
  <c r="L104" i="471"/>
  <c r="L148" i="471"/>
  <c r="L51" i="471"/>
  <c r="L196" i="471"/>
  <c r="L70" i="471"/>
  <c r="L163" i="471"/>
  <c r="F12" i="636"/>
  <c r="L197" i="471"/>
  <c r="F8" i="636"/>
  <c r="AC120" i="471"/>
  <c r="F10" i="637"/>
  <c r="L130" i="471"/>
  <c r="L143" i="471"/>
  <c r="L126" i="471"/>
  <c r="L69" i="471"/>
  <c r="L35" i="471"/>
  <c r="F9" i="635"/>
  <c r="L37" i="471"/>
  <c r="L88" i="471"/>
  <c r="L90" i="471"/>
  <c r="L72" i="471"/>
  <c r="L32" i="471"/>
  <c r="F13" i="637"/>
  <c r="F13" i="638"/>
  <c r="F11" i="634"/>
  <c r="L195" i="471"/>
  <c r="F12" i="638"/>
  <c r="L193" i="471"/>
  <c r="L105" i="471"/>
  <c r="F8" i="638"/>
  <c r="Y90" i="471"/>
  <c r="L145" i="471"/>
  <c r="L91" i="471"/>
  <c r="L110" i="471"/>
  <c r="L68" i="471"/>
  <c r="X91" i="471"/>
  <c r="L33" i="471"/>
  <c r="F13" i="635"/>
  <c r="L54" i="471"/>
  <c r="L165" i="471"/>
  <c r="L106" i="471"/>
  <c r="L180" i="471"/>
  <c r="L161" i="471"/>
  <c r="F9" i="636"/>
  <c r="F12" i="634"/>
  <c r="F8" i="635"/>
  <c r="F10" i="634"/>
  <c r="F13" i="639"/>
  <c r="AC110" i="471"/>
  <c r="L194" i="471"/>
  <c r="X149" i="471"/>
  <c r="X73" i="471"/>
  <c r="F11" i="637"/>
  <c r="F9" i="639"/>
  <c r="L87" i="471"/>
  <c r="L55" i="471"/>
  <c r="L166" i="471"/>
  <c r="L167" i="471"/>
  <c r="F11" i="636"/>
  <c r="L71" i="471"/>
  <c r="X167" i="471"/>
  <c r="L36" i="471"/>
  <c r="F11" i="635"/>
  <c r="AD108" i="471"/>
  <c r="F10" i="639"/>
  <c r="L67" i="471"/>
  <c r="L85" i="471"/>
  <c r="L34" i="471"/>
  <c r="L128" i="471"/>
  <c r="L49" i="471"/>
  <c r="L179" i="471"/>
  <c r="Y183" i="471"/>
  <c r="Y130" i="471"/>
  <c r="X131" i="471"/>
  <c r="AH197" i="471"/>
  <c r="F12" i="635"/>
  <c r="L109" i="471"/>
  <c r="F9" i="634"/>
  <c r="F8" i="637"/>
  <c r="L86" i="471"/>
  <c r="F10" i="635"/>
  <c r="L31" i="471"/>
  <c r="L12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5"/>
  <c r="L23" i="626"/>
  <c r="L24" i="626"/>
  <c r="L20" i="624"/>
  <c r="L20" i="626"/>
  <c r="L24" i="624"/>
  <c r="L22" i="624"/>
  <c r="L22" i="625"/>
  <c r="X24" i="624"/>
  <c r="X24" i="625"/>
  <c r="L22" i="626"/>
  <c r="L23" i="624"/>
  <c r="L20" i="625"/>
  <c r="L19" i="624"/>
  <c r="L24" i="625"/>
  <c r="L21" i="624"/>
  <c r="X26" i="626"/>
  <c r="L21" i="625"/>
  <c r="L23" i="625"/>
  <c r="L25" i="626"/>
  <c r="L26" i="626"/>
  <c r="L18" i="625"/>
  <c r="L18" i="624"/>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AH23" i="633"/>
  <c r="L19" i="630"/>
  <c r="X24" i="631"/>
  <c r="L18" i="631"/>
  <c r="X24" i="630"/>
  <c r="Y23" i="631"/>
  <c r="L20" i="630"/>
  <c r="L21" i="630"/>
  <c r="L23" i="630"/>
  <c r="L18" i="630"/>
  <c r="L21" i="633"/>
  <c r="L19" i="631"/>
  <c r="L19" i="633"/>
  <c r="L23" i="633"/>
  <c r="L22" i="631"/>
  <c r="L21" i="631"/>
  <c r="L23" i="631"/>
  <c r="L22" i="633"/>
  <c r="L24" i="631"/>
  <c r="L20" i="633"/>
  <c r="Y23" i="630"/>
  <c r="L20" i="631"/>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AC24" i="628"/>
  <c r="X24" i="629"/>
  <c r="L19" i="628"/>
  <c r="L24" i="629"/>
  <c r="L18" i="629"/>
  <c r="L20" i="628"/>
  <c r="L25" i="628"/>
  <c r="L21" i="629"/>
  <c r="AD23" i="628"/>
  <c r="L21" i="628"/>
  <c r="AC25" i="628"/>
  <c r="L24" i="628"/>
  <c r="Y23" i="629"/>
  <c r="L19" i="629"/>
  <c r="E2" i="437"/>
  <c r="L23" i="628"/>
  <c r="L20" i="629"/>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8" i="617"/>
  <c r="F13" i="618"/>
  <c r="F11" i="617"/>
  <c r="F12" i="614"/>
  <c r="F13" i="614"/>
  <c r="F8" i="614"/>
  <c r="F8" i="618"/>
  <c r="M297" i="471"/>
  <c r="F13" i="616"/>
  <c r="F11" i="618"/>
  <c r="F13" i="617"/>
  <c r="F9" i="618"/>
  <c r="M302" i="471"/>
  <c r="F9" i="617"/>
  <c r="F11" i="616"/>
  <c r="F9" i="622"/>
  <c r="F340" i="471"/>
  <c r="F339" i="471"/>
  <c r="F12" i="617"/>
  <c r="F12" i="618"/>
  <c r="F8" i="616"/>
  <c r="F337" i="471"/>
  <c r="F12" i="622"/>
  <c r="F10" i="614"/>
  <c r="F10" i="617"/>
  <c r="F12" i="616"/>
  <c r="F9" i="616"/>
  <c r="M307" i="471"/>
  <c r="F9" i="614"/>
  <c r="F10" i="616"/>
  <c r="F341" i="471"/>
  <c r="F11" i="614"/>
  <c r="F11" i="622"/>
  <c r="F10" i="622"/>
  <c r="F10" i="618"/>
  <c r="F13" i="622"/>
  <c r="F338" i="471"/>
</calcChain>
</file>

<file path=xl/sharedStrings.xml><?xml version="1.0" encoding="utf-8"?>
<sst xmlns="http://schemas.openxmlformats.org/spreadsheetml/2006/main" count="4744" uniqueCount="2168">
  <si>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</si>
  <si>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</si>
  <si>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</si>
  <si>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</si>
  <si>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</si>
  <si>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</si>
  <si>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</si>
  <si>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</si>
  <si>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</si>
  <si>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</si>
  <si>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</si>
  <si>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</si>
  <si>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</si>
  <si>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</si>
  <si>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</si>
  <si>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</si>
  <si>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</si>
  <si>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</si>
  <si>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</si>
  <si>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</si>
  <si>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</si>
  <si>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</si>
  <si>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</si>
  <si>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</si>
  <si>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</si>
  <si>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</si>
  <si>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</si>
  <si>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</si>
  <si>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</si>
  <si>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</si>
  <si>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</si>
  <si>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</si>
  <si>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</si>
  <si>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</si>
  <si>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</si>
  <si>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</si>
  <si>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</si>
  <si>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</si>
  <si>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</si>
  <si>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</si>
  <si>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</si>
  <si>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</si>
  <si>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</si>
  <si>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</si>
  <si>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</si>
  <si>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</si>
  <si>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</si>
  <si>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</si>
  <si>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</si>
  <si>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</si>
  <si>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</si>
  <si>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</si>
  <si>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</si>
  <si>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</si>
  <si>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</si>
  <si>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</si>
  <si>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</si>
  <si>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</si>
  <si>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</si>
  <si>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</si>
  <si>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</si>
  <si>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</si>
  <si>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</si>
  <si>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</si>
  <si>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</si>
  <si>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</si>
  <si>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</si>
  <si>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</si>
  <si>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</si>
  <si>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</si>
  <si>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</si>
  <si>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</si>
  <si>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</si>
  <si>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</si>
  <si>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</si>
  <si>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</si>
  <si>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</si>
  <si>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</si>
  <si>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</si>
  <si>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</si>
  <si>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</si>
  <si>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</si>
  <si>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</si>
  <si>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</si>
  <si>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</si>
  <si>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</si>
  <si>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</si>
  <si>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</si>
  <si>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</si>
  <si>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</si>
  <si>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</si>
  <si>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</si>
  <si>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</si>
  <si>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</si>
  <si>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</si>
  <si>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</si>
  <si>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</si>
  <si>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</si>
  <si>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</si>
  <si>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</si>
  <si>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</si>
  <si>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</si>
  <si>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</si>
  <si>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</si>
  <si>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</si>
  <si>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</si>
  <si>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</si>
  <si>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</si>
  <si>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</si>
  <si>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</si>
  <si>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</si>
  <si>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</si>
  <si>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</si>
  <si>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</si>
  <si>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</si>
  <si>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</si>
  <si>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</si>
  <si>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</si>
  <si>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</si>
  <si>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</si>
  <si>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</si>
  <si>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</si>
  <si>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</si>
  <si>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</si>
  <si>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</si>
  <si>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</si>
  <si>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</si>
  <si>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</si>
  <si>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</si>
  <si>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</si>
  <si>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</si>
  <si>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</si>
  <si>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</si>
  <si>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</si>
  <si>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</si>
  <si>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</si>
  <si>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</si>
  <si>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</si>
  <si>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</si>
  <si>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</si>
  <si>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</si>
  <si>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</si>
  <si>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</si>
  <si>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</si>
  <si>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</si>
  <si>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</si>
  <si>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</si>
  <si>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</si>
  <si>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</si>
  <si>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</si>
  <si>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</si>
  <si>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</si>
  <si>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</si>
  <si>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</si>
  <si>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</si>
  <si>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</si>
  <si>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</si>
  <si>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</si>
  <si>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</si>
  <si>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</si>
  <si>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</si>
  <si>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</si>
  <si>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</si>
  <si>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</si>
  <si>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</si>
  <si>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</si>
  <si>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</si>
  <si>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</si>
  <si>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</si>
  <si>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</si>
  <si>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</si>
  <si>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</si>
  <si>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</si>
  <si>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</si>
  <si>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</si>
  <si>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</si>
  <si>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</si>
  <si>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</si>
  <si>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</si>
  <si>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</si>
  <si>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</si>
  <si>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</si>
  <si>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</si>
  <si>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</si>
  <si>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</si>
  <si>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</si>
  <si>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</si>
  <si>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</si>
  <si>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</si>
  <si>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</si>
  <si>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</si>
  <si>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</si>
  <si>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</si>
  <si>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</si>
  <si>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</si>
  <si>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</si>
  <si>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</si>
  <si>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</si>
  <si>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</si>
  <si>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</si>
  <si>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</si>
  <si>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</si>
  <si>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</si>
  <si>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</si>
  <si>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</si>
  <si>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</si>
  <si>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</si>
  <si>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</si>
  <si>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</si>
  <si>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</si>
  <si>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</si>
  <si>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</si>
  <si>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</si>
  <si>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</si>
  <si>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</si>
  <si>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</si>
  <si>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</si>
  <si>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</si>
  <si>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</si>
  <si>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</si>
  <si>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</si>
  <si>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</si>
  <si>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</si>
  <si>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</si>
  <si>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</si>
  <si>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</si>
  <si>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</si>
  <si>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</si>
  <si>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</si>
  <si>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</si>
  <si>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</si>
  <si>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</si>
  <si>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</si>
  <si>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</si>
  <si>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</si>
  <si>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</si>
  <si>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</si>
  <si>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</si>
  <si>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</si>
  <si>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</si>
  <si>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</si>
  <si>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</si>
  <si>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</si>
  <si>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</si>
  <si>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</si>
  <si>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</si>
  <si>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</si>
  <si>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</si>
  <si>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</si>
  <si>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</si>
  <si>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</si>
  <si>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</si>
  <si>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</si>
  <si>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</si>
  <si>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</si>
  <si>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</si>
  <si>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</si>
  <si>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</si>
  <si>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</si>
  <si>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</si>
  <si>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</si>
  <si>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</si>
  <si>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</si>
  <si>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</si>
  <si>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</si>
  <si>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</si>
  <si>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</si>
  <si>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</si>
  <si>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</si>
  <si>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</si>
  <si>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</si>
  <si>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</si>
  <si>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</si>
  <si>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</si>
  <si>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</si>
  <si>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</si>
  <si>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</si>
  <si>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</si>
  <si>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</si>
  <si>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</si>
  <si>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</si>
  <si>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</si>
  <si>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</si>
  <si>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</si>
  <si>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</si>
  <si>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</si>
  <si>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</si>
  <si>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</si>
  <si>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</si>
  <si>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</si>
  <si>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</si>
  <si>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</si>
  <si>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</si>
  <si>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</si>
  <si>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</si>
  <si>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</si>
  <si>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</si>
  <si>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</si>
  <si>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</si>
  <si>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</si>
  <si>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</si>
  <si>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</si>
  <si>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</si>
  <si>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</si>
  <si>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</si>
  <si>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</si>
  <si>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</si>
  <si>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</si>
  <si>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</si>
  <si>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</si>
  <si>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</si>
  <si>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</si>
  <si>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</si>
  <si>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</si>
  <si>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</si>
  <si>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</si>
  <si>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</si>
  <si>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</si>
  <si>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</si>
  <si>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</si>
  <si>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</si>
  <si>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</si>
  <si>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</si>
  <si>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</si>
  <si>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</si>
  <si>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</si>
  <si>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</si>
  <si>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</si>
  <si>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</si>
  <si>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</si>
  <si>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</si>
  <si>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</si>
  <si>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</si>
  <si>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</si>
  <si>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</si>
  <si>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</si>
  <si>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</si>
  <si>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</si>
  <si>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</si>
  <si>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</si>
  <si>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</si>
  <si>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</si>
  <si>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</si>
  <si>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</si>
  <si>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</si>
  <si>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</si>
  <si>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</si>
  <si>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</si>
  <si>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</si>
  <si>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</si>
  <si>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</si>
  <si>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</si>
  <si>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</si>
  <si>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</si>
  <si>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</si>
  <si>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</si>
  <si>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</si>
  <si>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</si>
  <si>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</si>
  <si>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</si>
  <si>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</si>
  <si>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</si>
  <si>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</si>
  <si>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</si>
  <si>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</si>
  <si>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</si>
  <si>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</si>
  <si>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</si>
  <si>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</si>
  <si>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</si>
  <si>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</si>
  <si>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</si>
  <si>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</si>
  <si>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</si>
  <si>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</si>
  <si>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</si>
  <si>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</si>
  <si>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</si>
  <si>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</si>
  <si>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</si>
  <si>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</si>
  <si>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</si>
  <si>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</si>
  <si>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</si>
  <si>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</si>
  <si>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</si>
  <si>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</si>
  <si>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</si>
  <si>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</si>
  <si>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</si>
  <si>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</si>
  <si>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</si>
  <si>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</si>
  <si>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</si>
  <si>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</si>
  <si>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</si>
  <si>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</si>
  <si>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</si>
  <si>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</si>
  <si>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</si>
  <si>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</si>
  <si>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</si>
  <si>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</si>
  <si>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</si>
  <si>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</si>
  <si>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</si>
  <si>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</si>
  <si>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</si>
  <si>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</si>
  <si>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</si>
  <si>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</si>
  <si>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</si>
  <si>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</si>
  <si>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</si>
  <si>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</si>
  <si>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</si>
  <si>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</si>
  <si>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</si>
  <si>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</si>
  <si>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</si>
  <si>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</si>
  <si>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</si>
  <si>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</si>
  <si>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</si>
  <si>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</si>
  <si>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</si>
  <si>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</si>
  <si>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</si>
  <si>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</si>
  <si>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</si>
  <si>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</si>
  <si>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</si>
  <si>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</si>
  <si>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</si>
  <si>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</si>
  <si>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</si>
  <si>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</si>
  <si>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</si>
  <si>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</si>
  <si>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</si>
  <si>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</si>
  <si>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</si>
  <si>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</si>
  <si>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</si>
  <si>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</si>
  <si>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</si>
  <si>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</si>
  <si>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</si>
  <si>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</si>
  <si>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</si>
  <si>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</si>
  <si>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</si>
  <si>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</si>
  <si>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</si>
  <si>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</si>
  <si>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</si>
  <si>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</si>
  <si>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</si>
  <si>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</si>
  <si>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</si>
  <si>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</si>
  <si>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</si>
  <si>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</si>
  <si>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</si>
  <si>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</si>
  <si>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</si>
  <si>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</si>
  <si>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</si>
  <si>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</si>
  <si>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</si>
  <si>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</si>
  <si>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</si>
  <si>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</si>
  <si>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</si>
  <si>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</si>
  <si>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</si>
  <si>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</si>
  <si>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</si>
  <si>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</si>
  <si>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</si>
  <si>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</si>
  <si>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</si>
  <si>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</si>
  <si>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</si>
  <si>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</si>
  <si>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</si>
  <si>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</si>
  <si>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</si>
  <si>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</si>
  <si>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</si>
  <si>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</si>
  <si>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</si>
  <si>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</si>
  <si>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</si>
  <si>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</si>
  <si>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</si>
  <si>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</si>
  <si>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</si>
  <si>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</si>
  <si>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</si>
  <si>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</si>
  <si>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</si>
  <si>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</si>
  <si>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</si>
  <si>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</si>
  <si>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</si>
  <si>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</si>
  <si>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</si>
  <si>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</si>
  <si>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</si>
  <si>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</si>
  <si>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</si>
  <si>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</si>
  <si>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</si>
  <si>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</si>
  <si>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</si>
  <si>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</si>
  <si>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</si>
  <si>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</si>
  <si>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</si>
  <si>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</si>
  <si>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</si>
  <si>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</si>
  <si>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</si>
  <si>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</si>
  <si>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</si>
  <si>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</si>
  <si>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</si>
  <si>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</si>
  <si>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</si>
  <si>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</si>
  <si>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</si>
  <si>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</si>
  <si>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</si>
  <si>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</si>
  <si>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</si>
  <si>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</si>
  <si>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</si>
  <si>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</si>
  <si>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</si>
  <si>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</si>
  <si>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</si>
  <si>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</si>
  <si>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</si>
  <si>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</si>
  <si>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</si>
  <si>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</si>
  <si>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</si>
  <si>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</si>
  <si>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</si>
  <si>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</si>
  <si>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</si>
  <si>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</si>
  <si>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</si>
  <si>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</si>
  <si>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</si>
  <si>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</si>
  <si>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</si>
  <si>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</si>
  <si>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</si>
  <si>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</si>
  <si>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</si>
  <si>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</si>
  <si>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</si>
  <si>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</si>
  <si>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</si>
  <si>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</si>
  <si>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</si>
  <si>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</si>
  <si>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</si>
  <si>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</si>
  <si>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</si>
  <si>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</si>
  <si>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</si>
  <si>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</si>
  <si>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</si>
  <si>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</si>
  <si>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</si>
  <si>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</si>
  <si>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</si>
  <si>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</si>
  <si>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</si>
  <si>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</si>
  <si>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</si>
  <si>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</si>
  <si>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</si>
  <si>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</si>
  <si>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</si>
  <si>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</si>
  <si>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</si>
  <si>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</si>
  <si>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</si>
  <si>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</si>
  <si>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</si>
  <si>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</si>
  <si>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</si>
  <si>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</si>
  <si>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</si>
  <si>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</si>
  <si>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</si>
  <si>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</si>
  <si>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</si>
  <si>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</si>
  <si>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</si>
  <si>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</si>
  <si>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</si>
  <si>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</si>
  <si>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</si>
  <si>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</si>
  <si>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</si>
  <si>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</si>
  <si>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</si>
  <si>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</si>
  <si>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</si>
  <si>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</si>
  <si>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</si>
  <si>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</si>
  <si>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</si>
  <si>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</si>
  <si>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</si>
  <si>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</si>
  <si>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</si>
  <si>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</si>
  <si>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</si>
  <si>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</si>
  <si>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</si>
  <si>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</si>
  <si>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</si>
  <si>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</si>
  <si>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</si>
  <si>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</si>
  <si>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</si>
  <si>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</si>
  <si>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</si>
  <si>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</si>
  <si>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</si>
  <si>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</si>
  <si>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</si>
  <si>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</si>
  <si>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</si>
  <si>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</si>
  <si>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</si>
  <si>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</si>
  <si>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</si>
  <si>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</si>
  <si>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</si>
  <si>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</si>
  <si>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</si>
  <si>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</si>
  <si>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</si>
  <si>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</si>
  <si>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</si>
  <si>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</si>
  <si>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</si>
  <si>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</si>
  <si>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</si>
  <si>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</si>
  <si>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</si>
  <si>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</si>
  <si>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</si>
  <si>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</si>
  <si>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</si>
  <si>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</si>
  <si>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</si>
  <si>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</si>
  <si>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</si>
  <si>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</si>
  <si>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</si>
  <si>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</si>
  <si>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</si>
  <si>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</si>
  <si>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</si>
  <si>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</si>
  <si>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</si>
  <si>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</si>
  <si>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</si>
  <si>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</si>
  <si>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</si>
  <si>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</si>
  <si>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</si>
  <si>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</si>
  <si>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</si>
  <si>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</si>
  <si>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</si>
  <si>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</si>
  <si>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</si>
  <si>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</si>
  <si>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</si>
  <si>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</si>
  <si>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</si>
  <si>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</si>
  <si>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</si>
  <si>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</si>
  <si>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</si>
  <si>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</si>
  <si>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</si>
  <si>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</si>
  <si>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</si>
  <si>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</si>
  <si>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</si>
  <si>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</si>
  <si>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</si>
  <si>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</si>
  <si>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</si>
  <si>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</si>
  <si>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</si>
  <si>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</si>
  <si>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</si>
  <si>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</si>
  <si>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</si>
  <si>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</si>
  <si>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</si>
  <si>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</si>
  <si>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</si>
  <si>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</si>
  <si>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</si>
  <si>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</si>
  <si>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</si>
  <si>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</si>
  <si>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</si>
  <si>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</si>
  <si>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</si>
  <si>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</si>
  <si>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</si>
  <si>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</si>
  <si>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</si>
  <si>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</si>
  <si>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</si>
  <si>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</si>
  <si>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</si>
  <si>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</si>
  <si>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</si>
  <si>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</si>
  <si>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</si>
  <si>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</si>
  <si>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</si>
  <si>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</si>
  <si>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</si>
  <si>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</si>
  <si>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</si>
  <si>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</si>
  <si>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</si>
  <si>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</si>
  <si>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</si>
  <si>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</si>
  <si>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</si>
  <si>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</si>
  <si>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</si>
  <si>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</si>
  <si>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</si>
  <si>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</si>
  <si>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</si>
  <si>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</si>
  <si>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</si>
  <si>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</si>
  <si>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</si>
  <si>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</si>
  <si>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</si>
  <si>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</si>
  <si>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</si>
  <si>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</si>
  <si>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</si>
  <si>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</si>
  <si>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</si>
  <si>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</si>
  <si>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</si>
  <si>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</si>
  <si>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</si>
  <si>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</si>
  <si>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</si>
  <si>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</si>
  <si>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</si>
  <si>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</si>
  <si>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</si>
  <si>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</si>
  <si>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</si>
  <si>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23.12.2020</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</si>
  <si>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</si>
  <si>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</si>
  <si>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</si>
  <si>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</si>
  <si>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</si>
  <si>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</si>
  <si>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</si>
  <si>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</si>
  <si>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</si>
  <si>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</si>
  <si>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</si>
  <si>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</si>
  <si>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</si>
  <si>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</si>
  <si>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</si>
  <si>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</si>
  <si>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</si>
  <si>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</si>
  <si>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</si>
  <si>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</si>
  <si>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</si>
  <si>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</si>
  <si>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</si>
  <si>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</si>
  <si>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</si>
  <si>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</si>
  <si>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</si>
  <si>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</si>
  <si>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</si>
  <si>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</si>
  <si>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</si>
  <si>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</si>
  <si>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</si>
  <si>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</si>
  <si>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</si>
  <si>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</si>
  <si>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</si>
  <si>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</si>
  <si>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</si>
  <si>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</si>
  <si>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</si>
  <si>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</si>
  <si>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</si>
  <si>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</si>
  <si>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</si>
  <si>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</si>
  <si>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</si>
  <si>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</si>
  <si>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</si>
  <si>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</si>
  <si>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</si>
  <si>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</si>
  <si>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</si>
  <si>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</si>
  <si>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</si>
  <si>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</si>
  <si>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</si>
  <si>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</si>
  <si>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</si>
  <si>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</si>
  <si>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</si>
  <si>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</si>
  <si>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</si>
  <si>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</si>
  <si>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</si>
  <si>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</si>
  <si>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</si>
  <si>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</si>
  <si>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</si>
  <si>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</si>
  <si>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</si>
  <si>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</si>
  <si>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</si>
  <si>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</si>
  <si>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</si>
  <si>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</si>
  <si>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</si>
  <si>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</si>
  <si>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</si>
  <si>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</si>
  <si>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</si>
  <si>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</si>
  <si>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</si>
  <si>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</si>
  <si>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</si>
  <si>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</si>
  <si>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</si>
  <si>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</si>
  <si>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</si>
  <si>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</si>
  <si>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</si>
  <si>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</si>
  <si>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</si>
  <si>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</si>
  <si>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</si>
  <si>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</si>
  <si>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</si>
  <si>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</si>
  <si>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</si>
  <si>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</si>
  <si>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</si>
  <si>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</si>
  <si>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</si>
  <si>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</si>
  <si>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</si>
  <si>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</si>
  <si>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</si>
  <si>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</si>
  <si>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</si>
  <si>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</si>
  <si>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</si>
  <si>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</si>
  <si>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</si>
  <si>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</si>
  <si>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</si>
  <si>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</si>
  <si>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</si>
  <si>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</si>
  <si>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</si>
  <si>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</si>
  <si>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</si>
  <si>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</si>
  <si>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</si>
  <si>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</si>
  <si>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</si>
  <si>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</si>
  <si>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</si>
  <si>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</si>
  <si>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</si>
  <si>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</si>
  <si>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</si>
  <si>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</si>
  <si>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</si>
  <si>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</si>
  <si>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</si>
  <si>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</si>
  <si>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</si>
  <si>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</si>
  <si>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</si>
  <si>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</si>
  <si>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</si>
  <si>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</si>
  <si>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</si>
  <si>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</si>
  <si>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</si>
  <si>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</si>
  <si>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</si>
  <si>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</si>
  <si>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</si>
  <si>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</si>
  <si>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</si>
  <si>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</si>
  <si>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</si>
  <si>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</si>
  <si>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</si>
  <si>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</si>
  <si>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</si>
  <si>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</si>
  <si>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</si>
  <si>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</si>
  <si>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</si>
  <si>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</si>
  <si>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</si>
  <si>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</si>
  <si>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</si>
  <si>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</si>
  <si>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</si>
  <si>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</si>
  <si>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</si>
  <si>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</si>
  <si>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</si>
  <si>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</si>
  <si>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</si>
  <si>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</si>
  <si>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</si>
  <si>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</si>
  <si>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</si>
  <si>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</si>
  <si>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</si>
  <si>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</si>
  <si>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</si>
  <si>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</si>
  <si>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</si>
  <si>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</si>
  <si>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</si>
  <si>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</si>
  <si>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</si>
  <si>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</si>
  <si>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</si>
  <si>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</si>
  <si>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</si>
  <si>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</si>
  <si>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</si>
  <si>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</si>
  <si>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</si>
  <si>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</si>
  <si>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</si>
  <si>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</si>
  <si>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</si>
  <si>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</si>
  <si>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</si>
  <si>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</si>
  <si>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</si>
  <si>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</si>
  <si>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</si>
  <si>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</si>
  <si>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</si>
  <si>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</si>
  <si>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</si>
  <si>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</si>
  <si>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</si>
  <si>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</si>
  <si>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</si>
  <si>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</si>
  <si>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</si>
  <si>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</si>
  <si>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</si>
  <si>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</si>
  <si>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</si>
  <si>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</si>
  <si>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</si>
  <si>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</si>
  <si>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</si>
  <si>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</si>
  <si>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</si>
  <si>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</si>
  <si>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</si>
  <si>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</si>
  <si>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</si>
  <si>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</si>
  <si>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</si>
  <si>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</si>
  <si>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</si>
  <si>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</si>
  <si>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</si>
  <si>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</si>
  <si>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</si>
  <si>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</si>
  <si>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</si>
  <si>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</si>
  <si>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</si>
  <si>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</si>
  <si>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</si>
  <si>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</si>
  <si>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</si>
  <si>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</si>
  <si>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</si>
  <si>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</si>
  <si>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</si>
  <si>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</si>
  <si>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</si>
  <si>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</si>
  <si>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</si>
  <si>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</si>
  <si>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</si>
  <si>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</si>
  <si>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</si>
  <si>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</si>
  <si>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</si>
  <si>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</si>
  <si>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</si>
  <si>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</si>
  <si>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</si>
  <si>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</si>
  <si>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</si>
  <si>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</si>
  <si>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</si>
  <si>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</si>
  <si>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</si>
  <si>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</si>
  <si>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</si>
  <si>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</si>
  <si>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</si>
  <si>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</si>
  <si>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</si>
  <si>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</si>
  <si>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</si>
  <si>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</si>
  <si>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</si>
  <si>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</si>
  <si>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</si>
  <si>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</si>
  <si>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</si>
  <si>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</si>
  <si>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</si>
  <si>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</si>
  <si>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</si>
  <si>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</si>
  <si>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</si>
  <si>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</si>
  <si>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</si>
  <si>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</si>
  <si>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</si>
  <si>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</si>
  <si>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</si>
  <si>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</si>
  <si>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</si>
  <si>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</si>
  <si>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</si>
  <si>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</si>
  <si>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</si>
  <si>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</si>
  <si>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</si>
  <si>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</si>
  <si>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</si>
  <si>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</si>
  <si>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</si>
  <si>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</si>
  <si>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</si>
  <si>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</si>
  <si>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</si>
  <si>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</si>
  <si>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</si>
  <si>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</si>
  <si>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</si>
  <si>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</si>
  <si>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</si>
  <si>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</si>
  <si>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</si>
  <si>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</si>
  <si>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</si>
  <si>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</si>
  <si>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</si>
  <si>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</si>
  <si>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</si>
  <si>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</si>
  <si>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</si>
  <si>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</si>
  <si>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</si>
  <si>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</si>
  <si>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</si>
  <si>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</si>
  <si>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</si>
  <si>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</si>
  <si>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</si>
  <si>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</si>
  <si>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</si>
  <si>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</si>
  <si>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</si>
  <si>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</si>
  <si>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</si>
  <si>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</si>
  <si>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</si>
  <si>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</si>
  <si>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</si>
  <si>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</si>
  <si>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</si>
  <si>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</si>
  <si>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</si>
  <si>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</si>
  <si>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</si>
  <si>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</si>
  <si>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</si>
  <si>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</si>
  <si>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</si>
  <si>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</si>
  <si>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</si>
  <si>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</si>
  <si>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</si>
  <si>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</si>
  <si>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</si>
  <si>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</si>
  <si>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</si>
  <si>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</si>
  <si>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</si>
  <si>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</si>
  <si>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</si>
  <si>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</si>
  <si>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</si>
  <si>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</si>
  <si>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</si>
  <si>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</si>
  <si>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</si>
  <si>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</si>
  <si>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</si>
  <si>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</si>
  <si>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</si>
  <si>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</si>
  <si>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</si>
  <si>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</si>
  <si>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</si>
  <si>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</si>
  <si>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</si>
  <si>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</si>
  <si>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</si>
  <si>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</si>
  <si>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</si>
  <si>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</si>
  <si>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</si>
  <si>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</si>
  <si>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</si>
  <si>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</si>
  <si>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</si>
  <si>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</si>
  <si>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</si>
  <si>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</si>
  <si>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</si>
  <si>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</si>
  <si>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</si>
  <si>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</si>
  <si>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</si>
  <si>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</si>
  <si>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</si>
  <si>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</si>
  <si>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</si>
  <si>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</si>
  <si>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</si>
  <si>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</si>
  <si>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</si>
  <si>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</si>
  <si>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</si>
  <si>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</si>
  <si>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</si>
  <si>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</si>
  <si>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</si>
  <si>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</si>
  <si>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</si>
  <si>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</si>
  <si>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</si>
  <si>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</si>
  <si>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</si>
  <si>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</si>
  <si>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</si>
  <si>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</si>
  <si>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</si>
  <si>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</si>
  <si>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</si>
  <si>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</si>
  <si>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</si>
  <si>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</si>
  <si>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</si>
  <si>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</si>
  <si>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</si>
  <si>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</si>
  <si>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</si>
  <si>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</si>
  <si>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</si>
  <si>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</si>
  <si>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</si>
  <si>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</si>
  <si>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</si>
  <si>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</si>
  <si>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</si>
  <si>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</si>
  <si>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</si>
  <si>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</si>
  <si>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</si>
  <si>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</si>
  <si>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</si>
  <si>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</si>
  <si>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</si>
  <si>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</si>
  <si>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</si>
  <si>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</si>
  <si>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</si>
  <si>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</si>
  <si>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</si>
  <si>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</si>
  <si>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</si>
  <si>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</si>
  <si>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</si>
  <si>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</si>
  <si>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</si>
  <si>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</si>
  <si>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</si>
  <si>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</si>
  <si>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</si>
  <si>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</si>
  <si>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</si>
  <si>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</si>
  <si>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</si>
  <si>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</si>
  <si>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</si>
  <si>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</si>
  <si>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</si>
  <si>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</si>
  <si>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</si>
  <si>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</si>
  <si>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</si>
  <si>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</si>
  <si>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</si>
  <si>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</si>
  <si>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</si>
  <si>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</si>
  <si>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</si>
  <si>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</si>
  <si>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</si>
  <si>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</si>
  <si>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</si>
  <si>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</si>
  <si>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</si>
  <si>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</si>
  <si>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</si>
  <si>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</si>
  <si>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</si>
  <si>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</si>
  <si>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</si>
  <si>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</si>
  <si>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</si>
  <si>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</si>
  <si>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</si>
  <si>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</si>
  <si>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</si>
  <si>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</si>
  <si>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</si>
  <si>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</si>
  <si>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</si>
  <si>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</si>
  <si>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</si>
  <si>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</si>
  <si>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</si>
  <si>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</si>
  <si>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</si>
  <si>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</si>
  <si>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</si>
  <si>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</si>
  <si>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</si>
  <si>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</si>
  <si>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</si>
  <si>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</si>
  <si>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</si>
  <si>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</si>
  <si>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</si>
  <si>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</si>
  <si>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</si>
  <si>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</si>
  <si>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</si>
  <si>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</si>
  <si>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</si>
  <si>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</si>
  <si>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</si>
  <si>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</si>
  <si>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</si>
  <si>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</si>
  <si>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</si>
  <si>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</si>
  <si>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</si>
  <si>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</si>
  <si>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</si>
  <si>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</si>
  <si>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</si>
  <si>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</si>
  <si>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</si>
  <si>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</si>
  <si>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</si>
  <si>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</si>
  <si>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</si>
  <si>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</si>
  <si>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</si>
  <si>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</si>
  <si>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</si>
  <si>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</si>
  <si>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</si>
  <si>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</si>
  <si>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</si>
  <si>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</si>
  <si>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</si>
  <si>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</si>
  <si>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</si>
  <si>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</si>
  <si>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</si>
  <si>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</si>
  <si>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</si>
  <si>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</si>
  <si>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</si>
  <si>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</si>
  <si>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</si>
  <si>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</si>
  <si>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</si>
  <si>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</si>
  <si>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</si>
  <si>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</si>
  <si>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</si>
  <si>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</si>
  <si>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</si>
  <si>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</si>
  <si>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</si>
  <si>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</si>
  <si>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</si>
  <si>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</si>
  <si>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</si>
  <si>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</si>
  <si>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</si>
  <si>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</si>
  <si>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</si>
  <si>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</si>
  <si>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</si>
  <si>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</si>
  <si>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</si>
  <si>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</si>
  <si>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</si>
  <si>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</si>
  <si>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</si>
  <si>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</si>
  <si>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</si>
  <si>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</si>
  <si>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</si>
  <si>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</si>
  <si>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</si>
  <si>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</si>
  <si>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</si>
  <si>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</si>
  <si>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</si>
  <si>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</si>
  <si>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</si>
  <si>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</si>
  <si>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</si>
  <si>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</si>
  <si>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</si>
  <si>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</si>
  <si>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</si>
  <si>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</si>
  <si>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</si>
  <si>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</si>
  <si>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</si>
  <si>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</si>
  <si>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</si>
  <si>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</si>
  <si>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</si>
  <si>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</si>
  <si>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</si>
  <si>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</si>
  <si>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</si>
  <si>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</si>
  <si>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</si>
  <si>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</si>
  <si>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</si>
  <si>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</si>
  <si>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</si>
  <si>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</si>
  <si>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</si>
  <si>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</si>
  <si>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</si>
  <si>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</si>
  <si>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</si>
  <si>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</si>
  <si>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</si>
  <si>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</si>
  <si>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</si>
  <si>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</si>
  <si>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</si>
  <si>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</si>
  <si>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</si>
  <si>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</si>
  <si>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</si>
  <si>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</si>
  <si>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</si>
  <si>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</si>
  <si>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</si>
  <si>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</si>
  <si>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</si>
  <si>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</si>
  <si>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</si>
  <si>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</si>
  <si>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</si>
  <si>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</si>
  <si>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</si>
  <si>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</si>
  <si>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</si>
  <si>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</si>
  <si>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</si>
  <si>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</si>
  <si>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</si>
  <si>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</si>
  <si>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</si>
  <si>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</si>
  <si>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</si>
  <si>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</si>
  <si>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</si>
  <si>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</si>
  <si>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</si>
  <si>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</si>
  <si>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</si>
  <si>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</si>
  <si>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</si>
  <si>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</si>
  <si>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</si>
  <si>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</si>
  <si>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</si>
  <si>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</si>
  <si>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</si>
  <si>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</si>
  <si>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</si>
  <si>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</si>
  <si>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</si>
  <si>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</si>
  <si>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</si>
  <si>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</si>
  <si>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</si>
  <si>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</si>
  <si>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</si>
  <si>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</si>
  <si>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</si>
  <si>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</si>
  <si>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</si>
  <si>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</si>
  <si>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</si>
  <si>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</si>
  <si>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</si>
  <si>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</si>
  <si>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</si>
  <si>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</si>
  <si>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</si>
  <si>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</si>
  <si>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</si>
  <si>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</si>
  <si>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</si>
  <si>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</si>
  <si>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</si>
  <si>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</si>
  <si>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</si>
  <si>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</si>
  <si>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</si>
  <si>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</si>
  <si>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</si>
  <si>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</si>
  <si>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</si>
  <si>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</si>
  <si>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</si>
  <si>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</si>
  <si>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</si>
  <si>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</si>
  <si>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</si>
  <si>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</si>
  <si>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</si>
  <si>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</si>
  <si>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</si>
  <si>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</si>
  <si>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</si>
  <si>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</si>
  <si>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</si>
  <si>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</si>
  <si>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</si>
  <si>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</si>
  <si>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</si>
  <si>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</si>
  <si>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</si>
  <si>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</si>
  <si>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</si>
  <si>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</si>
  <si>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</si>
  <si>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</si>
  <si>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</si>
  <si>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</si>
  <si>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</si>
  <si>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</si>
  <si>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</si>
  <si>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</si>
  <si>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</si>
  <si>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</si>
  <si>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</si>
  <si>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</si>
  <si>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</si>
  <si>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</si>
  <si>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</si>
  <si>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</si>
  <si>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</si>
  <si>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</si>
  <si>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</si>
  <si>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</si>
  <si>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</si>
  <si>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</si>
  <si>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</si>
  <si>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</si>
  <si>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</si>
  <si>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</si>
  <si>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</si>
  <si>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</si>
  <si>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</si>
  <si>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</si>
  <si>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</si>
  <si>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</si>
  <si>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</si>
  <si>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</si>
  <si>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</si>
  <si>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</si>
  <si>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</si>
  <si>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</si>
  <si>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</si>
  <si>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</si>
  <si>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</si>
  <si>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</si>
  <si>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</si>
  <si>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</si>
  <si>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</si>
  <si>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</si>
  <si>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</si>
  <si>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</si>
  <si>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</si>
  <si>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</si>
  <si>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</si>
  <si>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</si>
  <si>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</si>
  <si>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</si>
  <si>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</si>
  <si>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</si>
  <si>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</si>
  <si>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</si>
  <si>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</si>
  <si>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</si>
  <si>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</si>
  <si>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</si>
  <si>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</si>
  <si>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</si>
  <si>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</si>
  <si>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</si>
  <si>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</si>
  <si>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</si>
  <si>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</si>
  <si>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</si>
  <si>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</si>
  <si>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</si>
  <si>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</si>
  <si>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</si>
  <si>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</si>
  <si>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</si>
  <si>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</si>
  <si>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</si>
  <si>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</si>
  <si>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</si>
  <si>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</si>
  <si>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</si>
  <si>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</si>
  <si>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</si>
  <si>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</si>
  <si>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</si>
  <si>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</si>
  <si>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</si>
  <si>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</si>
  <si>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</si>
  <si>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</si>
  <si>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</si>
  <si>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</si>
  <si>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</si>
  <si>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</si>
  <si>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</si>
  <si>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</si>
  <si>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</si>
  <si>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</si>
  <si>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</si>
  <si>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</si>
  <si>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</si>
  <si>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</si>
  <si>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</si>
  <si>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</si>
  <si>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</si>
  <si>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</si>
  <si>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</si>
  <si>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</si>
  <si>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</si>
  <si>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</si>
  <si>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</si>
  <si>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</si>
  <si>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</si>
  <si>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</si>
  <si>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</si>
  <si>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</si>
  <si>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</si>
  <si>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</si>
  <si>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</si>
  <si>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</si>
  <si>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</si>
  <si>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</si>
  <si>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</si>
  <si>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</si>
  <si>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</si>
  <si>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</si>
  <si>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</si>
  <si>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</si>
  <si>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</si>
  <si>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</si>
  <si>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</si>
  <si>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</si>
  <si>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</si>
  <si>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</si>
  <si>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</si>
  <si>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</si>
  <si>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</si>
  <si>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</si>
  <si>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</si>
  <si>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</si>
  <si>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</si>
  <si>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</si>
  <si>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</si>
  <si>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</si>
  <si>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</si>
  <si>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</si>
  <si>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</si>
  <si>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</si>
  <si>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</si>
  <si>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</si>
  <si>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</si>
  <si>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</si>
  <si>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</si>
  <si>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</si>
  <si>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</si>
  <si>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</si>
  <si>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</si>
  <si>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</si>
  <si>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</si>
  <si>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</si>
  <si>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</si>
  <si>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</si>
  <si>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</si>
  <si>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</si>
  <si>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</si>
  <si>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</si>
  <si>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</si>
  <si>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</si>
  <si>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</si>
  <si>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</si>
  <si>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</si>
  <si>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</si>
  <si>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</si>
  <si>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</si>
  <si>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</si>
  <si>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</si>
  <si>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</si>
  <si>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</si>
  <si>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</si>
  <si>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</si>
  <si>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</si>
  <si>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</si>
  <si>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</si>
  <si>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</si>
  <si>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</si>
  <si>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</si>
  <si>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</si>
  <si>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</si>
  <si>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</si>
  <si>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</si>
  <si>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</si>
  <si>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</si>
  <si>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</si>
  <si>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</si>
  <si>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</si>
  <si>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</si>
  <si>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</si>
  <si>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</si>
  <si>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</si>
  <si>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</si>
  <si>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</si>
  <si>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</si>
  <si>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</si>
  <si>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</si>
  <si>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</si>
  <si>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</si>
  <si>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</si>
  <si>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</si>
  <si>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</si>
  <si>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</si>
  <si>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</si>
  <si>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</si>
  <si>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</si>
  <si>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</si>
  <si>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</si>
  <si>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</si>
  <si>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</si>
  <si>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</si>
  <si>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</si>
  <si>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</si>
  <si>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</si>
  <si>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</si>
  <si>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</si>
  <si>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</si>
  <si>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</si>
  <si>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</si>
  <si>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</si>
  <si>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</si>
  <si>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</si>
  <si>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</si>
  <si>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</si>
  <si>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</si>
  <si>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</si>
  <si>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</si>
  <si>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</si>
  <si>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</si>
  <si>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</si>
  <si>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</si>
  <si>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</si>
  <si>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</si>
  <si>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</si>
  <si>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</si>
  <si>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</si>
  <si>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</si>
  <si>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</si>
  <si>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</si>
  <si>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</si>
  <si>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</si>
  <si>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</si>
  <si>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</si>
  <si>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</si>
  <si>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</si>
  <si>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</si>
  <si>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</si>
  <si>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</si>
  <si>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</si>
  <si>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</si>
  <si>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</si>
  <si>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</si>
  <si>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</si>
  <si>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</si>
  <si>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</si>
  <si>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</si>
  <si>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</si>
  <si>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</si>
  <si>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</si>
  <si>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</si>
  <si>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</si>
  <si>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</si>
  <si>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</si>
  <si>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</si>
  <si>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</si>
  <si>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</si>
  <si>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</si>
  <si>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</si>
  <si>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</si>
  <si>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</si>
  <si>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</si>
  <si>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</si>
  <si>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</si>
  <si>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</si>
  <si>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</si>
  <si>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</si>
  <si>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</si>
  <si>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</si>
  <si>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</si>
  <si>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</si>
  <si>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</si>
  <si>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</si>
  <si>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</si>
  <si>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</si>
  <si>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</si>
  <si>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</si>
  <si>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</si>
  <si>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</si>
  <si>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</si>
  <si>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</si>
  <si>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</si>
  <si>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</si>
  <si>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</si>
  <si>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</si>
  <si>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</si>
  <si>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</si>
  <si>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</si>
  <si>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</si>
  <si>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</si>
  <si>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</si>
  <si>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</si>
  <si>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</si>
  <si>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</si>
  <si>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</si>
  <si>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</si>
  <si>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</si>
  <si>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</si>
  <si>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</si>
  <si>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</si>
  <si>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</si>
  <si>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</si>
  <si>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</si>
  <si>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</si>
  <si>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</si>
  <si>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</si>
  <si>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</si>
  <si>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</si>
  <si>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</si>
  <si>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</si>
  <si>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</si>
  <si>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</si>
  <si>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</si>
  <si>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</si>
  <si>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</si>
  <si>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</si>
  <si>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</si>
  <si>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</si>
  <si>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</si>
  <si>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</si>
  <si>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</si>
  <si>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</si>
  <si>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</si>
  <si>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</si>
  <si>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</si>
  <si>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</si>
  <si>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</si>
  <si>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</si>
  <si>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</si>
  <si>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</si>
  <si>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</si>
  <si>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</si>
  <si>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</si>
  <si>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</si>
  <si>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</si>
  <si>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</si>
  <si>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</si>
  <si>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</si>
  <si>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</si>
  <si>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</si>
  <si>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</si>
  <si>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</si>
  <si>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</si>
  <si>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</si>
  <si>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</si>
  <si>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</si>
  <si>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</si>
  <si>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</si>
  <si>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</si>
  <si>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</si>
  <si>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</si>
  <si>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</si>
  <si>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</si>
  <si>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</si>
  <si>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</si>
  <si>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</si>
  <si>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</si>
  <si>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</si>
  <si>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31196708</t>
  </si>
  <si>
    <t>ООО "Самаратеплоресурсы"</t>
  </si>
  <si>
    <t>6312083980</t>
  </si>
  <si>
    <t>27-09-2018 00:00:00</t>
  </si>
  <si>
    <t>31214686</t>
  </si>
  <si>
    <t>6372008434</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</si>
  <si>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</si>
  <si>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</si>
  <si>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</si>
  <si>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</si>
  <si>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</si>
  <si>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</si>
  <si>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</si>
  <si>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</si>
  <si>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</si>
  <si>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</si>
  <si>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</si>
  <si>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</si>
  <si>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</si>
  <si>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</si>
  <si>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</si>
  <si>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</si>
  <si>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</si>
  <si>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</si>
  <si>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</si>
  <si>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</si>
  <si>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</si>
  <si>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</si>
  <si>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</si>
  <si>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</si>
  <si>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</si>
  <si>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</si>
  <si>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</si>
  <si>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</si>
  <si>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</si>
  <si>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</si>
  <si>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</si>
  <si>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</si>
  <si>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</si>
  <si>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</si>
  <si>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</si>
  <si>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</si>
  <si>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</si>
  <si>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</si>
  <si>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</si>
  <si>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</si>
  <si>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</si>
  <si>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</si>
  <si>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</si>
  <si>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</si>
  <si>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</si>
  <si>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</si>
  <si>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</si>
  <si>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</si>
  <si>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</si>
  <si>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</si>
  <si>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</si>
  <si>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</si>
  <si>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</si>
  <si>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</si>
  <si>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</si>
  <si>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</si>
  <si>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</si>
  <si>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</si>
  <si>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</si>
  <si>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</si>
  <si>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</si>
  <si>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</si>
  <si>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</si>
  <si>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</si>
  <si>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</si>
  <si>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</si>
  <si>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</si>
  <si>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</si>
  <si>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</si>
  <si>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</si>
  <si>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</si>
  <si>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</si>
  <si>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</si>
  <si>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</si>
  <si>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</si>
  <si>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</si>
  <si>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</si>
  <si>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</si>
  <si>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</si>
  <si>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</si>
  <si>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</si>
  <si>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</si>
  <si>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</si>
  <si>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</si>
  <si>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</si>
  <si>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</si>
  <si>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</si>
  <si>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</si>
  <si>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</si>
  <si>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</si>
  <si>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</si>
  <si>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</si>
  <si>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</si>
  <si>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</si>
  <si>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</si>
  <si>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</si>
  <si>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</si>
  <si>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</si>
  <si>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</si>
  <si>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</si>
  <si>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</si>
  <si>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</si>
  <si>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</si>
  <si>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</si>
  <si>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</si>
  <si>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</si>
  <si>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</si>
  <si>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</si>
  <si>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</si>
  <si>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</si>
  <si>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</si>
  <si>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</si>
  <si>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</si>
  <si>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</si>
  <si>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</si>
  <si>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</si>
  <si>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</si>
  <si>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</si>
  <si>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</si>
  <si>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</si>
  <si>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</si>
  <si>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</si>
  <si>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</si>
  <si>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</si>
  <si>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</si>
  <si>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</si>
  <si>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</si>
  <si>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</si>
  <si>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</si>
  <si>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</si>
  <si>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</si>
  <si>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</si>
  <si>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</si>
  <si>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</si>
  <si>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</si>
  <si>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</si>
  <si>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</si>
  <si>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</si>
  <si>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</si>
  <si>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</si>
  <si>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</si>
  <si>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</si>
  <si>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</si>
  <si>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</si>
  <si>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</si>
  <si>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</si>
  <si>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</si>
  <si>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</si>
  <si>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</si>
  <si>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</si>
  <si>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</si>
  <si>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</si>
  <si>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</si>
  <si>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</si>
  <si>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</si>
  <si>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</si>
  <si>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</si>
  <si>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</si>
  <si>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</si>
  <si>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</si>
  <si>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</si>
  <si>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</si>
  <si>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</si>
  <si>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</si>
  <si>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</si>
  <si>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</si>
  <si>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</si>
  <si>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</si>
  <si>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</si>
  <si>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</si>
  <si>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</si>
  <si>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</si>
  <si>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</si>
  <si>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</si>
  <si>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</si>
  <si>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</si>
  <si>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</si>
  <si>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</si>
  <si>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</si>
  <si>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</si>
  <si>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</si>
  <si>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</si>
  <si>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</si>
  <si>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</si>
  <si>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</si>
  <si>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</si>
  <si>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</si>
  <si>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</si>
  <si>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</si>
  <si>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</si>
  <si>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</si>
  <si>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</si>
  <si>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</si>
  <si>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</si>
  <si>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</si>
  <si>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</si>
  <si>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</si>
  <si>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</si>
  <si>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</si>
  <si>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</si>
  <si>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</si>
  <si>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</si>
  <si>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</si>
  <si>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</si>
  <si>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</si>
  <si>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</si>
  <si>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</si>
  <si>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</si>
  <si>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</si>
  <si>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</si>
  <si>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</si>
  <si>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</si>
  <si>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</si>
  <si>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</si>
  <si>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</si>
  <si>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</si>
  <si>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</si>
  <si>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</si>
  <si>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</si>
  <si>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</si>
  <si>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</si>
  <si>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</si>
  <si>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</si>
  <si>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</si>
  <si>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</si>
  <si>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 Самарской области</t>
  </si>
  <si>
    <t>18.12.2020</t>
  </si>
  <si>
    <t>784</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</si>
  <si>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</si>
  <si>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</si>
  <si>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</si>
  <si>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</si>
  <si>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</si>
  <si>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</si>
  <si>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</si>
  <si>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</si>
  <si>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</si>
  <si>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Передача. Тепловая энергия; Сбыт. Тепловая энергия</t>
  </si>
  <si>
    <t>Тариф на тепловую энергию</t>
  </si>
  <si>
    <t>котельная ОАО "КБАС"</t>
  </si>
  <si>
    <t>30.06.2021</t>
  </si>
  <si>
    <t>01.07.2021</t>
  </si>
  <si>
    <t>30.06.2022</t>
  </si>
  <si>
    <t>01.07.2022</t>
  </si>
  <si>
    <t>30.06.2023</t>
  </si>
  <si>
    <t>01.07.2023</t>
  </si>
  <si>
    <t>30.06.2024</t>
  </si>
  <si>
    <t>01.07.2024</t>
  </si>
  <si>
    <t>30.06.2025</t>
  </si>
  <si>
    <t>01.07.2025</t>
  </si>
  <si>
    <t>1.1.2</t>
  </si>
  <si>
    <t>1.1.3</t>
  </si>
  <si>
    <t>Муниципальный контракт</t>
  </si>
  <si>
    <t>Договор на отдельностоящее здание</t>
  </si>
  <si>
    <t>Договор на встронные помещения</t>
  </si>
  <si>
    <t>https://portal.eias.ru/Portal/DownloadPage.aspx?type=12&amp;guid=fe386b71-e4a9-4957-9972-97e7408c448c</t>
  </si>
  <si>
    <t>https://portal.eias.ru/Portal/DownloadPage.aspx?type=12&amp;guid=96ed84cb-4f0f-48d0-8c91-7fe06d3b3cdf</t>
  </si>
  <si>
    <t>https://portal.eias.ru/Portal/DownloadPage.aspx?type=12&amp;guid=cb3dcc06-59aa-45e4-ba21-7983f0d67b60</t>
  </si>
  <si>
    <t>https://portal.eias.ru/Portal/DownloadPage.aspx?type=12&amp;guid=baf448c1-3658-4055-a9b6-371e6f1229a6</t>
  </si>
  <si>
    <t>наподключение</t>
  </si>
  <si>
    <t>http://mpsamis.ru</t>
  </si>
  <si>
    <t>https://portal.eias.ru/Portal/DownloadPage.aspx?type=12&amp;guid=f72e3d89-7205-461c-a312-93b7d3ccea88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</si>
  <si>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</si>
  <si>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</si>
  <si>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</si>
  <si>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</si>
  <si>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</si>
  <si>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</si>
  <si>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ООО "СамараТоргРесурс"</t>
  </si>
  <si>
    <t>26.02.2021 14:56:35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</si>
</sst>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30213300" y="45815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6"/>
    </row>
    <row r="3" spans="1:20" ht="3" customHeight="1"/>
    <row r="4" spans="1:20" s="190" customFormat="1" ht="11.25">
      <c r="A4" s="214"/>
      <c r="B4" s="214"/>
      <c r="C4" s="214"/>
      <c r="D4" s="214"/>
      <c r="F4" s="1155" t="s">
        <v>454</v>
      </c>
      <c r="G4" s="1155"/>
      <c r="H4" s="1155"/>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3" t="s">
        <v>631</v>
      </c>
      <c r="M5" s="1233"/>
      <c r="N5" s="1233"/>
      <c r="O5" s="1233"/>
      <c r="P5" s="1233"/>
      <c r="Q5" s="1233"/>
      <c r="R5" s="1233"/>
      <c r="S5" s="1233"/>
      <c r="T5" s="1233"/>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0" t="str">
        <f>IF(NameOrPr_ch="",IF(NameOrPr="","",NameOrPr),NameOrPr_ch)</f>
        <v>Департамент ценового и тарифного регулирования Самарской области</v>
      </c>
      <c r="P7" s="1210"/>
      <c r="Q7" s="1210"/>
      <c r="R7" s="1210"/>
      <c r="S7" s="1210"/>
      <c r="T7" s="1210"/>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10" t="str">
        <f>IF(datePr_ch="",IF(datePr="","",datePr),datePr_ch)</f>
        <v>18.12.2020</v>
      </c>
      <c r="P8" s="1210"/>
      <c r="Q8" s="1210"/>
      <c r="R8" s="1210"/>
      <c r="S8" s="1210"/>
      <c r="T8" s="1210"/>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10" t="str">
        <f>IF(numberPr_ch="",IF(numberPr="","",numberPr),numberPr_ch)</f>
        <v>784</v>
      </c>
      <c r="P9" s="1210"/>
      <c r="Q9" s="1210"/>
      <c r="R9" s="1210"/>
      <c r="S9" s="1210"/>
      <c r="T9" s="1210"/>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0" t="str">
        <f>IF(IstPub_ch="",IF(IstPub="","",IstPub),IstPub_ch)</f>
        <v>Сайт правительства Самарской области</v>
      </c>
      <c r="P10" s="1210"/>
      <c r="Q10" s="1210"/>
      <c r="R10" s="1210"/>
      <c r="S10" s="1210"/>
      <c r="T10" s="1210"/>
      <c r="U10" s="584"/>
      <c r="V10" s="584"/>
      <c r="W10" s="521"/>
      <c r="X10" s="592"/>
      <c r="Y10" s="592"/>
      <c r="Z10" s="592"/>
      <c r="AA10" s="592"/>
      <c r="AB10" s="592"/>
      <c r="AC10" s="592"/>
    </row>
    <row r="11" spans="1:29" s="572" customFormat="1" ht="11.25" hidden="1">
      <c r="A11" s="592"/>
      <c r="B11" s="592"/>
      <c r="C11" s="592"/>
      <c r="D11" s="592"/>
      <c r="E11" s="592"/>
      <c r="F11" s="592"/>
      <c r="G11" s="592"/>
      <c r="H11" s="592"/>
      <c r="L11" s="1234"/>
      <c r="M11" s="1234"/>
      <c r="N11" s="568"/>
      <c r="O11" s="584"/>
      <c r="P11" s="584"/>
      <c r="Q11" s="584"/>
      <c r="R11" s="584"/>
      <c r="S11" s="584"/>
      <c r="T11" s="584"/>
      <c r="U11" s="590" t="s">
        <v>373</v>
      </c>
      <c r="X11" s="592"/>
      <c r="Y11" s="592"/>
      <c r="Z11" s="592"/>
      <c r="AA11" s="592"/>
      <c r="AB11" s="592"/>
      <c r="AC11" s="592"/>
    </row>
    <row r="12" spans="1:29">
      <c r="J12" s="531"/>
      <c r="K12" s="531"/>
      <c r="L12" s="526"/>
      <c r="M12" s="526"/>
      <c r="N12" s="504"/>
      <c r="O12" s="1211"/>
      <c r="P12" s="1211"/>
      <c r="Q12" s="1211"/>
      <c r="R12" s="1211"/>
      <c r="S12" s="1211"/>
      <c r="T12" s="1211"/>
      <c r="U12" s="1211"/>
    </row>
    <row r="13" spans="1:29">
      <c r="J13" s="531"/>
      <c r="K13" s="531"/>
      <c r="L13" s="1155" t="s">
        <v>454</v>
      </c>
      <c r="M13" s="1155"/>
      <c r="N13" s="1155"/>
      <c r="O13" s="1155"/>
      <c r="P13" s="1155"/>
      <c r="Q13" s="1155"/>
      <c r="R13" s="1155"/>
      <c r="S13" s="1155"/>
      <c r="T13" s="1155"/>
      <c r="U13" s="1155"/>
      <c r="V13" s="1155"/>
      <c r="W13" s="1155" t="s">
        <v>455</v>
      </c>
    </row>
    <row r="14" spans="1:29" ht="14.25" customHeight="1">
      <c r="J14" s="531"/>
      <c r="K14" s="531"/>
      <c r="L14" s="1217" t="s">
        <v>92</v>
      </c>
      <c r="M14" s="1217" t="s">
        <v>639</v>
      </c>
      <c r="N14" s="663"/>
      <c r="O14" s="1218" t="s">
        <v>641</v>
      </c>
      <c r="P14" s="1219"/>
      <c r="Q14" s="1219"/>
      <c r="R14" s="1219"/>
      <c r="S14" s="1219"/>
      <c r="T14" s="1220"/>
      <c r="U14" s="1228" t="s">
        <v>341</v>
      </c>
      <c r="V14" s="1214" t="s">
        <v>275</v>
      </c>
      <c r="W14" s="1155"/>
    </row>
    <row r="15" spans="1:29" ht="14.25" customHeight="1">
      <c r="J15" s="531"/>
      <c r="K15" s="531"/>
      <c r="L15" s="1217"/>
      <c r="M15" s="1217"/>
      <c r="N15" s="664"/>
      <c r="O15" s="1223" t="s">
        <v>605</v>
      </c>
      <c r="P15" s="1221" t="s">
        <v>271</v>
      </c>
      <c r="Q15" s="1222"/>
      <c r="R15" s="1225" t="s">
        <v>654</v>
      </c>
      <c r="S15" s="1226"/>
      <c r="T15" s="1227"/>
      <c r="U15" s="1229"/>
      <c r="V15" s="1215"/>
      <c r="W15" s="1155"/>
    </row>
    <row r="16" spans="1:29" ht="33.75" customHeight="1">
      <c r="J16" s="531"/>
      <c r="K16" s="531"/>
      <c r="L16" s="1217"/>
      <c r="M16" s="1217"/>
      <c r="N16" s="665"/>
      <c r="O16" s="1224"/>
      <c r="P16" s="537" t="s">
        <v>606</v>
      </c>
      <c r="Q16" s="537" t="s">
        <v>6</v>
      </c>
      <c r="R16" s="538" t="s">
        <v>274</v>
      </c>
      <c r="S16" s="1212" t="s">
        <v>273</v>
      </c>
      <c r="T16" s="1213"/>
      <c r="U16" s="1230"/>
      <c r="V16" s="1216"/>
      <c r="W16" s="1155"/>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5">
        <f ca="1">OFFSET(S17,0,-1)+1</f>
        <v>7</v>
      </c>
      <c r="T17" s="1235"/>
      <c r="U17" s="650">
        <f ca="1">OFFSET(U17,0,-2)+1</f>
        <v>8</v>
      </c>
      <c r="V17" s="651">
        <f ca="1">OFFSET(V17,0,-1)</f>
        <v>8</v>
      </c>
      <c r="W17" s="650">
        <f ca="1">OFFSET(W17,0,-1)+1</f>
        <v>9</v>
      </c>
    </row>
    <row r="18" spans="1:29" ht="22.5">
      <c r="A18" s="1236">
        <v>1</v>
      </c>
      <c r="B18" s="867"/>
      <c r="C18" s="867"/>
      <c r="D18" s="867"/>
      <c r="E18" s="868"/>
      <c r="F18" s="869"/>
      <c r="G18" s="869"/>
      <c r="H18" s="869"/>
      <c r="I18" s="870"/>
      <c r="J18" s="865"/>
      <c r="K18" s="872"/>
      <c r="L18" s="595">
        <f>mergeValue(A18)</f>
        <v>1</v>
      </c>
      <c r="M18" s="643" t="s">
        <v>20</v>
      </c>
      <c r="N18" s="648"/>
      <c r="O18" s="1237"/>
      <c r="P18" s="1237"/>
      <c r="Q18" s="1237"/>
      <c r="R18" s="1237"/>
      <c r="S18" s="1237"/>
      <c r="T18" s="1237"/>
      <c r="U18" s="1237"/>
      <c r="V18" s="1237"/>
      <c r="W18" s="632" t="s">
        <v>476</v>
      </c>
      <c r="Y18" s="591"/>
      <c r="Z18" s="591" t="str">
        <f t="shared" ref="Z18:Z31" si="0">IF(M18="","",M18 )</f>
        <v>Наименование тарифа</v>
      </c>
      <c r="AA18" s="591"/>
      <c r="AB18" s="591"/>
      <c r="AC18" s="591"/>
    </row>
    <row r="19" spans="1:29" ht="22.5">
      <c r="A19" s="1236"/>
      <c r="B19" s="1236">
        <v>1</v>
      </c>
      <c r="C19" s="867"/>
      <c r="D19" s="867"/>
      <c r="E19" s="869"/>
      <c r="F19" s="869"/>
      <c r="G19" s="869"/>
      <c r="H19" s="869"/>
      <c r="I19" s="864"/>
      <c r="J19" s="863"/>
      <c r="K19" s="866"/>
      <c r="L19" s="595" t="str">
        <f>mergeValue(A19) &amp;"."&amp; mergeValue(B19)</f>
        <v>1.1</v>
      </c>
      <c r="M19" s="548" t="s">
        <v>16</v>
      </c>
      <c r="N19" s="648"/>
      <c r="O19" s="1237"/>
      <c r="P19" s="1237"/>
      <c r="Q19" s="1237"/>
      <c r="R19" s="1237"/>
      <c r="S19" s="1237"/>
      <c r="T19" s="1237"/>
      <c r="U19" s="1237"/>
      <c r="V19" s="1237"/>
      <c r="W19" s="632" t="s">
        <v>477</v>
      </c>
      <c r="Y19" s="591"/>
      <c r="Z19" s="591" t="str">
        <f t="shared" si="0"/>
        <v>Территория действия тарифа</v>
      </c>
      <c r="AA19" s="591"/>
      <c r="AB19" s="591"/>
      <c r="AC19" s="591"/>
    </row>
    <row r="20" spans="1:29" ht="22.5">
      <c r="A20" s="1236"/>
      <c r="B20" s="1236"/>
      <c r="C20" s="1236">
        <v>1</v>
      </c>
      <c r="D20" s="867"/>
      <c r="E20" s="869"/>
      <c r="F20" s="869"/>
      <c r="G20" s="869"/>
      <c r="H20" s="869"/>
      <c r="I20" s="871"/>
      <c r="J20" s="863"/>
      <c r="K20" s="866"/>
      <c r="L20" s="595" t="str">
        <f>mergeValue(A20) &amp;"."&amp; mergeValue(B20)&amp;"."&amp; mergeValue(C20)</f>
        <v>1.1.1</v>
      </c>
      <c r="M20" s="549" t="s">
        <v>7</v>
      </c>
      <c r="N20" s="648"/>
      <c r="O20" s="1237"/>
      <c r="P20" s="1237"/>
      <c r="Q20" s="1237"/>
      <c r="R20" s="1237"/>
      <c r="S20" s="1237"/>
      <c r="T20" s="1237"/>
      <c r="U20" s="1237"/>
      <c r="V20" s="1237"/>
      <c r="W20" s="632" t="s">
        <v>633</v>
      </c>
      <c r="Y20" s="591"/>
      <c r="Z20" s="591" t="str">
        <f t="shared" si="0"/>
        <v xml:space="preserve">Наименование системы теплоснабжения </v>
      </c>
      <c r="AA20" s="591"/>
      <c r="AB20" s="591"/>
      <c r="AC20" s="591"/>
    </row>
    <row r="21" spans="1:29" ht="22.5">
      <c r="A21" s="1236"/>
      <c r="B21" s="1236"/>
      <c r="C21" s="1236"/>
      <c r="D21" s="1236">
        <v>1</v>
      </c>
      <c r="E21" s="869"/>
      <c r="F21" s="869"/>
      <c r="G21" s="869"/>
      <c r="H21" s="869"/>
      <c r="I21" s="871"/>
      <c r="J21" s="863"/>
      <c r="K21" s="866"/>
      <c r="L21" s="595" t="str">
        <f>mergeValue(A21) &amp;"."&amp; mergeValue(B21)&amp;"."&amp; mergeValue(C21)&amp;"."&amp; mergeValue(D21)</f>
        <v>1.1.1.1</v>
      </c>
      <c r="M21" s="550" t="s">
        <v>22</v>
      </c>
      <c r="N21" s="648"/>
      <c r="O21" s="1237"/>
      <c r="P21" s="1237"/>
      <c r="Q21" s="1237"/>
      <c r="R21" s="1237"/>
      <c r="S21" s="1237"/>
      <c r="T21" s="1237"/>
      <c r="U21" s="1237"/>
      <c r="V21" s="1237"/>
      <c r="W21" s="632" t="s">
        <v>634</v>
      </c>
      <c r="Y21" s="591"/>
      <c r="Z21" s="591" t="str">
        <f t="shared" si="0"/>
        <v xml:space="preserve">Источник тепловой энергии  </v>
      </c>
      <c r="AA21" s="591"/>
      <c r="AB21" s="591"/>
      <c r="AC21" s="591"/>
    </row>
    <row r="22" spans="1:29" ht="101.25">
      <c r="A22" s="1236"/>
      <c r="B22" s="1236"/>
      <c r="C22" s="1236"/>
      <c r="D22" s="1236"/>
      <c r="E22" s="1236">
        <v>1</v>
      </c>
      <c r="F22" s="869"/>
      <c r="G22" s="869"/>
      <c r="H22" s="867">
        <v>1</v>
      </c>
      <c r="I22" s="1236">
        <v>1</v>
      </c>
      <c r="J22" s="869"/>
      <c r="K22" s="874"/>
      <c r="L22" s="595" t="str">
        <f>mergeValue(A22) &amp;"."&amp; mergeValue(B22)&amp;"."&amp; mergeValue(C22)&amp;"."&amp; mergeValue(D22)&amp;"."&amp; mergeValue(E22)</f>
        <v>1.1.1.1.1</v>
      </c>
      <c r="M22" s="556" t="s">
        <v>9</v>
      </c>
      <c r="N22" s="648"/>
      <c r="O22" s="1238"/>
      <c r="P22" s="1238"/>
      <c r="Q22" s="1238"/>
      <c r="R22" s="1238"/>
      <c r="S22" s="1238"/>
      <c r="T22" s="1238"/>
      <c r="U22" s="1238"/>
      <c r="V22" s="1238"/>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6"/>
      <c r="B23" s="1236"/>
      <c r="C23" s="1236"/>
      <c r="D23" s="1236"/>
      <c r="E23" s="1236"/>
      <c r="F23" s="1236">
        <v>1</v>
      </c>
      <c r="G23" s="867"/>
      <c r="H23" s="867"/>
      <c r="I23" s="1236"/>
      <c r="J23" s="1236">
        <v>1</v>
      </c>
      <c r="K23" s="875"/>
      <c r="L23" s="595" t="str">
        <f>mergeValue(A23) &amp;"."&amp; mergeValue(B23)&amp;"."&amp; mergeValue(C23)&amp;"."&amp; mergeValue(D23)&amp;"."&amp; mergeValue(E23)&amp;"."&amp; mergeValue(F23)</f>
        <v>1.1.1.1.1.1</v>
      </c>
      <c r="M23" s="557" t="s">
        <v>10</v>
      </c>
      <c r="N23" s="648"/>
      <c r="O23" s="1239"/>
      <c r="P23" s="1240"/>
      <c r="Q23" s="1240"/>
      <c r="R23" s="1240"/>
      <c r="S23" s="1240"/>
      <c r="T23" s="1240"/>
      <c r="U23" s="1240"/>
      <c r="V23" s="1241"/>
      <c r="W23" s="632" t="s">
        <v>636</v>
      </c>
      <c r="Y23" s="591"/>
      <c r="Z23" s="591" t="str">
        <f t="shared" si="0"/>
        <v>Группа потребителей</v>
      </c>
      <c r="AA23" s="591"/>
      <c r="AB23" s="591"/>
      <c r="AC23" s="591"/>
    </row>
    <row r="24" spans="1:29" ht="189" customHeight="1">
      <c r="A24" s="1236"/>
      <c r="B24" s="1236"/>
      <c r="C24" s="1236"/>
      <c r="D24" s="1236"/>
      <c r="E24" s="1236"/>
      <c r="F24" s="1236"/>
      <c r="G24" s="867">
        <v>1</v>
      </c>
      <c r="H24" s="867"/>
      <c r="I24" s="1236"/>
      <c r="J24" s="1236"/>
      <c r="K24" s="875">
        <v>1</v>
      </c>
      <c r="L24" s="595" t="str">
        <f>mergeValue(A24) &amp;"."&amp; mergeValue(B24)&amp;"."&amp; mergeValue(C24)&amp;"."&amp; mergeValue(D24)&amp;"."&amp; mergeValue(E24)&amp;"."&amp; mergeValue(F24)&amp;"."&amp; mergeValue(G24)</f>
        <v>1.1.1.1.1.1.1</v>
      </c>
      <c r="M24" s="1071"/>
      <c r="N24" s="648"/>
      <c r="O24" s="564"/>
      <c r="P24" s="564"/>
      <c r="Q24" s="1096"/>
      <c r="R24" s="1231"/>
      <c r="S24" s="1232" t="s">
        <v>84</v>
      </c>
      <c r="T24" s="1231"/>
      <c r="U24" s="1232" t="s">
        <v>85</v>
      </c>
      <c r="V24" s="564"/>
      <c r="W24" s="1207" t="s">
        <v>655</v>
      </c>
      <c r="X24" s="587" t="str">
        <f>strCheckDate(O25:V25)</f>
        <v/>
      </c>
      <c r="Y24" s="591"/>
      <c r="Z24" s="591" t="str">
        <f t="shared" si="0"/>
        <v/>
      </c>
      <c r="AA24" s="591"/>
      <c r="AB24" s="591"/>
      <c r="AC24" s="591"/>
    </row>
    <row r="25" spans="1:29" ht="11.25" hidden="1" customHeight="1">
      <c r="A25" s="1236"/>
      <c r="B25" s="1236"/>
      <c r="C25" s="1236"/>
      <c r="D25" s="1236"/>
      <c r="E25" s="1236"/>
      <c r="F25" s="1236"/>
      <c r="G25" s="867"/>
      <c r="H25" s="867"/>
      <c r="I25" s="1236"/>
      <c r="J25" s="1236"/>
      <c r="K25" s="875"/>
      <c r="L25" s="602"/>
      <c r="M25" s="648"/>
      <c r="N25" s="648"/>
      <c r="O25" s="564"/>
      <c r="P25" s="564"/>
      <c r="Q25" s="586" t="str">
        <f>R24 &amp; "-" &amp; T24</f>
        <v>-</v>
      </c>
      <c r="R25" s="1231"/>
      <c r="S25" s="1232"/>
      <c r="T25" s="1231"/>
      <c r="U25" s="1232"/>
      <c r="V25" s="564"/>
      <c r="W25" s="1208"/>
      <c r="Y25" s="591"/>
      <c r="Z25" s="591" t="str">
        <f t="shared" si="0"/>
        <v/>
      </c>
      <c r="AA25" s="591"/>
      <c r="AB25" s="591"/>
      <c r="AC25" s="591"/>
    </row>
    <row r="26" spans="1:29" ht="15" customHeight="1">
      <c r="A26" s="1236"/>
      <c r="B26" s="1236"/>
      <c r="C26" s="1236"/>
      <c r="D26" s="1236"/>
      <c r="E26" s="1236"/>
      <c r="F26" s="1236"/>
      <c r="G26" s="869"/>
      <c r="H26" s="867"/>
      <c r="I26" s="1236"/>
      <c r="J26" s="1236"/>
      <c r="K26" s="874"/>
      <c r="L26" s="540"/>
      <c r="M26" s="559" t="s">
        <v>25</v>
      </c>
      <c r="N26" s="566"/>
      <c r="O26" s="566"/>
      <c r="P26" s="566"/>
      <c r="Q26" s="566"/>
      <c r="R26" s="566"/>
      <c r="S26" s="566"/>
      <c r="T26" s="566"/>
      <c r="U26" s="566"/>
      <c r="V26" s="562"/>
      <c r="W26" s="1209"/>
      <c r="Y26" s="591"/>
      <c r="Z26" s="591" t="str">
        <f t="shared" si="0"/>
        <v>Добавить вид теплоносителя (параметры теплоносителя)</v>
      </c>
      <c r="AA26" s="591"/>
      <c r="AB26" s="591"/>
      <c r="AC26" s="591"/>
    </row>
    <row r="27" spans="1:29" ht="15" customHeight="1">
      <c r="A27" s="1236"/>
      <c r="B27" s="1236"/>
      <c r="C27" s="1236"/>
      <c r="D27" s="1236"/>
      <c r="E27" s="1236"/>
      <c r="F27" s="869"/>
      <c r="G27" s="869"/>
      <c r="H27" s="867"/>
      <c r="I27" s="1236"/>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6"/>
      <c r="B28" s="1236"/>
      <c r="C28" s="1236"/>
      <c r="D28" s="1236"/>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6"/>
      <c r="B29" s="1236"/>
      <c r="C29" s="1236"/>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6"/>
      <c r="B30" s="1236"/>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6"/>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1" t="s">
        <v>491</v>
      </c>
      <c r="G2" s="1202"/>
      <c r="H2" s="1203"/>
      <c r="I2" s="808"/>
    </row>
    <row r="3" spans="1:20" ht="3" customHeight="1"/>
    <row r="4" spans="1:20" s="1009" customFormat="1" ht="11.25">
      <c r="A4" s="1015"/>
      <c r="B4" s="1015"/>
      <c r="C4" s="1015"/>
      <c r="D4" s="1015"/>
      <c r="F4" s="1155" t="s">
        <v>454</v>
      </c>
      <c r="G4" s="1155"/>
      <c r="H4" s="1155"/>
      <c r="I4" s="1204"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23.12.2020</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5"/>
      <c r="B11" s="1205">
        <v>1</v>
      </c>
      <c r="C11" s="1025"/>
      <c r="D11" s="1025"/>
      <c r="F11" s="1031" t="str">
        <f>"4."&amp;mergeValue(A11) &amp;"."&amp;mergeValue(B11)</f>
        <v>4.1.1</v>
      </c>
      <c r="G11" s="832" t="s">
        <v>592</v>
      </c>
      <c r="H11" s="1029"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025"/>
      <c r="F12" s="1031" t="str">
        <f>"4."&amp;mergeValue(A12) &amp;"."&amp;mergeValue(B12)&amp;"."&amp;mergeValue(C12)</f>
        <v>4.1.1.1</v>
      </c>
      <c r="G12" s="819" t="s">
        <v>497</v>
      </c>
      <c r="H12" s="1029"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5"/>
      <c r="B13" s="1205"/>
      <c r="C13" s="1205"/>
      <c r="D13" s="1025">
        <v>1</v>
      </c>
      <c r="F13" s="1031" t="str">
        <f>"4."&amp;mergeValue(A13) &amp;"."&amp;mergeValue(B13)&amp;"."&amp;mergeValue(C13)&amp;"."&amp;mergeValue(D13)</f>
        <v>4.1.1.1.1</v>
      </c>
      <c r="G13" s="820" t="s">
        <v>498</v>
      </c>
      <c r="H13" s="1029" t="str">
        <f>IF(Территории!R14="","","" &amp; Территории!R14 &amp; "")</f>
        <v>городской округ Самара (36701000)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rnwskjfAZ6jIQ87X2m5XTD+gap21LfwxO88R1TBchfziR5OSJiV51L61HjLzRNP5owMRSCOuazwdoFVZWZm5hA==" saltValue="XKZX57iUNCcP4b6cPijR5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BS34"/>
  <sheetViews>
    <sheetView showGridLines="0" topLeftCell="AO4" zoomScaleNormal="100" workbookViewId="0">
      <selection activeCell="BC28" sqref="BC28:BC29"/>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29.71093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29.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29.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29.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992" customWidth="1"/>
    <col min="58" max="58" width="115.7109375" style="992" customWidth="1"/>
    <col min="59" max="60" width="10.5703125" style="1010"/>
    <col min="61" max="61" width="11.140625" style="1010" customWidth="1"/>
    <col min="62" max="69" width="10.5703125" style="1010"/>
    <col min="70" max="291" width="10.5703125" style="992"/>
    <col min="292" max="299" width="0" style="992" hidden="1" customWidth="1"/>
    <col min="300" max="300" width="3.7109375" style="992" customWidth="1"/>
    <col min="301" max="301" width="3.85546875" style="992" customWidth="1"/>
    <col min="302" max="302" width="3.7109375" style="992" customWidth="1"/>
    <col min="303" max="303" width="12.7109375" style="992" customWidth="1"/>
    <col min="304" max="304" width="52.7109375" style="992" customWidth="1"/>
    <col min="305" max="308" width="0" style="992" hidden="1" customWidth="1"/>
    <col min="309" max="309" width="12.28515625" style="992" customWidth="1"/>
    <col min="310" max="310" width="6.42578125" style="992" customWidth="1"/>
    <col min="311" max="311" width="12.28515625" style="992" customWidth="1"/>
    <col min="312" max="312" width="0" style="992" hidden="1" customWidth="1"/>
    <col min="313" max="313" width="3.7109375" style="992" customWidth="1"/>
    <col min="314" max="314" width="11.140625" style="992" bestFit="1" customWidth="1"/>
    <col min="315" max="316" width="10.5703125" style="992"/>
    <col min="317" max="317" width="11.140625" style="992" customWidth="1"/>
    <col min="318" max="547" width="10.5703125" style="992"/>
    <col min="548" max="555" width="0" style="992" hidden="1" customWidth="1"/>
    <col min="556" max="556" width="3.7109375" style="992" customWidth="1"/>
    <col min="557" max="557" width="3.85546875" style="992" customWidth="1"/>
    <col min="558" max="558" width="3.7109375" style="992" customWidth="1"/>
    <col min="559" max="559" width="12.7109375" style="992" customWidth="1"/>
    <col min="560" max="560" width="52.7109375" style="992" customWidth="1"/>
    <col min="561" max="564" width="0" style="992" hidden="1" customWidth="1"/>
    <col min="565" max="565" width="12.28515625" style="992" customWidth="1"/>
    <col min="566" max="566" width="6.42578125" style="992" customWidth="1"/>
    <col min="567" max="567" width="12.28515625" style="992" customWidth="1"/>
    <col min="568" max="568" width="0" style="992" hidden="1" customWidth="1"/>
    <col min="569" max="569" width="3.7109375" style="992" customWidth="1"/>
    <col min="570" max="570" width="11.140625" style="992" bestFit="1" customWidth="1"/>
    <col min="571" max="572" width="10.5703125" style="992"/>
    <col min="573" max="573" width="11.140625" style="992" customWidth="1"/>
    <col min="574" max="803" width="10.5703125" style="992"/>
    <col min="804" max="811" width="0" style="992" hidden="1" customWidth="1"/>
    <col min="812" max="812" width="3.7109375" style="992" customWidth="1"/>
    <col min="813" max="813" width="3.85546875" style="992" customWidth="1"/>
    <col min="814" max="814" width="3.7109375" style="992" customWidth="1"/>
    <col min="815" max="815" width="12.7109375" style="992" customWidth="1"/>
    <col min="816" max="816" width="52.7109375" style="992" customWidth="1"/>
    <col min="817" max="820" width="0" style="992" hidden="1" customWidth="1"/>
    <col min="821" max="821" width="12.28515625" style="992" customWidth="1"/>
    <col min="822" max="822" width="6.42578125" style="992" customWidth="1"/>
    <col min="823" max="823" width="12.28515625" style="992" customWidth="1"/>
    <col min="824" max="824" width="0" style="992" hidden="1" customWidth="1"/>
    <col min="825" max="825" width="3.7109375" style="992" customWidth="1"/>
    <col min="826" max="826" width="11.140625" style="992" bestFit="1" customWidth="1"/>
    <col min="827" max="828" width="10.5703125" style="992"/>
    <col min="829" max="829" width="11.140625" style="992" customWidth="1"/>
    <col min="830" max="1059" width="10.5703125" style="992"/>
    <col min="1060" max="1067" width="0" style="992" hidden="1" customWidth="1"/>
    <col min="1068" max="1068" width="3.7109375" style="992" customWidth="1"/>
    <col min="1069" max="1069" width="3.85546875" style="992" customWidth="1"/>
    <col min="1070" max="1070" width="3.7109375" style="992" customWidth="1"/>
    <col min="1071" max="1071" width="12.7109375" style="992" customWidth="1"/>
    <col min="1072" max="1072" width="52.7109375" style="992" customWidth="1"/>
    <col min="1073" max="1076" width="0" style="992" hidden="1" customWidth="1"/>
    <col min="1077" max="1077" width="12.28515625" style="992" customWidth="1"/>
    <col min="1078" max="1078" width="6.42578125" style="992" customWidth="1"/>
    <col min="1079" max="1079" width="12.28515625" style="992" customWidth="1"/>
    <col min="1080" max="1080" width="0" style="992" hidden="1" customWidth="1"/>
    <col min="1081" max="1081" width="3.7109375" style="992" customWidth="1"/>
    <col min="1082" max="1082" width="11.140625" style="992" bestFit="1" customWidth="1"/>
    <col min="1083" max="1084" width="10.5703125" style="992"/>
    <col min="1085" max="1085" width="11.140625" style="992" customWidth="1"/>
    <col min="1086" max="1315" width="10.5703125" style="992"/>
    <col min="1316" max="1323" width="0" style="992" hidden="1" customWidth="1"/>
    <col min="1324" max="1324" width="3.7109375" style="992" customWidth="1"/>
    <col min="1325" max="1325" width="3.85546875" style="992" customWidth="1"/>
    <col min="1326" max="1326" width="3.7109375" style="992" customWidth="1"/>
    <col min="1327" max="1327" width="12.7109375" style="992" customWidth="1"/>
    <col min="1328" max="1328" width="52.7109375" style="992" customWidth="1"/>
    <col min="1329" max="1332" width="0" style="992" hidden="1" customWidth="1"/>
    <col min="1333" max="1333" width="12.28515625" style="992" customWidth="1"/>
    <col min="1334" max="1334" width="6.42578125" style="992" customWidth="1"/>
    <col min="1335" max="1335" width="12.28515625" style="992" customWidth="1"/>
    <col min="1336" max="1336" width="0" style="992" hidden="1" customWidth="1"/>
    <col min="1337" max="1337" width="3.7109375" style="992" customWidth="1"/>
    <col min="1338" max="1338" width="11.140625" style="992" bestFit="1" customWidth="1"/>
    <col min="1339" max="1340" width="10.5703125" style="992"/>
    <col min="1341" max="1341" width="11.140625" style="992" customWidth="1"/>
    <col min="1342" max="1571" width="10.5703125" style="992"/>
    <col min="1572" max="1579" width="0" style="992" hidden="1" customWidth="1"/>
    <col min="1580" max="1580" width="3.7109375" style="992" customWidth="1"/>
    <col min="1581" max="1581" width="3.85546875" style="992" customWidth="1"/>
    <col min="1582" max="1582" width="3.7109375" style="992" customWidth="1"/>
    <col min="1583" max="1583" width="12.7109375" style="992" customWidth="1"/>
    <col min="1584" max="1584" width="52.7109375" style="992" customWidth="1"/>
    <col min="1585" max="1588" width="0" style="992" hidden="1" customWidth="1"/>
    <col min="1589" max="1589" width="12.28515625" style="992" customWidth="1"/>
    <col min="1590" max="1590" width="6.42578125" style="992" customWidth="1"/>
    <col min="1591" max="1591" width="12.28515625" style="992" customWidth="1"/>
    <col min="1592" max="1592" width="0" style="992" hidden="1" customWidth="1"/>
    <col min="1593" max="1593" width="3.7109375" style="992" customWidth="1"/>
    <col min="1594" max="1594" width="11.140625" style="992" bestFit="1" customWidth="1"/>
    <col min="1595" max="1596" width="10.5703125" style="992"/>
    <col min="1597" max="1597" width="11.140625" style="992" customWidth="1"/>
    <col min="1598" max="1827" width="10.5703125" style="992"/>
    <col min="1828" max="1835" width="0" style="992" hidden="1" customWidth="1"/>
    <col min="1836" max="1836" width="3.7109375" style="992" customWidth="1"/>
    <col min="1837" max="1837" width="3.85546875" style="992" customWidth="1"/>
    <col min="1838" max="1838" width="3.7109375" style="992" customWidth="1"/>
    <col min="1839" max="1839" width="12.7109375" style="992" customWidth="1"/>
    <col min="1840" max="1840" width="52.7109375" style="992" customWidth="1"/>
    <col min="1841" max="1844" width="0" style="992" hidden="1" customWidth="1"/>
    <col min="1845" max="1845" width="12.28515625" style="992" customWidth="1"/>
    <col min="1846" max="1846" width="6.42578125" style="992" customWidth="1"/>
    <col min="1847" max="1847" width="12.28515625" style="992" customWidth="1"/>
    <col min="1848" max="1848" width="0" style="992" hidden="1" customWidth="1"/>
    <col min="1849" max="1849" width="3.7109375" style="992" customWidth="1"/>
    <col min="1850" max="1850" width="11.140625" style="992" bestFit="1" customWidth="1"/>
    <col min="1851" max="1852" width="10.5703125" style="992"/>
    <col min="1853" max="1853" width="11.140625" style="992" customWidth="1"/>
    <col min="1854" max="2083" width="10.5703125" style="992"/>
    <col min="2084" max="2091" width="0" style="992" hidden="1" customWidth="1"/>
    <col min="2092" max="2092" width="3.7109375" style="992" customWidth="1"/>
    <col min="2093" max="2093" width="3.85546875" style="992" customWidth="1"/>
    <col min="2094" max="2094" width="3.7109375" style="992" customWidth="1"/>
    <col min="2095" max="2095" width="12.7109375" style="992" customWidth="1"/>
    <col min="2096" max="2096" width="52.7109375" style="992" customWidth="1"/>
    <col min="2097" max="2100" width="0" style="992" hidden="1" customWidth="1"/>
    <col min="2101" max="2101" width="12.28515625" style="992" customWidth="1"/>
    <col min="2102" max="2102" width="6.42578125" style="992" customWidth="1"/>
    <col min="2103" max="2103" width="12.28515625" style="992" customWidth="1"/>
    <col min="2104" max="2104" width="0" style="992" hidden="1" customWidth="1"/>
    <col min="2105" max="2105" width="3.7109375" style="992" customWidth="1"/>
    <col min="2106" max="2106" width="11.140625" style="992" bestFit="1" customWidth="1"/>
    <col min="2107" max="2108" width="10.5703125" style="992"/>
    <col min="2109" max="2109" width="11.140625" style="992" customWidth="1"/>
    <col min="2110" max="2339" width="10.5703125" style="992"/>
    <col min="2340" max="2347" width="0" style="992" hidden="1" customWidth="1"/>
    <col min="2348" max="2348" width="3.7109375" style="992" customWidth="1"/>
    <col min="2349" max="2349" width="3.85546875" style="992" customWidth="1"/>
    <col min="2350" max="2350" width="3.7109375" style="992" customWidth="1"/>
    <col min="2351" max="2351" width="12.7109375" style="992" customWidth="1"/>
    <col min="2352" max="2352" width="52.7109375" style="992" customWidth="1"/>
    <col min="2353" max="2356" width="0" style="992" hidden="1" customWidth="1"/>
    <col min="2357" max="2357" width="12.28515625" style="992" customWidth="1"/>
    <col min="2358" max="2358" width="6.42578125" style="992" customWidth="1"/>
    <col min="2359" max="2359" width="12.28515625" style="992" customWidth="1"/>
    <col min="2360" max="2360" width="0" style="992" hidden="1" customWidth="1"/>
    <col min="2361" max="2361" width="3.7109375" style="992" customWidth="1"/>
    <col min="2362" max="2362" width="11.140625" style="992" bestFit="1" customWidth="1"/>
    <col min="2363" max="2364" width="10.5703125" style="992"/>
    <col min="2365" max="2365" width="11.140625" style="992" customWidth="1"/>
    <col min="2366" max="2595" width="10.5703125" style="992"/>
    <col min="2596" max="2603" width="0" style="992" hidden="1" customWidth="1"/>
    <col min="2604" max="2604" width="3.7109375" style="992" customWidth="1"/>
    <col min="2605" max="2605" width="3.85546875" style="992" customWidth="1"/>
    <col min="2606" max="2606" width="3.7109375" style="992" customWidth="1"/>
    <col min="2607" max="2607" width="12.7109375" style="992" customWidth="1"/>
    <col min="2608" max="2608" width="52.7109375" style="992" customWidth="1"/>
    <col min="2609" max="2612" width="0" style="992" hidden="1" customWidth="1"/>
    <col min="2613" max="2613" width="12.28515625" style="992" customWidth="1"/>
    <col min="2614" max="2614" width="6.42578125" style="992" customWidth="1"/>
    <col min="2615" max="2615" width="12.28515625" style="992" customWidth="1"/>
    <col min="2616" max="2616" width="0" style="992" hidden="1" customWidth="1"/>
    <col min="2617" max="2617" width="3.7109375" style="992" customWidth="1"/>
    <col min="2618" max="2618" width="11.140625" style="992" bestFit="1" customWidth="1"/>
    <col min="2619" max="2620" width="10.5703125" style="992"/>
    <col min="2621" max="2621" width="11.140625" style="992" customWidth="1"/>
    <col min="2622" max="2851" width="10.5703125" style="992"/>
    <col min="2852" max="2859" width="0" style="992" hidden="1" customWidth="1"/>
    <col min="2860" max="2860" width="3.7109375" style="992" customWidth="1"/>
    <col min="2861" max="2861" width="3.85546875" style="992" customWidth="1"/>
    <col min="2862" max="2862" width="3.7109375" style="992" customWidth="1"/>
    <col min="2863" max="2863" width="12.7109375" style="992" customWidth="1"/>
    <col min="2864" max="2864" width="52.7109375" style="992" customWidth="1"/>
    <col min="2865" max="2868" width="0" style="992" hidden="1" customWidth="1"/>
    <col min="2869" max="2869" width="12.28515625" style="992" customWidth="1"/>
    <col min="2870" max="2870" width="6.42578125" style="992" customWidth="1"/>
    <col min="2871" max="2871" width="12.28515625" style="992" customWidth="1"/>
    <col min="2872" max="2872" width="0" style="992" hidden="1" customWidth="1"/>
    <col min="2873" max="2873" width="3.7109375" style="992" customWidth="1"/>
    <col min="2874" max="2874" width="11.140625" style="992" bestFit="1" customWidth="1"/>
    <col min="2875" max="2876" width="10.5703125" style="992"/>
    <col min="2877" max="2877" width="11.140625" style="992" customWidth="1"/>
    <col min="2878" max="3107" width="10.5703125" style="992"/>
    <col min="3108" max="3115" width="0" style="992" hidden="1" customWidth="1"/>
    <col min="3116" max="3116" width="3.7109375" style="992" customWidth="1"/>
    <col min="3117" max="3117" width="3.85546875" style="992" customWidth="1"/>
    <col min="3118" max="3118" width="3.7109375" style="992" customWidth="1"/>
    <col min="3119" max="3119" width="12.7109375" style="992" customWidth="1"/>
    <col min="3120" max="3120" width="52.7109375" style="992" customWidth="1"/>
    <col min="3121" max="3124" width="0" style="992" hidden="1" customWidth="1"/>
    <col min="3125" max="3125" width="12.28515625" style="992" customWidth="1"/>
    <col min="3126" max="3126" width="6.42578125" style="992" customWidth="1"/>
    <col min="3127" max="3127" width="12.28515625" style="992" customWidth="1"/>
    <col min="3128" max="3128" width="0" style="992" hidden="1" customWidth="1"/>
    <col min="3129" max="3129" width="3.7109375" style="992" customWidth="1"/>
    <col min="3130" max="3130" width="11.140625" style="992" bestFit="1" customWidth="1"/>
    <col min="3131" max="3132" width="10.5703125" style="992"/>
    <col min="3133" max="3133" width="11.140625" style="992" customWidth="1"/>
    <col min="3134" max="3363" width="10.5703125" style="992"/>
    <col min="3364" max="3371" width="0" style="992" hidden="1" customWidth="1"/>
    <col min="3372" max="3372" width="3.7109375" style="992" customWidth="1"/>
    <col min="3373" max="3373" width="3.85546875" style="992" customWidth="1"/>
    <col min="3374" max="3374" width="3.7109375" style="992" customWidth="1"/>
    <col min="3375" max="3375" width="12.7109375" style="992" customWidth="1"/>
    <col min="3376" max="3376" width="52.7109375" style="992" customWidth="1"/>
    <col min="3377" max="3380" width="0" style="992" hidden="1" customWidth="1"/>
    <col min="3381" max="3381" width="12.28515625" style="992" customWidth="1"/>
    <col min="3382" max="3382" width="6.42578125" style="992" customWidth="1"/>
    <col min="3383" max="3383" width="12.28515625" style="992" customWidth="1"/>
    <col min="3384" max="3384" width="0" style="992" hidden="1" customWidth="1"/>
    <col min="3385" max="3385" width="3.7109375" style="992" customWidth="1"/>
    <col min="3386" max="3386" width="11.140625" style="992" bestFit="1" customWidth="1"/>
    <col min="3387" max="3388" width="10.5703125" style="992"/>
    <col min="3389" max="3389" width="11.140625" style="992" customWidth="1"/>
    <col min="3390" max="3619" width="10.5703125" style="992"/>
    <col min="3620" max="3627" width="0" style="992" hidden="1" customWidth="1"/>
    <col min="3628" max="3628" width="3.7109375" style="992" customWidth="1"/>
    <col min="3629" max="3629" width="3.85546875" style="992" customWidth="1"/>
    <col min="3630" max="3630" width="3.7109375" style="992" customWidth="1"/>
    <col min="3631" max="3631" width="12.7109375" style="992" customWidth="1"/>
    <col min="3632" max="3632" width="52.7109375" style="992" customWidth="1"/>
    <col min="3633" max="3636" width="0" style="992" hidden="1" customWidth="1"/>
    <col min="3637" max="3637" width="12.28515625" style="992" customWidth="1"/>
    <col min="3638" max="3638" width="6.42578125" style="992" customWidth="1"/>
    <col min="3639" max="3639" width="12.28515625" style="992" customWidth="1"/>
    <col min="3640" max="3640" width="0" style="992" hidden="1" customWidth="1"/>
    <col min="3641" max="3641" width="3.7109375" style="992" customWidth="1"/>
    <col min="3642" max="3642" width="11.140625" style="992" bestFit="1" customWidth="1"/>
    <col min="3643" max="3644" width="10.5703125" style="992"/>
    <col min="3645" max="3645" width="11.140625" style="992" customWidth="1"/>
    <col min="3646" max="3875" width="10.5703125" style="992"/>
    <col min="3876" max="3883" width="0" style="992" hidden="1" customWidth="1"/>
    <col min="3884" max="3884" width="3.7109375" style="992" customWidth="1"/>
    <col min="3885" max="3885" width="3.85546875" style="992" customWidth="1"/>
    <col min="3886" max="3886" width="3.7109375" style="992" customWidth="1"/>
    <col min="3887" max="3887" width="12.7109375" style="992" customWidth="1"/>
    <col min="3888" max="3888" width="52.7109375" style="992" customWidth="1"/>
    <col min="3889" max="3892" width="0" style="992" hidden="1" customWidth="1"/>
    <col min="3893" max="3893" width="12.28515625" style="992" customWidth="1"/>
    <col min="3894" max="3894" width="6.42578125" style="992" customWidth="1"/>
    <col min="3895" max="3895" width="12.28515625" style="992" customWidth="1"/>
    <col min="3896" max="3896" width="0" style="992" hidden="1" customWidth="1"/>
    <col min="3897" max="3897" width="3.7109375" style="992" customWidth="1"/>
    <col min="3898" max="3898" width="11.140625" style="992" bestFit="1" customWidth="1"/>
    <col min="3899" max="3900" width="10.5703125" style="992"/>
    <col min="3901" max="3901" width="11.140625" style="992" customWidth="1"/>
    <col min="3902" max="4131" width="10.5703125" style="992"/>
    <col min="4132" max="4139" width="0" style="992" hidden="1" customWidth="1"/>
    <col min="4140" max="4140" width="3.7109375" style="992" customWidth="1"/>
    <col min="4141" max="4141" width="3.85546875" style="992" customWidth="1"/>
    <col min="4142" max="4142" width="3.7109375" style="992" customWidth="1"/>
    <col min="4143" max="4143" width="12.7109375" style="992" customWidth="1"/>
    <col min="4144" max="4144" width="52.7109375" style="992" customWidth="1"/>
    <col min="4145" max="4148" width="0" style="992" hidden="1" customWidth="1"/>
    <col min="4149" max="4149" width="12.28515625" style="992" customWidth="1"/>
    <col min="4150" max="4150" width="6.42578125" style="992" customWidth="1"/>
    <col min="4151" max="4151" width="12.28515625" style="992" customWidth="1"/>
    <col min="4152" max="4152" width="0" style="992" hidden="1" customWidth="1"/>
    <col min="4153" max="4153" width="3.7109375" style="992" customWidth="1"/>
    <col min="4154" max="4154" width="11.140625" style="992" bestFit="1" customWidth="1"/>
    <col min="4155" max="4156" width="10.5703125" style="992"/>
    <col min="4157" max="4157" width="11.140625" style="992" customWidth="1"/>
    <col min="4158" max="4387" width="10.5703125" style="992"/>
    <col min="4388" max="4395" width="0" style="992" hidden="1" customWidth="1"/>
    <col min="4396" max="4396" width="3.7109375" style="992" customWidth="1"/>
    <col min="4397" max="4397" width="3.85546875" style="992" customWidth="1"/>
    <col min="4398" max="4398" width="3.7109375" style="992" customWidth="1"/>
    <col min="4399" max="4399" width="12.7109375" style="992" customWidth="1"/>
    <col min="4400" max="4400" width="52.7109375" style="992" customWidth="1"/>
    <col min="4401" max="4404" width="0" style="992" hidden="1" customWidth="1"/>
    <col min="4405" max="4405" width="12.28515625" style="992" customWidth="1"/>
    <col min="4406" max="4406" width="6.42578125" style="992" customWidth="1"/>
    <col min="4407" max="4407" width="12.28515625" style="992" customWidth="1"/>
    <col min="4408" max="4408" width="0" style="992" hidden="1" customWidth="1"/>
    <col min="4409" max="4409" width="3.7109375" style="992" customWidth="1"/>
    <col min="4410" max="4410" width="11.140625" style="992" bestFit="1" customWidth="1"/>
    <col min="4411" max="4412" width="10.5703125" style="992"/>
    <col min="4413" max="4413" width="11.140625" style="992" customWidth="1"/>
    <col min="4414" max="4643" width="10.5703125" style="992"/>
    <col min="4644" max="4651" width="0" style="992" hidden="1" customWidth="1"/>
    <col min="4652" max="4652" width="3.7109375" style="992" customWidth="1"/>
    <col min="4653" max="4653" width="3.85546875" style="992" customWidth="1"/>
    <col min="4654" max="4654" width="3.7109375" style="992" customWidth="1"/>
    <col min="4655" max="4655" width="12.7109375" style="992" customWidth="1"/>
    <col min="4656" max="4656" width="52.7109375" style="992" customWidth="1"/>
    <col min="4657" max="4660" width="0" style="992" hidden="1" customWidth="1"/>
    <col min="4661" max="4661" width="12.28515625" style="992" customWidth="1"/>
    <col min="4662" max="4662" width="6.42578125" style="992" customWidth="1"/>
    <col min="4663" max="4663" width="12.28515625" style="992" customWidth="1"/>
    <col min="4664" max="4664" width="0" style="992" hidden="1" customWidth="1"/>
    <col min="4665" max="4665" width="3.7109375" style="992" customWidth="1"/>
    <col min="4666" max="4666" width="11.140625" style="992" bestFit="1" customWidth="1"/>
    <col min="4667" max="4668" width="10.5703125" style="992"/>
    <col min="4669" max="4669" width="11.140625" style="992" customWidth="1"/>
    <col min="4670" max="4899" width="10.5703125" style="992"/>
    <col min="4900" max="4907" width="0" style="992" hidden="1" customWidth="1"/>
    <col min="4908" max="4908" width="3.7109375" style="992" customWidth="1"/>
    <col min="4909" max="4909" width="3.85546875" style="992" customWidth="1"/>
    <col min="4910" max="4910" width="3.7109375" style="992" customWidth="1"/>
    <col min="4911" max="4911" width="12.7109375" style="992" customWidth="1"/>
    <col min="4912" max="4912" width="52.7109375" style="992" customWidth="1"/>
    <col min="4913" max="4916" width="0" style="992" hidden="1" customWidth="1"/>
    <col min="4917" max="4917" width="12.28515625" style="992" customWidth="1"/>
    <col min="4918" max="4918" width="6.42578125" style="992" customWidth="1"/>
    <col min="4919" max="4919" width="12.28515625" style="992" customWidth="1"/>
    <col min="4920" max="4920" width="0" style="992" hidden="1" customWidth="1"/>
    <col min="4921" max="4921" width="3.7109375" style="992" customWidth="1"/>
    <col min="4922" max="4922" width="11.140625" style="992" bestFit="1" customWidth="1"/>
    <col min="4923" max="4924" width="10.5703125" style="992"/>
    <col min="4925" max="4925" width="11.140625" style="992" customWidth="1"/>
    <col min="4926" max="5155" width="10.5703125" style="992"/>
    <col min="5156" max="5163" width="0" style="992" hidden="1" customWidth="1"/>
    <col min="5164" max="5164" width="3.7109375" style="992" customWidth="1"/>
    <col min="5165" max="5165" width="3.85546875" style="992" customWidth="1"/>
    <col min="5166" max="5166" width="3.7109375" style="992" customWidth="1"/>
    <col min="5167" max="5167" width="12.7109375" style="992" customWidth="1"/>
    <col min="5168" max="5168" width="52.7109375" style="992" customWidth="1"/>
    <col min="5169" max="5172" width="0" style="992" hidden="1" customWidth="1"/>
    <col min="5173" max="5173" width="12.28515625" style="992" customWidth="1"/>
    <col min="5174" max="5174" width="6.42578125" style="992" customWidth="1"/>
    <col min="5175" max="5175" width="12.28515625" style="992" customWidth="1"/>
    <col min="5176" max="5176" width="0" style="992" hidden="1" customWidth="1"/>
    <col min="5177" max="5177" width="3.7109375" style="992" customWidth="1"/>
    <col min="5178" max="5178" width="11.140625" style="992" bestFit="1" customWidth="1"/>
    <col min="5179" max="5180" width="10.5703125" style="992"/>
    <col min="5181" max="5181" width="11.140625" style="992" customWidth="1"/>
    <col min="5182" max="5411" width="10.5703125" style="992"/>
    <col min="5412" max="5419" width="0" style="992" hidden="1" customWidth="1"/>
    <col min="5420" max="5420" width="3.7109375" style="992" customWidth="1"/>
    <col min="5421" max="5421" width="3.85546875" style="992" customWidth="1"/>
    <col min="5422" max="5422" width="3.7109375" style="992" customWidth="1"/>
    <col min="5423" max="5423" width="12.7109375" style="992" customWidth="1"/>
    <col min="5424" max="5424" width="52.7109375" style="992" customWidth="1"/>
    <col min="5425" max="5428" width="0" style="992" hidden="1" customWidth="1"/>
    <col min="5429" max="5429" width="12.28515625" style="992" customWidth="1"/>
    <col min="5430" max="5430" width="6.42578125" style="992" customWidth="1"/>
    <col min="5431" max="5431" width="12.28515625" style="992" customWidth="1"/>
    <col min="5432" max="5432" width="0" style="992" hidden="1" customWidth="1"/>
    <col min="5433" max="5433" width="3.7109375" style="992" customWidth="1"/>
    <col min="5434" max="5434" width="11.140625" style="992" bestFit="1" customWidth="1"/>
    <col min="5435" max="5436" width="10.5703125" style="992"/>
    <col min="5437" max="5437" width="11.140625" style="992" customWidth="1"/>
    <col min="5438" max="5667" width="10.5703125" style="992"/>
    <col min="5668" max="5675" width="0" style="992" hidden="1" customWidth="1"/>
    <col min="5676" max="5676" width="3.7109375" style="992" customWidth="1"/>
    <col min="5677" max="5677" width="3.85546875" style="992" customWidth="1"/>
    <col min="5678" max="5678" width="3.7109375" style="992" customWidth="1"/>
    <col min="5679" max="5679" width="12.7109375" style="992" customWidth="1"/>
    <col min="5680" max="5680" width="52.7109375" style="992" customWidth="1"/>
    <col min="5681" max="5684" width="0" style="992" hidden="1" customWidth="1"/>
    <col min="5685" max="5685" width="12.28515625" style="992" customWidth="1"/>
    <col min="5686" max="5686" width="6.42578125" style="992" customWidth="1"/>
    <col min="5687" max="5687" width="12.28515625" style="992" customWidth="1"/>
    <col min="5688" max="5688" width="0" style="992" hidden="1" customWidth="1"/>
    <col min="5689" max="5689" width="3.7109375" style="992" customWidth="1"/>
    <col min="5690" max="5690" width="11.140625" style="992" bestFit="1" customWidth="1"/>
    <col min="5691" max="5692" width="10.5703125" style="992"/>
    <col min="5693" max="5693" width="11.140625" style="992" customWidth="1"/>
    <col min="5694" max="5923" width="10.5703125" style="992"/>
    <col min="5924" max="5931" width="0" style="992" hidden="1" customWidth="1"/>
    <col min="5932" max="5932" width="3.7109375" style="992" customWidth="1"/>
    <col min="5933" max="5933" width="3.85546875" style="992" customWidth="1"/>
    <col min="5934" max="5934" width="3.7109375" style="992" customWidth="1"/>
    <col min="5935" max="5935" width="12.7109375" style="992" customWidth="1"/>
    <col min="5936" max="5936" width="52.7109375" style="992" customWidth="1"/>
    <col min="5937" max="5940" width="0" style="992" hidden="1" customWidth="1"/>
    <col min="5941" max="5941" width="12.28515625" style="992" customWidth="1"/>
    <col min="5942" max="5942" width="6.42578125" style="992" customWidth="1"/>
    <col min="5943" max="5943" width="12.28515625" style="992" customWidth="1"/>
    <col min="5944" max="5944" width="0" style="992" hidden="1" customWidth="1"/>
    <col min="5945" max="5945" width="3.7109375" style="992" customWidth="1"/>
    <col min="5946" max="5946" width="11.140625" style="992" bestFit="1" customWidth="1"/>
    <col min="5947" max="5948" width="10.5703125" style="992"/>
    <col min="5949" max="5949" width="11.140625" style="992" customWidth="1"/>
    <col min="5950" max="6179" width="10.5703125" style="992"/>
    <col min="6180" max="6187" width="0" style="992" hidden="1" customWidth="1"/>
    <col min="6188" max="6188" width="3.7109375" style="992" customWidth="1"/>
    <col min="6189" max="6189" width="3.85546875" style="992" customWidth="1"/>
    <col min="6190" max="6190" width="3.7109375" style="992" customWidth="1"/>
    <col min="6191" max="6191" width="12.7109375" style="992" customWidth="1"/>
    <col min="6192" max="6192" width="52.7109375" style="992" customWidth="1"/>
    <col min="6193" max="6196" width="0" style="992" hidden="1" customWidth="1"/>
    <col min="6197" max="6197" width="12.28515625" style="992" customWidth="1"/>
    <col min="6198" max="6198" width="6.42578125" style="992" customWidth="1"/>
    <col min="6199" max="6199" width="12.28515625" style="992" customWidth="1"/>
    <col min="6200" max="6200" width="0" style="992" hidden="1" customWidth="1"/>
    <col min="6201" max="6201" width="3.7109375" style="992" customWidth="1"/>
    <col min="6202" max="6202" width="11.140625" style="992" bestFit="1" customWidth="1"/>
    <col min="6203" max="6204" width="10.5703125" style="992"/>
    <col min="6205" max="6205" width="11.140625" style="992" customWidth="1"/>
    <col min="6206" max="6435" width="10.5703125" style="992"/>
    <col min="6436" max="6443" width="0" style="992" hidden="1" customWidth="1"/>
    <col min="6444" max="6444" width="3.7109375" style="992" customWidth="1"/>
    <col min="6445" max="6445" width="3.85546875" style="992" customWidth="1"/>
    <col min="6446" max="6446" width="3.7109375" style="992" customWidth="1"/>
    <col min="6447" max="6447" width="12.7109375" style="992" customWidth="1"/>
    <col min="6448" max="6448" width="52.7109375" style="992" customWidth="1"/>
    <col min="6449" max="6452" width="0" style="992" hidden="1" customWidth="1"/>
    <col min="6453" max="6453" width="12.28515625" style="992" customWidth="1"/>
    <col min="6454" max="6454" width="6.42578125" style="992" customWidth="1"/>
    <col min="6455" max="6455" width="12.28515625" style="992" customWidth="1"/>
    <col min="6456" max="6456" width="0" style="992" hidden="1" customWidth="1"/>
    <col min="6457" max="6457" width="3.7109375" style="992" customWidth="1"/>
    <col min="6458" max="6458" width="11.140625" style="992" bestFit="1" customWidth="1"/>
    <col min="6459" max="6460" width="10.5703125" style="992"/>
    <col min="6461" max="6461" width="11.140625" style="992" customWidth="1"/>
    <col min="6462" max="6691" width="10.5703125" style="992"/>
    <col min="6692" max="6699" width="0" style="992" hidden="1" customWidth="1"/>
    <col min="6700" max="6700" width="3.7109375" style="992" customWidth="1"/>
    <col min="6701" max="6701" width="3.85546875" style="992" customWidth="1"/>
    <col min="6702" max="6702" width="3.7109375" style="992" customWidth="1"/>
    <col min="6703" max="6703" width="12.7109375" style="992" customWidth="1"/>
    <col min="6704" max="6704" width="52.7109375" style="992" customWidth="1"/>
    <col min="6705" max="6708" width="0" style="992" hidden="1" customWidth="1"/>
    <col min="6709" max="6709" width="12.28515625" style="992" customWidth="1"/>
    <col min="6710" max="6710" width="6.42578125" style="992" customWidth="1"/>
    <col min="6711" max="6711" width="12.28515625" style="992" customWidth="1"/>
    <col min="6712" max="6712" width="0" style="992" hidden="1" customWidth="1"/>
    <col min="6713" max="6713" width="3.7109375" style="992" customWidth="1"/>
    <col min="6714" max="6714" width="11.140625" style="992" bestFit="1" customWidth="1"/>
    <col min="6715" max="6716" width="10.5703125" style="992"/>
    <col min="6717" max="6717" width="11.140625" style="992" customWidth="1"/>
    <col min="6718" max="6947" width="10.5703125" style="992"/>
    <col min="6948" max="6955" width="0" style="992" hidden="1" customWidth="1"/>
    <col min="6956" max="6956" width="3.7109375" style="992" customWidth="1"/>
    <col min="6957" max="6957" width="3.85546875" style="992" customWidth="1"/>
    <col min="6958" max="6958" width="3.7109375" style="992" customWidth="1"/>
    <col min="6959" max="6959" width="12.7109375" style="992" customWidth="1"/>
    <col min="6960" max="6960" width="52.7109375" style="992" customWidth="1"/>
    <col min="6961" max="6964" width="0" style="992" hidden="1" customWidth="1"/>
    <col min="6965" max="6965" width="12.28515625" style="992" customWidth="1"/>
    <col min="6966" max="6966" width="6.42578125" style="992" customWidth="1"/>
    <col min="6967" max="6967" width="12.28515625" style="992" customWidth="1"/>
    <col min="6968" max="6968" width="0" style="992" hidden="1" customWidth="1"/>
    <col min="6969" max="6969" width="3.7109375" style="992" customWidth="1"/>
    <col min="6970" max="6970" width="11.140625" style="992" bestFit="1" customWidth="1"/>
    <col min="6971" max="6972" width="10.5703125" style="992"/>
    <col min="6973" max="6973" width="11.140625" style="992" customWidth="1"/>
    <col min="6974" max="7203" width="10.5703125" style="992"/>
    <col min="7204" max="7211" width="0" style="992" hidden="1" customWidth="1"/>
    <col min="7212" max="7212" width="3.7109375" style="992" customWidth="1"/>
    <col min="7213" max="7213" width="3.85546875" style="992" customWidth="1"/>
    <col min="7214" max="7214" width="3.7109375" style="992" customWidth="1"/>
    <col min="7215" max="7215" width="12.7109375" style="992" customWidth="1"/>
    <col min="7216" max="7216" width="52.7109375" style="992" customWidth="1"/>
    <col min="7217" max="7220" width="0" style="992" hidden="1" customWidth="1"/>
    <col min="7221" max="7221" width="12.28515625" style="992" customWidth="1"/>
    <col min="7222" max="7222" width="6.42578125" style="992" customWidth="1"/>
    <col min="7223" max="7223" width="12.28515625" style="992" customWidth="1"/>
    <col min="7224" max="7224" width="0" style="992" hidden="1" customWidth="1"/>
    <col min="7225" max="7225" width="3.7109375" style="992" customWidth="1"/>
    <col min="7226" max="7226" width="11.140625" style="992" bestFit="1" customWidth="1"/>
    <col min="7227" max="7228" width="10.5703125" style="992"/>
    <col min="7229" max="7229" width="11.140625" style="992" customWidth="1"/>
    <col min="7230" max="7459" width="10.5703125" style="992"/>
    <col min="7460" max="7467" width="0" style="992" hidden="1" customWidth="1"/>
    <col min="7468" max="7468" width="3.7109375" style="992" customWidth="1"/>
    <col min="7469" max="7469" width="3.85546875" style="992" customWidth="1"/>
    <col min="7470" max="7470" width="3.7109375" style="992" customWidth="1"/>
    <col min="7471" max="7471" width="12.7109375" style="992" customWidth="1"/>
    <col min="7472" max="7472" width="52.7109375" style="992" customWidth="1"/>
    <col min="7473" max="7476" width="0" style="992" hidden="1" customWidth="1"/>
    <col min="7477" max="7477" width="12.28515625" style="992" customWidth="1"/>
    <col min="7478" max="7478" width="6.42578125" style="992" customWidth="1"/>
    <col min="7479" max="7479" width="12.28515625" style="992" customWidth="1"/>
    <col min="7480" max="7480" width="0" style="992" hidden="1" customWidth="1"/>
    <col min="7481" max="7481" width="3.7109375" style="992" customWidth="1"/>
    <col min="7482" max="7482" width="11.140625" style="992" bestFit="1" customWidth="1"/>
    <col min="7483" max="7484" width="10.5703125" style="992"/>
    <col min="7485" max="7485" width="11.140625" style="992" customWidth="1"/>
    <col min="7486" max="7715" width="10.5703125" style="992"/>
    <col min="7716" max="7723" width="0" style="992" hidden="1" customWidth="1"/>
    <col min="7724" max="7724" width="3.7109375" style="992" customWidth="1"/>
    <col min="7725" max="7725" width="3.85546875" style="992" customWidth="1"/>
    <col min="7726" max="7726" width="3.7109375" style="992" customWidth="1"/>
    <col min="7727" max="7727" width="12.7109375" style="992" customWidth="1"/>
    <col min="7728" max="7728" width="52.7109375" style="992" customWidth="1"/>
    <col min="7729" max="7732" width="0" style="992" hidden="1" customWidth="1"/>
    <col min="7733" max="7733" width="12.28515625" style="992" customWidth="1"/>
    <col min="7734" max="7734" width="6.42578125" style="992" customWidth="1"/>
    <col min="7735" max="7735" width="12.28515625" style="992" customWidth="1"/>
    <col min="7736" max="7736" width="0" style="992" hidden="1" customWidth="1"/>
    <col min="7737" max="7737" width="3.7109375" style="992" customWidth="1"/>
    <col min="7738" max="7738" width="11.140625" style="992" bestFit="1" customWidth="1"/>
    <col min="7739" max="7740" width="10.5703125" style="992"/>
    <col min="7741" max="7741" width="11.140625" style="992" customWidth="1"/>
    <col min="7742" max="7971" width="10.5703125" style="992"/>
    <col min="7972" max="7979" width="0" style="992" hidden="1" customWidth="1"/>
    <col min="7980" max="7980" width="3.7109375" style="992" customWidth="1"/>
    <col min="7981" max="7981" width="3.85546875" style="992" customWidth="1"/>
    <col min="7982" max="7982" width="3.7109375" style="992" customWidth="1"/>
    <col min="7983" max="7983" width="12.7109375" style="992" customWidth="1"/>
    <col min="7984" max="7984" width="52.7109375" style="992" customWidth="1"/>
    <col min="7985" max="7988" width="0" style="992" hidden="1" customWidth="1"/>
    <col min="7989" max="7989" width="12.28515625" style="992" customWidth="1"/>
    <col min="7990" max="7990" width="6.42578125" style="992" customWidth="1"/>
    <col min="7991" max="7991" width="12.28515625" style="992" customWidth="1"/>
    <col min="7992" max="7992" width="0" style="992" hidden="1" customWidth="1"/>
    <col min="7993" max="7993" width="3.7109375" style="992" customWidth="1"/>
    <col min="7994" max="7994" width="11.140625" style="992" bestFit="1" customWidth="1"/>
    <col min="7995" max="7996" width="10.5703125" style="992"/>
    <col min="7997" max="7997" width="11.140625" style="992" customWidth="1"/>
    <col min="7998" max="8227" width="10.5703125" style="992"/>
    <col min="8228" max="8235" width="0" style="992" hidden="1" customWidth="1"/>
    <col min="8236" max="8236" width="3.7109375" style="992" customWidth="1"/>
    <col min="8237" max="8237" width="3.85546875" style="992" customWidth="1"/>
    <col min="8238" max="8238" width="3.7109375" style="992" customWidth="1"/>
    <col min="8239" max="8239" width="12.7109375" style="992" customWidth="1"/>
    <col min="8240" max="8240" width="52.7109375" style="992" customWidth="1"/>
    <col min="8241" max="8244" width="0" style="992" hidden="1" customWidth="1"/>
    <col min="8245" max="8245" width="12.28515625" style="992" customWidth="1"/>
    <col min="8246" max="8246" width="6.42578125" style="992" customWidth="1"/>
    <col min="8247" max="8247" width="12.28515625" style="992" customWidth="1"/>
    <col min="8248" max="8248" width="0" style="992" hidden="1" customWidth="1"/>
    <col min="8249" max="8249" width="3.7109375" style="992" customWidth="1"/>
    <col min="8250" max="8250" width="11.140625" style="992" bestFit="1" customWidth="1"/>
    <col min="8251" max="8252" width="10.5703125" style="992"/>
    <col min="8253" max="8253" width="11.140625" style="992" customWidth="1"/>
    <col min="8254" max="8483" width="10.5703125" style="992"/>
    <col min="8484" max="8491" width="0" style="992" hidden="1" customWidth="1"/>
    <col min="8492" max="8492" width="3.7109375" style="992" customWidth="1"/>
    <col min="8493" max="8493" width="3.85546875" style="992" customWidth="1"/>
    <col min="8494" max="8494" width="3.7109375" style="992" customWidth="1"/>
    <col min="8495" max="8495" width="12.7109375" style="992" customWidth="1"/>
    <col min="8496" max="8496" width="52.7109375" style="992" customWidth="1"/>
    <col min="8497" max="8500" width="0" style="992" hidden="1" customWidth="1"/>
    <col min="8501" max="8501" width="12.28515625" style="992" customWidth="1"/>
    <col min="8502" max="8502" width="6.42578125" style="992" customWidth="1"/>
    <col min="8503" max="8503" width="12.28515625" style="992" customWidth="1"/>
    <col min="8504" max="8504" width="0" style="992" hidden="1" customWidth="1"/>
    <col min="8505" max="8505" width="3.7109375" style="992" customWidth="1"/>
    <col min="8506" max="8506" width="11.140625" style="992" bestFit="1" customWidth="1"/>
    <col min="8507" max="8508" width="10.5703125" style="992"/>
    <col min="8509" max="8509" width="11.140625" style="992" customWidth="1"/>
    <col min="8510" max="8739" width="10.5703125" style="992"/>
    <col min="8740" max="8747" width="0" style="992" hidden="1" customWidth="1"/>
    <col min="8748" max="8748" width="3.7109375" style="992" customWidth="1"/>
    <col min="8749" max="8749" width="3.85546875" style="992" customWidth="1"/>
    <col min="8750" max="8750" width="3.7109375" style="992" customWidth="1"/>
    <col min="8751" max="8751" width="12.7109375" style="992" customWidth="1"/>
    <col min="8752" max="8752" width="52.7109375" style="992" customWidth="1"/>
    <col min="8753" max="8756" width="0" style="992" hidden="1" customWidth="1"/>
    <col min="8757" max="8757" width="12.28515625" style="992" customWidth="1"/>
    <col min="8758" max="8758" width="6.42578125" style="992" customWidth="1"/>
    <col min="8759" max="8759" width="12.28515625" style="992" customWidth="1"/>
    <col min="8760" max="8760" width="0" style="992" hidden="1" customWidth="1"/>
    <col min="8761" max="8761" width="3.7109375" style="992" customWidth="1"/>
    <col min="8762" max="8762" width="11.140625" style="992" bestFit="1" customWidth="1"/>
    <col min="8763" max="8764" width="10.5703125" style="992"/>
    <col min="8765" max="8765" width="11.140625" style="992" customWidth="1"/>
    <col min="8766" max="8995" width="10.5703125" style="992"/>
    <col min="8996" max="9003" width="0" style="992" hidden="1" customWidth="1"/>
    <col min="9004" max="9004" width="3.7109375" style="992" customWidth="1"/>
    <col min="9005" max="9005" width="3.85546875" style="992" customWidth="1"/>
    <col min="9006" max="9006" width="3.7109375" style="992" customWidth="1"/>
    <col min="9007" max="9007" width="12.7109375" style="992" customWidth="1"/>
    <col min="9008" max="9008" width="52.7109375" style="992" customWidth="1"/>
    <col min="9009" max="9012" width="0" style="992" hidden="1" customWidth="1"/>
    <col min="9013" max="9013" width="12.28515625" style="992" customWidth="1"/>
    <col min="9014" max="9014" width="6.42578125" style="992" customWidth="1"/>
    <col min="9015" max="9015" width="12.28515625" style="992" customWidth="1"/>
    <col min="9016" max="9016" width="0" style="992" hidden="1" customWidth="1"/>
    <col min="9017" max="9017" width="3.7109375" style="992" customWidth="1"/>
    <col min="9018" max="9018" width="11.140625" style="992" bestFit="1" customWidth="1"/>
    <col min="9019" max="9020" width="10.5703125" style="992"/>
    <col min="9021" max="9021" width="11.140625" style="992" customWidth="1"/>
    <col min="9022" max="9251" width="10.5703125" style="992"/>
    <col min="9252" max="9259" width="0" style="992" hidden="1" customWidth="1"/>
    <col min="9260" max="9260" width="3.7109375" style="992" customWidth="1"/>
    <col min="9261" max="9261" width="3.85546875" style="992" customWidth="1"/>
    <col min="9262" max="9262" width="3.7109375" style="992" customWidth="1"/>
    <col min="9263" max="9263" width="12.7109375" style="992" customWidth="1"/>
    <col min="9264" max="9264" width="52.7109375" style="992" customWidth="1"/>
    <col min="9265" max="9268" width="0" style="992" hidden="1" customWidth="1"/>
    <col min="9269" max="9269" width="12.28515625" style="992" customWidth="1"/>
    <col min="9270" max="9270" width="6.42578125" style="992" customWidth="1"/>
    <col min="9271" max="9271" width="12.28515625" style="992" customWidth="1"/>
    <col min="9272" max="9272" width="0" style="992" hidden="1" customWidth="1"/>
    <col min="9273" max="9273" width="3.7109375" style="992" customWidth="1"/>
    <col min="9274" max="9274" width="11.140625" style="992" bestFit="1" customWidth="1"/>
    <col min="9275" max="9276" width="10.5703125" style="992"/>
    <col min="9277" max="9277" width="11.140625" style="992" customWidth="1"/>
    <col min="9278" max="9507" width="10.5703125" style="992"/>
    <col min="9508" max="9515" width="0" style="992" hidden="1" customWidth="1"/>
    <col min="9516" max="9516" width="3.7109375" style="992" customWidth="1"/>
    <col min="9517" max="9517" width="3.85546875" style="992" customWidth="1"/>
    <col min="9518" max="9518" width="3.7109375" style="992" customWidth="1"/>
    <col min="9519" max="9519" width="12.7109375" style="992" customWidth="1"/>
    <col min="9520" max="9520" width="52.7109375" style="992" customWidth="1"/>
    <col min="9521" max="9524" width="0" style="992" hidden="1" customWidth="1"/>
    <col min="9525" max="9525" width="12.28515625" style="992" customWidth="1"/>
    <col min="9526" max="9526" width="6.42578125" style="992" customWidth="1"/>
    <col min="9527" max="9527" width="12.28515625" style="992" customWidth="1"/>
    <col min="9528" max="9528" width="0" style="992" hidden="1" customWidth="1"/>
    <col min="9529" max="9529" width="3.7109375" style="992" customWidth="1"/>
    <col min="9530" max="9530" width="11.140625" style="992" bestFit="1" customWidth="1"/>
    <col min="9531" max="9532" width="10.5703125" style="992"/>
    <col min="9533" max="9533" width="11.140625" style="992" customWidth="1"/>
    <col min="9534" max="9763" width="10.5703125" style="992"/>
    <col min="9764" max="9771" width="0" style="992" hidden="1" customWidth="1"/>
    <col min="9772" max="9772" width="3.7109375" style="992" customWidth="1"/>
    <col min="9773" max="9773" width="3.85546875" style="992" customWidth="1"/>
    <col min="9774" max="9774" width="3.7109375" style="992" customWidth="1"/>
    <col min="9775" max="9775" width="12.7109375" style="992" customWidth="1"/>
    <col min="9776" max="9776" width="52.7109375" style="992" customWidth="1"/>
    <col min="9777" max="9780" width="0" style="992" hidden="1" customWidth="1"/>
    <col min="9781" max="9781" width="12.28515625" style="992" customWidth="1"/>
    <col min="9782" max="9782" width="6.42578125" style="992" customWidth="1"/>
    <col min="9783" max="9783" width="12.28515625" style="992" customWidth="1"/>
    <col min="9784" max="9784" width="0" style="992" hidden="1" customWidth="1"/>
    <col min="9785" max="9785" width="3.7109375" style="992" customWidth="1"/>
    <col min="9786" max="9786" width="11.140625" style="992" bestFit="1" customWidth="1"/>
    <col min="9787" max="9788" width="10.5703125" style="992"/>
    <col min="9789" max="9789" width="11.140625" style="992" customWidth="1"/>
    <col min="9790" max="10019" width="10.5703125" style="992"/>
    <col min="10020" max="10027" width="0" style="992" hidden="1" customWidth="1"/>
    <col min="10028" max="10028" width="3.7109375" style="992" customWidth="1"/>
    <col min="10029" max="10029" width="3.85546875" style="992" customWidth="1"/>
    <col min="10030" max="10030" width="3.7109375" style="992" customWidth="1"/>
    <col min="10031" max="10031" width="12.7109375" style="992" customWidth="1"/>
    <col min="10032" max="10032" width="52.7109375" style="992" customWidth="1"/>
    <col min="10033" max="10036" width="0" style="992" hidden="1" customWidth="1"/>
    <col min="10037" max="10037" width="12.28515625" style="992" customWidth="1"/>
    <col min="10038" max="10038" width="6.42578125" style="992" customWidth="1"/>
    <col min="10039" max="10039" width="12.28515625" style="992" customWidth="1"/>
    <col min="10040" max="10040" width="0" style="992" hidden="1" customWidth="1"/>
    <col min="10041" max="10041" width="3.7109375" style="992" customWidth="1"/>
    <col min="10042" max="10042" width="11.140625" style="992" bestFit="1" customWidth="1"/>
    <col min="10043" max="10044" width="10.5703125" style="992"/>
    <col min="10045" max="10045" width="11.140625" style="992" customWidth="1"/>
    <col min="10046" max="10275" width="10.5703125" style="992"/>
    <col min="10276" max="10283" width="0" style="992" hidden="1" customWidth="1"/>
    <col min="10284" max="10284" width="3.7109375" style="992" customWidth="1"/>
    <col min="10285" max="10285" width="3.85546875" style="992" customWidth="1"/>
    <col min="10286" max="10286" width="3.7109375" style="992" customWidth="1"/>
    <col min="10287" max="10287" width="12.7109375" style="992" customWidth="1"/>
    <col min="10288" max="10288" width="52.7109375" style="992" customWidth="1"/>
    <col min="10289" max="10292" width="0" style="992" hidden="1" customWidth="1"/>
    <col min="10293" max="10293" width="12.28515625" style="992" customWidth="1"/>
    <col min="10294" max="10294" width="6.42578125" style="992" customWidth="1"/>
    <col min="10295" max="10295" width="12.28515625" style="992" customWidth="1"/>
    <col min="10296" max="10296" width="0" style="992" hidden="1" customWidth="1"/>
    <col min="10297" max="10297" width="3.7109375" style="992" customWidth="1"/>
    <col min="10298" max="10298" width="11.140625" style="992" bestFit="1" customWidth="1"/>
    <col min="10299" max="10300" width="10.5703125" style="992"/>
    <col min="10301" max="10301" width="11.140625" style="992" customWidth="1"/>
    <col min="10302" max="10531" width="10.5703125" style="992"/>
    <col min="10532" max="10539" width="0" style="992" hidden="1" customWidth="1"/>
    <col min="10540" max="10540" width="3.7109375" style="992" customWidth="1"/>
    <col min="10541" max="10541" width="3.85546875" style="992" customWidth="1"/>
    <col min="10542" max="10542" width="3.7109375" style="992" customWidth="1"/>
    <col min="10543" max="10543" width="12.7109375" style="992" customWidth="1"/>
    <col min="10544" max="10544" width="52.7109375" style="992" customWidth="1"/>
    <col min="10545" max="10548" width="0" style="992" hidden="1" customWidth="1"/>
    <col min="10549" max="10549" width="12.28515625" style="992" customWidth="1"/>
    <col min="10550" max="10550" width="6.42578125" style="992" customWidth="1"/>
    <col min="10551" max="10551" width="12.28515625" style="992" customWidth="1"/>
    <col min="10552" max="10552" width="0" style="992" hidden="1" customWidth="1"/>
    <col min="10553" max="10553" width="3.7109375" style="992" customWidth="1"/>
    <col min="10554" max="10554" width="11.140625" style="992" bestFit="1" customWidth="1"/>
    <col min="10555" max="10556" width="10.5703125" style="992"/>
    <col min="10557" max="10557" width="11.140625" style="992" customWidth="1"/>
    <col min="10558" max="10787" width="10.5703125" style="992"/>
    <col min="10788" max="10795" width="0" style="992" hidden="1" customWidth="1"/>
    <col min="10796" max="10796" width="3.7109375" style="992" customWidth="1"/>
    <col min="10797" max="10797" width="3.85546875" style="992" customWidth="1"/>
    <col min="10798" max="10798" width="3.7109375" style="992" customWidth="1"/>
    <col min="10799" max="10799" width="12.7109375" style="992" customWidth="1"/>
    <col min="10800" max="10800" width="52.7109375" style="992" customWidth="1"/>
    <col min="10801" max="10804" width="0" style="992" hidden="1" customWidth="1"/>
    <col min="10805" max="10805" width="12.28515625" style="992" customWidth="1"/>
    <col min="10806" max="10806" width="6.42578125" style="992" customWidth="1"/>
    <col min="10807" max="10807" width="12.28515625" style="992" customWidth="1"/>
    <col min="10808" max="10808" width="0" style="992" hidden="1" customWidth="1"/>
    <col min="10809" max="10809" width="3.7109375" style="992" customWidth="1"/>
    <col min="10810" max="10810" width="11.140625" style="992" bestFit="1" customWidth="1"/>
    <col min="10811" max="10812" width="10.5703125" style="992"/>
    <col min="10813" max="10813" width="11.140625" style="992" customWidth="1"/>
    <col min="10814" max="11043" width="10.5703125" style="992"/>
    <col min="11044" max="11051" width="0" style="992" hidden="1" customWidth="1"/>
    <col min="11052" max="11052" width="3.7109375" style="992" customWidth="1"/>
    <col min="11053" max="11053" width="3.85546875" style="992" customWidth="1"/>
    <col min="11054" max="11054" width="3.7109375" style="992" customWidth="1"/>
    <col min="11055" max="11055" width="12.7109375" style="992" customWidth="1"/>
    <col min="11056" max="11056" width="52.7109375" style="992" customWidth="1"/>
    <col min="11057" max="11060" width="0" style="992" hidden="1" customWidth="1"/>
    <col min="11061" max="11061" width="12.28515625" style="992" customWidth="1"/>
    <col min="11062" max="11062" width="6.42578125" style="992" customWidth="1"/>
    <col min="11063" max="11063" width="12.28515625" style="992" customWidth="1"/>
    <col min="11064" max="11064" width="0" style="992" hidden="1" customWidth="1"/>
    <col min="11065" max="11065" width="3.7109375" style="992" customWidth="1"/>
    <col min="11066" max="11066" width="11.140625" style="992" bestFit="1" customWidth="1"/>
    <col min="11067" max="11068" width="10.5703125" style="992"/>
    <col min="11069" max="11069" width="11.140625" style="992" customWidth="1"/>
    <col min="11070" max="11299" width="10.5703125" style="992"/>
    <col min="11300" max="11307" width="0" style="992" hidden="1" customWidth="1"/>
    <col min="11308" max="11308" width="3.7109375" style="992" customWidth="1"/>
    <col min="11309" max="11309" width="3.85546875" style="992" customWidth="1"/>
    <col min="11310" max="11310" width="3.7109375" style="992" customWidth="1"/>
    <col min="11311" max="11311" width="12.7109375" style="992" customWidth="1"/>
    <col min="11312" max="11312" width="52.7109375" style="992" customWidth="1"/>
    <col min="11313" max="11316" width="0" style="992" hidden="1" customWidth="1"/>
    <col min="11317" max="11317" width="12.28515625" style="992" customWidth="1"/>
    <col min="11318" max="11318" width="6.42578125" style="992" customWidth="1"/>
    <col min="11319" max="11319" width="12.28515625" style="992" customWidth="1"/>
    <col min="11320" max="11320" width="0" style="992" hidden="1" customWidth="1"/>
    <col min="11321" max="11321" width="3.7109375" style="992" customWidth="1"/>
    <col min="11322" max="11322" width="11.140625" style="992" bestFit="1" customWidth="1"/>
    <col min="11323" max="11324" width="10.5703125" style="992"/>
    <col min="11325" max="11325" width="11.140625" style="992" customWidth="1"/>
    <col min="11326" max="11555" width="10.5703125" style="992"/>
    <col min="11556" max="11563" width="0" style="992" hidden="1" customWidth="1"/>
    <col min="11564" max="11564" width="3.7109375" style="992" customWidth="1"/>
    <col min="11565" max="11565" width="3.85546875" style="992" customWidth="1"/>
    <col min="11566" max="11566" width="3.7109375" style="992" customWidth="1"/>
    <col min="11567" max="11567" width="12.7109375" style="992" customWidth="1"/>
    <col min="11568" max="11568" width="52.7109375" style="992" customWidth="1"/>
    <col min="11569" max="11572" width="0" style="992" hidden="1" customWidth="1"/>
    <col min="11573" max="11573" width="12.28515625" style="992" customWidth="1"/>
    <col min="11574" max="11574" width="6.42578125" style="992" customWidth="1"/>
    <col min="11575" max="11575" width="12.28515625" style="992" customWidth="1"/>
    <col min="11576" max="11576" width="0" style="992" hidden="1" customWidth="1"/>
    <col min="11577" max="11577" width="3.7109375" style="992" customWidth="1"/>
    <col min="11578" max="11578" width="11.140625" style="992" bestFit="1" customWidth="1"/>
    <col min="11579" max="11580" width="10.5703125" style="992"/>
    <col min="11581" max="11581" width="11.140625" style="992" customWidth="1"/>
    <col min="11582" max="11811" width="10.5703125" style="992"/>
    <col min="11812" max="11819" width="0" style="992" hidden="1" customWidth="1"/>
    <col min="11820" max="11820" width="3.7109375" style="992" customWidth="1"/>
    <col min="11821" max="11821" width="3.85546875" style="992" customWidth="1"/>
    <col min="11822" max="11822" width="3.7109375" style="992" customWidth="1"/>
    <col min="11823" max="11823" width="12.7109375" style="992" customWidth="1"/>
    <col min="11824" max="11824" width="52.7109375" style="992" customWidth="1"/>
    <col min="11825" max="11828" width="0" style="992" hidden="1" customWidth="1"/>
    <col min="11829" max="11829" width="12.28515625" style="992" customWidth="1"/>
    <col min="11830" max="11830" width="6.42578125" style="992" customWidth="1"/>
    <col min="11831" max="11831" width="12.28515625" style="992" customWidth="1"/>
    <col min="11832" max="11832" width="0" style="992" hidden="1" customWidth="1"/>
    <col min="11833" max="11833" width="3.7109375" style="992" customWidth="1"/>
    <col min="11834" max="11834" width="11.140625" style="992" bestFit="1" customWidth="1"/>
    <col min="11835" max="11836" width="10.5703125" style="992"/>
    <col min="11837" max="11837" width="11.140625" style="992" customWidth="1"/>
    <col min="11838" max="12067" width="10.5703125" style="992"/>
    <col min="12068" max="12075" width="0" style="992" hidden="1" customWidth="1"/>
    <col min="12076" max="12076" width="3.7109375" style="992" customWidth="1"/>
    <col min="12077" max="12077" width="3.85546875" style="992" customWidth="1"/>
    <col min="12078" max="12078" width="3.7109375" style="992" customWidth="1"/>
    <col min="12079" max="12079" width="12.7109375" style="992" customWidth="1"/>
    <col min="12080" max="12080" width="52.7109375" style="992" customWidth="1"/>
    <col min="12081" max="12084" width="0" style="992" hidden="1" customWidth="1"/>
    <col min="12085" max="12085" width="12.28515625" style="992" customWidth="1"/>
    <col min="12086" max="12086" width="6.42578125" style="992" customWidth="1"/>
    <col min="12087" max="12087" width="12.28515625" style="992" customWidth="1"/>
    <col min="12088" max="12088" width="0" style="992" hidden="1" customWidth="1"/>
    <col min="12089" max="12089" width="3.7109375" style="992" customWidth="1"/>
    <col min="12090" max="12090" width="11.140625" style="992" bestFit="1" customWidth="1"/>
    <col min="12091" max="12092" width="10.5703125" style="992"/>
    <col min="12093" max="12093" width="11.140625" style="992" customWidth="1"/>
    <col min="12094" max="12323" width="10.5703125" style="992"/>
    <col min="12324" max="12331" width="0" style="992" hidden="1" customWidth="1"/>
    <col min="12332" max="12332" width="3.7109375" style="992" customWidth="1"/>
    <col min="12333" max="12333" width="3.85546875" style="992" customWidth="1"/>
    <col min="12334" max="12334" width="3.7109375" style="992" customWidth="1"/>
    <col min="12335" max="12335" width="12.7109375" style="992" customWidth="1"/>
    <col min="12336" max="12336" width="52.7109375" style="992" customWidth="1"/>
    <col min="12337" max="12340" width="0" style="992" hidden="1" customWidth="1"/>
    <col min="12341" max="12341" width="12.28515625" style="992" customWidth="1"/>
    <col min="12342" max="12342" width="6.42578125" style="992" customWidth="1"/>
    <col min="12343" max="12343" width="12.28515625" style="992" customWidth="1"/>
    <col min="12344" max="12344" width="0" style="992" hidden="1" customWidth="1"/>
    <col min="12345" max="12345" width="3.7109375" style="992" customWidth="1"/>
    <col min="12346" max="12346" width="11.140625" style="992" bestFit="1" customWidth="1"/>
    <col min="12347" max="12348" width="10.5703125" style="992"/>
    <col min="12349" max="12349" width="11.140625" style="992" customWidth="1"/>
    <col min="12350" max="12579" width="10.5703125" style="992"/>
    <col min="12580" max="12587" width="0" style="992" hidden="1" customWidth="1"/>
    <col min="12588" max="12588" width="3.7109375" style="992" customWidth="1"/>
    <col min="12589" max="12589" width="3.85546875" style="992" customWidth="1"/>
    <col min="12590" max="12590" width="3.7109375" style="992" customWidth="1"/>
    <col min="12591" max="12591" width="12.7109375" style="992" customWidth="1"/>
    <col min="12592" max="12592" width="52.7109375" style="992" customWidth="1"/>
    <col min="12593" max="12596" width="0" style="992" hidden="1" customWidth="1"/>
    <col min="12597" max="12597" width="12.28515625" style="992" customWidth="1"/>
    <col min="12598" max="12598" width="6.42578125" style="992" customWidth="1"/>
    <col min="12599" max="12599" width="12.28515625" style="992" customWidth="1"/>
    <col min="12600" max="12600" width="0" style="992" hidden="1" customWidth="1"/>
    <col min="12601" max="12601" width="3.7109375" style="992" customWidth="1"/>
    <col min="12602" max="12602" width="11.140625" style="992" bestFit="1" customWidth="1"/>
    <col min="12603" max="12604" width="10.5703125" style="992"/>
    <col min="12605" max="12605" width="11.140625" style="992" customWidth="1"/>
    <col min="12606" max="12835" width="10.5703125" style="992"/>
    <col min="12836" max="12843" width="0" style="992" hidden="1" customWidth="1"/>
    <col min="12844" max="12844" width="3.7109375" style="992" customWidth="1"/>
    <col min="12845" max="12845" width="3.85546875" style="992" customWidth="1"/>
    <col min="12846" max="12846" width="3.7109375" style="992" customWidth="1"/>
    <col min="12847" max="12847" width="12.7109375" style="992" customWidth="1"/>
    <col min="12848" max="12848" width="52.7109375" style="992" customWidth="1"/>
    <col min="12849" max="12852" width="0" style="992" hidden="1" customWidth="1"/>
    <col min="12853" max="12853" width="12.28515625" style="992" customWidth="1"/>
    <col min="12854" max="12854" width="6.42578125" style="992" customWidth="1"/>
    <col min="12855" max="12855" width="12.28515625" style="992" customWidth="1"/>
    <col min="12856" max="12856" width="0" style="992" hidden="1" customWidth="1"/>
    <col min="12857" max="12857" width="3.7109375" style="992" customWidth="1"/>
    <col min="12858" max="12858" width="11.140625" style="992" bestFit="1" customWidth="1"/>
    <col min="12859" max="12860" width="10.5703125" style="992"/>
    <col min="12861" max="12861" width="11.140625" style="992" customWidth="1"/>
    <col min="12862" max="13091" width="10.5703125" style="992"/>
    <col min="13092" max="13099" width="0" style="992" hidden="1" customWidth="1"/>
    <col min="13100" max="13100" width="3.7109375" style="992" customWidth="1"/>
    <col min="13101" max="13101" width="3.85546875" style="992" customWidth="1"/>
    <col min="13102" max="13102" width="3.7109375" style="992" customWidth="1"/>
    <col min="13103" max="13103" width="12.7109375" style="992" customWidth="1"/>
    <col min="13104" max="13104" width="52.7109375" style="992" customWidth="1"/>
    <col min="13105" max="13108" width="0" style="992" hidden="1" customWidth="1"/>
    <col min="13109" max="13109" width="12.28515625" style="992" customWidth="1"/>
    <col min="13110" max="13110" width="6.42578125" style="992" customWidth="1"/>
    <col min="13111" max="13111" width="12.28515625" style="992" customWidth="1"/>
    <col min="13112" max="13112" width="0" style="992" hidden="1" customWidth="1"/>
    <col min="13113" max="13113" width="3.7109375" style="992" customWidth="1"/>
    <col min="13114" max="13114" width="11.140625" style="992" bestFit="1" customWidth="1"/>
    <col min="13115" max="13116" width="10.5703125" style="992"/>
    <col min="13117" max="13117" width="11.140625" style="992" customWidth="1"/>
    <col min="13118" max="13347" width="10.5703125" style="992"/>
    <col min="13348" max="13355" width="0" style="992" hidden="1" customWidth="1"/>
    <col min="13356" max="13356" width="3.7109375" style="992" customWidth="1"/>
    <col min="13357" max="13357" width="3.85546875" style="992" customWidth="1"/>
    <col min="13358" max="13358" width="3.7109375" style="992" customWidth="1"/>
    <col min="13359" max="13359" width="12.7109375" style="992" customWidth="1"/>
    <col min="13360" max="13360" width="52.7109375" style="992" customWidth="1"/>
    <col min="13361" max="13364" width="0" style="992" hidden="1" customWidth="1"/>
    <col min="13365" max="13365" width="12.28515625" style="992" customWidth="1"/>
    <col min="13366" max="13366" width="6.42578125" style="992" customWidth="1"/>
    <col min="13367" max="13367" width="12.28515625" style="992" customWidth="1"/>
    <col min="13368" max="13368" width="0" style="992" hidden="1" customWidth="1"/>
    <col min="13369" max="13369" width="3.7109375" style="992" customWidth="1"/>
    <col min="13370" max="13370" width="11.140625" style="992" bestFit="1" customWidth="1"/>
    <col min="13371" max="13372" width="10.5703125" style="992"/>
    <col min="13373" max="13373" width="11.140625" style="992" customWidth="1"/>
    <col min="13374" max="13603" width="10.5703125" style="992"/>
    <col min="13604" max="13611" width="0" style="992" hidden="1" customWidth="1"/>
    <col min="13612" max="13612" width="3.7109375" style="992" customWidth="1"/>
    <col min="13613" max="13613" width="3.85546875" style="992" customWidth="1"/>
    <col min="13614" max="13614" width="3.7109375" style="992" customWidth="1"/>
    <col min="13615" max="13615" width="12.7109375" style="992" customWidth="1"/>
    <col min="13616" max="13616" width="52.7109375" style="992" customWidth="1"/>
    <col min="13617" max="13620" width="0" style="992" hidden="1" customWidth="1"/>
    <col min="13621" max="13621" width="12.28515625" style="992" customWidth="1"/>
    <col min="13622" max="13622" width="6.42578125" style="992" customWidth="1"/>
    <col min="13623" max="13623" width="12.28515625" style="992" customWidth="1"/>
    <col min="13624" max="13624" width="0" style="992" hidden="1" customWidth="1"/>
    <col min="13625" max="13625" width="3.7109375" style="992" customWidth="1"/>
    <col min="13626" max="13626" width="11.140625" style="992" bestFit="1" customWidth="1"/>
    <col min="13627" max="13628" width="10.5703125" style="992"/>
    <col min="13629" max="13629" width="11.140625" style="992" customWidth="1"/>
    <col min="13630" max="13859" width="10.5703125" style="992"/>
    <col min="13860" max="13867" width="0" style="992" hidden="1" customWidth="1"/>
    <col min="13868" max="13868" width="3.7109375" style="992" customWidth="1"/>
    <col min="13869" max="13869" width="3.85546875" style="992" customWidth="1"/>
    <col min="13870" max="13870" width="3.7109375" style="992" customWidth="1"/>
    <col min="13871" max="13871" width="12.7109375" style="992" customWidth="1"/>
    <col min="13872" max="13872" width="52.7109375" style="992" customWidth="1"/>
    <col min="13873" max="13876" width="0" style="992" hidden="1" customWidth="1"/>
    <col min="13877" max="13877" width="12.28515625" style="992" customWidth="1"/>
    <col min="13878" max="13878" width="6.42578125" style="992" customWidth="1"/>
    <col min="13879" max="13879" width="12.28515625" style="992" customWidth="1"/>
    <col min="13880" max="13880" width="0" style="992" hidden="1" customWidth="1"/>
    <col min="13881" max="13881" width="3.7109375" style="992" customWidth="1"/>
    <col min="13882" max="13882" width="11.140625" style="992" bestFit="1" customWidth="1"/>
    <col min="13883" max="13884" width="10.5703125" style="992"/>
    <col min="13885" max="13885" width="11.140625" style="992" customWidth="1"/>
    <col min="13886" max="14115" width="10.5703125" style="992"/>
    <col min="14116" max="14123" width="0" style="992" hidden="1" customWidth="1"/>
    <col min="14124" max="14124" width="3.7109375" style="992" customWidth="1"/>
    <col min="14125" max="14125" width="3.85546875" style="992" customWidth="1"/>
    <col min="14126" max="14126" width="3.7109375" style="992" customWidth="1"/>
    <col min="14127" max="14127" width="12.7109375" style="992" customWidth="1"/>
    <col min="14128" max="14128" width="52.7109375" style="992" customWidth="1"/>
    <col min="14129" max="14132" width="0" style="992" hidden="1" customWidth="1"/>
    <col min="14133" max="14133" width="12.28515625" style="992" customWidth="1"/>
    <col min="14134" max="14134" width="6.42578125" style="992" customWidth="1"/>
    <col min="14135" max="14135" width="12.28515625" style="992" customWidth="1"/>
    <col min="14136" max="14136" width="0" style="992" hidden="1" customWidth="1"/>
    <col min="14137" max="14137" width="3.7109375" style="992" customWidth="1"/>
    <col min="14138" max="14138" width="11.140625" style="992" bestFit="1" customWidth="1"/>
    <col min="14139" max="14140" width="10.5703125" style="992"/>
    <col min="14141" max="14141" width="11.140625" style="992" customWidth="1"/>
    <col min="14142" max="14371" width="10.5703125" style="992"/>
    <col min="14372" max="14379" width="0" style="992" hidden="1" customWidth="1"/>
    <col min="14380" max="14380" width="3.7109375" style="992" customWidth="1"/>
    <col min="14381" max="14381" width="3.85546875" style="992" customWidth="1"/>
    <col min="14382" max="14382" width="3.7109375" style="992" customWidth="1"/>
    <col min="14383" max="14383" width="12.7109375" style="992" customWidth="1"/>
    <col min="14384" max="14384" width="52.7109375" style="992" customWidth="1"/>
    <col min="14385" max="14388" width="0" style="992" hidden="1" customWidth="1"/>
    <col min="14389" max="14389" width="12.28515625" style="992" customWidth="1"/>
    <col min="14390" max="14390" width="6.42578125" style="992" customWidth="1"/>
    <col min="14391" max="14391" width="12.28515625" style="992" customWidth="1"/>
    <col min="14392" max="14392" width="0" style="992" hidden="1" customWidth="1"/>
    <col min="14393" max="14393" width="3.7109375" style="992" customWidth="1"/>
    <col min="14394" max="14394" width="11.140625" style="992" bestFit="1" customWidth="1"/>
    <col min="14395" max="14396" width="10.5703125" style="992"/>
    <col min="14397" max="14397" width="11.140625" style="992" customWidth="1"/>
    <col min="14398" max="14627" width="10.5703125" style="992"/>
    <col min="14628" max="14635" width="0" style="992" hidden="1" customWidth="1"/>
    <col min="14636" max="14636" width="3.7109375" style="992" customWidth="1"/>
    <col min="14637" max="14637" width="3.85546875" style="992" customWidth="1"/>
    <col min="14638" max="14638" width="3.7109375" style="992" customWidth="1"/>
    <col min="14639" max="14639" width="12.7109375" style="992" customWidth="1"/>
    <col min="14640" max="14640" width="52.7109375" style="992" customWidth="1"/>
    <col min="14641" max="14644" width="0" style="992" hidden="1" customWidth="1"/>
    <col min="14645" max="14645" width="12.28515625" style="992" customWidth="1"/>
    <col min="14646" max="14646" width="6.42578125" style="992" customWidth="1"/>
    <col min="14647" max="14647" width="12.28515625" style="992" customWidth="1"/>
    <col min="14648" max="14648" width="0" style="992" hidden="1" customWidth="1"/>
    <col min="14649" max="14649" width="3.7109375" style="992" customWidth="1"/>
    <col min="14650" max="14650" width="11.140625" style="992" bestFit="1" customWidth="1"/>
    <col min="14651" max="14652" width="10.5703125" style="992"/>
    <col min="14653" max="14653" width="11.140625" style="992" customWidth="1"/>
    <col min="14654" max="14883" width="10.5703125" style="992"/>
    <col min="14884" max="14891" width="0" style="992" hidden="1" customWidth="1"/>
    <col min="14892" max="14892" width="3.7109375" style="992" customWidth="1"/>
    <col min="14893" max="14893" width="3.85546875" style="992" customWidth="1"/>
    <col min="14894" max="14894" width="3.7109375" style="992" customWidth="1"/>
    <col min="14895" max="14895" width="12.7109375" style="992" customWidth="1"/>
    <col min="14896" max="14896" width="52.7109375" style="992" customWidth="1"/>
    <col min="14897" max="14900" width="0" style="992" hidden="1" customWidth="1"/>
    <col min="14901" max="14901" width="12.28515625" style="992" customWidth="1"/>
    <col min="14902" max="14902" width="6.42578125" style="992" customWidth="1"/>
    <col min="14903" max="14903" width="12.28515625" style="992" customWidth="1"/>
    <col min="14904" max="14904" width="0" style="992" hidden="1" customWidth="1"/>
    <col min="14905" max="14905" width="3.7109375" style="992" customWidth="1"/>
    <col min="14906" max="14906" width="11.140625" style="992" bestFit="1" customWidth="1"/>
    <col min="14907" max="14908" width="10.5703125" style="992"/>
    <col min="14909" max="14909" width="11.140625" style="992" customWidth="1"/>
    <col min="14910" max="15139" width="10.5703125" style="992"/>
    <col min="15140" max="15147" width="0" style="992" hidden="1" customWidth="1"/>
    <col min="15148" max="15148" width="3.7109375" style="992" customWidth="1"/>
    <col min="15149" max="15149" width="3.85546875" style="992" customWidth="1"/>
    <col min="15150" max="15150" width="3.7109375" style="992" customWidth="1"/>
    <col min="15151" max="15151" width="12.7109375" style="992" customWidth="1"/>
    <col min="15152" max="15152" width="52.7109375" style="992" customWidth="1"/>
    <col min="15153" max="15156" width="0" style="992" hidden="1" customWidth="1"/>
    <col min="15157" max="15157" width="12.28515625" style="992" customWidth="1"/>
    <col min="15158" max="15158" width="6.42578125" style="992" customWidth="1"/>
    <col min="15159" max="15159" width="12.28515625" style="992" customWidth="1"/>
    <col min="15160" max="15160" width="0" style="992" hidden="1" customWidth="1"/>
    <col min="15161" max="15161" width="3.7109375" style="992" customWidth="1"/>
    <col min="15162" max="15162" width="11.140625" style="992" bestFit="1" customWidth="1"/>
    <col min="15163" max="15164" width="10.5703125" style="992"/>
    <col min="15165" max="15165" width="11.140625" style="992" customWidth="1"/>
    <col min="15166" max="15395" width="10.5703125" style="992"/>
    <col min="15396" max="15403" width="0" style="992" hidden="1" customWidth="1"/>
    <col min="15404" max="15404" width="3.7109375" style="992" customWidth="1"/>
    <col min="15405" max="15405" width="3.85546875" style="992" customWidth="1"/>
    <col min="15406" max="15406" width="3.7109375" style="992" customWidth="1"/>
    <col min="15407" max="15407" width="12.7109375" style="992" customWidth="1"/>
    <col min="15408" max="15408" width="52.7109375" style="992" customWidth="1"/>
    <col min="15409" max="15412" width="0" style="992" hidden="1" customWidth="1"/>
    <col min="15413" max="15413" width="12.28515625" style="992" customWidth="1"/>
    <col min="15414" max="15414" width="6.42578125" style="992" customWidth="1"/>
    <col min="15415" max="15415" width="12.28515625" style="992" customWidth="1"/>
    <col min="15416" max="15416" width="0" style="992" hidden="1" customWidth="1"/>
    <col min="15417" max="15417" width="3.7109375" style="992" customWidth="1"/>
    <col min="15418" max="15418" width="11.140625" style="992" bestFit="1" customWidth="1"/>
    <col min="15419" max="15420" width="10.5703125" style="992"/>
    <col min="15421" max="15421" width="11.140625" style="992" customWidth="1"/>
    <col min="15422" max="15651" width="10.5703125" style="992"/>
    <col min="15652" max="15659" width="0" style="992" hidden="1" customWidth="1"/>
    <col min="15660" max="15660" width="3.7109375" style="992" customWidth="1"/>
    <col min="15661" max="15661" width="3.85546875" style="992" customWidth="1"/>
    <col min="15662" max="15662" width="3.7109375" style="992" customWidth="1"/>
    <col min="15663" max="15663" width="12.7109375" style="992" customWidth="1"/>
    <col min="15664" max="15664" width="52.7109375" style="992" customWidth="1"/>
    <col min="15665" max="15668" width="0" style="992" hidden="1" customWidth="1"/>
    <col min="15669" max="15669" width="12.28515625" style="992" customWidth="1"/>
    <col min="15670" max="15670" width="6.42578125" style="992" customWidth="1"/>
    <col min="15671" max="15671" width="12.28515625" style="992" customWidth="1"/>
    <col min="15672" max="15672" width="0" style="992" hidden="1" customWidth="1"/>
    <col min="15673" max="15673" width="3.7109375" style="992" customWidth="1"/>
    <col min="15674" max="15674" width="11.140625" style="992" bestFit="1" customWidth="1"/>
    <col min="15675" max="15676" width="10.5703125" style="992"/>
    <col min="15677" max="15677" width="11.140625" style="992" customWidth="1"/>
    <col min="15678" max="15907" width="10.5703125" style="992"/>
    <col min="15908" max="15915" width="0" style="992" hidden="1" customWidth="1"/>
    <col min="15916" max="15916" width="3.7109375" style="992" customWidth="1"/>
    <col min="15917" max="15917" width="3.85546875" style="992" customWidth="1"/>
    <col min="15918" max="15918" width="3.7109375" style="992" customWidth="1"/>
    <col min="15919" max="15919" width="12.7109375" style="992" customWidth="1"/>
    <col min="15920" max="15920" width="52.7109375" style="992" customWidth="1"/>
    <col min="15921" max="15924" width="0" style="992" hidden="1" customWidth="1"/>
    <col min="15925" max="15925" width="12.28515625" style="992" customWidth="1"/>
    <col min="15926" max="15926" width="6.42578125" style="992" customWidth="1"/>
    <col min="15927" max="15927" width="12.28515625" style="992" customWidth="1"/>
    <col min="15928" max="15928" width="0" style="992" hidden="1" customWidth="1"/>
    <col min="15929" max="15929" width="3.7109375" style="992" customWidth="1"/>
    <col min="15930" max="15930" width="11.140625" style="992" bestFit="1" customWidth="1"/>
    <col min="15931" max="15932" width="10.5703125" style="992"/>
    <col min="15933" max="15933" width="11.140625" style="992" customWidth="1"/>
    <col min="15934" max="16163" width="10.5703125" style="992"/>
    <col min="16164" max="16171" width="0" style="992" hidden="1" customWidth="1"/>
    <col min="16172" max="16172" width="3.7109375" style="992" customWidth="1"/>
    <col min="16173" max="16173" width="3.85546875" style="992" customWidth="1"/>
    <col min="16174" max="16174" width="3.7109375" style="992" customWidth="1"/>
    <col min="16175" max="16175" width="12.7109375" style="992" customWidth="1"/>
    <col min="16176" max="16176" width="52.7109375" style="992" customWidth="1"/>
    <col min="16177" max="16180" width="0" style="992" hidden="1" customWidth="1"/>
    <col min="16181" max="16181" width="12.28515625" style="992" customWidth="1"/>
    <col min="16182" max="16182" width="6.42578125" style="992" customWidth="1"/>
    <col min="16183" max="16183" width="12.28515625" style="992" customWidth="1"/>
    <col min="16184" max="16184" width="0" style="992" hidden="1" customWidth="1"/>
    <col min="16185" max="16185" width="3.7109375" style="992" customWidth="1"/>
    <col min="16186" max="16186" width="11.140625" style="992" bestFit="1" customWidth="1"/>
    <col min="16187" max="16188" width="10.5703125" style="992"/>
    <col min="16189" max="16189" width="11.140625" style="992" customWidth="1"/>
    <col min="16190" max="16384" width="10.5703125" style="992"/>
  </cols>
  <sheetData>
    <row r="1" spans="1:69" hidden="1">
      <c r="Q1" s="770"/>
      <c r="R1" s="770"/>
      <c r="X1" s="770"/>
      <c r="Y1" s="770"/>
      <c r="AE1" s="770"/>
      <c r="AF1" s="770"/>
      <c r="AL1" s="770"/>
      <c r="AM1" s="770"/>
      <c r="AS1" s="770"/>
      <c r="AT1" s="770"/>
      <c r="AZ1" s="770"/>
      <c r="BA1" s="770"/>
    </row>
    <row r="2" spans="1:69" hidden="1">
      <c r="U2" s="770"/>
      <c r="AB2" s="770"/>
      <c r="AI2" s="770"/>
      <c r="AP2" s="770"/>
      <c r="AW2" s="770"/>
      <c r="BD2" s="770"/>
    </row>
    <row r="3" spans="1:69" hidden="1"/>
    <row r="4" spans="1:69"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row>
    <row r="5" spans="1:69" ht="22.5" customHeight="1">
      <c r="J5" s="997"/>
      <c r="K5" s="997"/>
      <c r="L5" s="1233" t="s">
        <v>631</v>
      </c>
      <c r="M5" s="1233"/>
      <c r="N5" s="1233"/>
      <c r="O5" s="1233"/>
      <c r="P5" s="1233"/>
      <c r="Q5" s="1233"/>
      <c r="R5" s="1233"/>
      <c r="S5" s="1233"/>
      <c r="T5" s="1233"/>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row>
    <row r="6" spans="1:69"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1000"/>
    </row>
    <row r="7" spans="1:69" s="1009" customFormat="1" ht="22.5">
      <c r="A7" s="1015"/>
      <c r="B7" s="1015"/>
      <c r="C7" s="1015"/>
      <c r="D7" s="1015"/>
      <c r="E7" s="1015"/>
      <c r="F7" s="1015"/>
      <c r="G7" s="1015"/>
      <c r="H7" s="1015"/>
      <c r="L7" s="501"/>
      <c r="M7" s="619" t="s">
        <v>502</v>
      </c>
      <c r="N7" s="668"/>
      <c r="O7" s="1210" t="str">
        <f>IF(NameOrPr_ch="",IF(NameOrPr="","",NameOrPr),NameOrPr_ch)</f>
        <v>Департамент ценового и тарифного регулирования Самарской области</v>
      </c>
      <c r="P7" s="1210"/>
      <c r="Q7" s="1210"/>
      <c r="R7" s="1210"/>
      <c r="S7" s="1210"/>
      <c r="T7" s="1210"/>
      <c r="U7" s="769"/>
      <c r="V7"/>
      <c r="W7"/>
      <c r="X7"/>
      <c r="Y7"/>
      <c r="Z7"/>
      <c r="AA7"/>
      <c r="AB7"/>
      <c r="AC7"/>
      <c r="AD7"/>
      <c r="AE7"/>
      <c r="AF7"/>
      <c r="AG7"/>
      <c r="AH7"/>
      <c r="AI7"/>
      <c r="AJ7"/>
      <c r="AK7"/>
      <c r="AL7"/>
      <c r="AM7"/>
      <c r="AN7"/>
      <c r="AO7"/>
      <c r="AP7"/>
      <c r="AQ7"/>
      <c r="AR7"/>
      <c r="AS7"/>
      <c r="AT7"/>
      <c r="AU7"/>
      <c r="AV7"/>
      <c r="AW7"/>
      <c r="AX7"/>
      <c r="AY7"/>
      <c r="AZ7"/>
      <c r="BA7"/>
      <c r="BB7"/>
      <c r="BC7"/>
      <c r="BD7"/>
      <c r="BE7" s="769"/>
      <c r="BF7" s="521"/>
      <c r="BG7" s="1015"/>
      <c r="BH7" s="1015"/>
      <c r="BI7" s="1015"/>
      <c r="BJ7" s="1015"/>
      <c r="BK7" s="1015"/>
      <c r="BL7" s="1015"/>
      <c r="BM7" s="1015"/>
      <c r="BN7" s="1015"/>
      <c r="BO7" s="1015"/>
      <c r="BP7" s="1015"/>
      <c r="BQ7" s="1015"/>
    </row>
    <row r="8" spans="1:69" s="1009" customFormat="1" ht="18.75">
      <c r="A8" s="1015"/>
      <c r="B8" s="1015"/>
      <c r="C8" s="1015"/>
      <c r="D8" s="1015"/>
      <c r="E8" s="1015"/>
      <c r="F8" s="1015"/>
      <c r="G8" s="1015"/>
      <c r="H8" s="1015"/>
      <c r="L8" s="501"/>
      <c r="M8" s="619" t="s">
        <v>596</v>
      </c>
      <c r="N8" s="668"/>
      <c r="O8" s="1210" t="str">
        <f>IF(datePr_ch="",IF(datePr="","",datePr),datePr_ch)</f>
        <v>18.12.2020</v>
      </c>
      <c r="P8" s="1210"/>
      <c r="Q8" s="1210"/>
      <c r="R8" s="1210"/>
      <c r="S8" s="1210"/>
      <c r="T8" s="1210"/>
      <c r="U8" s="769"/>
      <c r="V8"/>
      <c r="W8"/>
      <c r="X8"/>
      <c r="Y8"/>
      <c r="Z8"/>
      <c r="AA8"/>
      <c r="AB8"/>
      <c r="AC8"/>
      <c r="AD8"/>
      <c r="AE8"/>
      <c r="AF8"/>
      <c r="AG8"/>
      <c r="AH8"/>
      <c r="AI8"/>
      <c r="AJ8"/>
      <c r="AK8"/>
      <c r="AL8"/>
      <c r="AM8"/>
      <c r="AN8"/>
      <c r="AO8"/>
      <c r="AP8"/>
      <c r="AQ8"/>
      <c r="AR8"/>
      <c r="AS8"/>
      <c r="AT8"/>
      <c r="AU8"/>
      <c r="AV8"/>
      <c r="AW8"/>
      <c r="AX8"/>
      <c r="AY8"/>
      <c r="AZ8"/>
      <c r="BA8"/>
      <c r="BB8"/>
      <c r="BC8"/>
      <c r="BD8"/>
      <c r="BE8" s="769"/>
      <c r="BF8" s="521"/>
      <c r="BG8" s="1015"/>
      <c r="BH8" s="1015"/>
      <c r="BI8" s="1015"/>
      <c r="BJ8" s="1015"/>
      <c r="BK8" s="1015"/>
      <c r="BL8" s="1015"/>
      <c r="BM8" s="1015"/>
      <c r="BN8" s="1015"/>
      <c r="BO8" s="1015"/>
      <c r="BP8" s="1015"/>
      <c r="BQ8" s="1015"/>
    </row>
    <row r="9" spans="1:69" s="1009" customFormat="1" ht="18.75">
      <c r="A9" s="1015"/>
      <c r="B9" s="1015"/>
      <c r="C9" s="1015"/>
      <c r="D9" s="1015"/>
      <c r="E9" s="1015"/>
      <c r="F9" s="1015"/>
      <c r="G9" s="1015"/>
      <c r="H9" s="1015"/>
      <c r="L9" s="763"/>
      <c r="M9" s="619" t="s">
        <v>595</v>
      </c>
      <c r="N9" s="668"/>
      <c r="O9" s="1210" t="str">
        <f>IF(numberPr_ch="",IF(numberPr="","",numberPr),numberPr_ch)</f>
        <v>784</v>
      </c>
      <c r="P9" s="1210"/>
      <c r="Q9" s="1210"/>
      <c r="R9" s="1210"/>
      <c r="S9" s="1210"/>
      <c r="T9" s="1210"/>
      <c r="U9" s="769"/>
      <c r="V9"/>
      <c r="W9"/>
      <c r="X9"/>
      <c r="Y9"/>
      <c r="Z9"/>
      <c r="AA9"/>
      <c r="AB9"/>
      <c r="AC9"/>
      <c r="AD9"/>
      <c r="AE9"/>
      <c r="AF9"/>
      <c r="AG9"/>
      <c r="AH9"/>
      <c r="AI9"/>
      <c r="AJ9"/>
      <c r="AK9"/>
      <c r="AL9"/>
      <c r="AM9"/>
      <c r="AN9"/>
      <c r="AO9"/>
      <c r="AP9"/>
      <c r="AQ9"/>
      <c r="AR9"/>
      <c r="AS9"/>
      <c r="AT9"/>
      <c r="AU9"/>
      <c r="AV9"/>
      <c r="AW9"/>
      <c r="AX9"/>
      <c r="AY9"/>
      <c r="AZ9"/>
      <c r="BA9"/>
      <c r="BB9"/>
      <c r="BC9"/>
      <c r="BD9"/>
      <c r="BE9" s="769"/>
      <c r="BF9" s="521"/>
      <c r="BG9" s="1015"/>
      <c r="BH9" s="1015"/>
      <c r="BI9" s="1015"/>
      <c r="BJ9" s="1015"/>
      <c r="BK9" s="1015"/>
      <c r="BL9" s="1015"/>
      <c r="BM9" s="1015"/>
      <c r="BN9" s="1015"/>
      <c r="BO9" s="1015"/>
      <c r="BP9" s="1015"/>
      <c r="BQ9" s="1015"/>
    </row>
    <row r="10" spans="1:69" s="1009" customFormat="1" ht="18.75">
      <c r="A10" s="1015"/>
      <c r="B10" s="1015"/>
      <c r="C10" s="1015"/>
      <c r="D10" s="1015"/>
      <c r="E10" s="1015"/>
      <c r="F10" s="1015"/>
      <c r="G10" s="1015"/>
      <c r="H10" s="1015"/>
      <c r="L10" s="763"/>
      <c r="M10" s="619" t="s">
        <v>501</v>
      </c>
      <c r="N10" s="668"/>
      <c r="O10" s="1210" t="str">
        <f>IF(IstPub_ch="",IF(IstPub="","",IstPub),IstPub_ch)</f>
        <v>Сайт правительства Самарской области</v>
      </c>
      <c r="P10" s="1210"/>
      <c r="Q10" s="1210"/>
      <c r="R10" s="1210"/>
      <c r="S10" s="1210"/>
      <c r="T10" s="1210"/>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69"/>
      <c r="BF10" s="521"/>
      <c r="BG10" s="1015"/>
      <c r="BH10" s="1015"/>
      <c r="BI10" s="1015"/>
      <c r="BJ10" s="1015"/>
      <c r="BK10" s="1015"/>
      <c r="BL10" s="1015"/>
      <c r="BM10" s="1015"/>
      <c r="BN10" s="1015"/>
      <c r="BO10" s="1015"/>
      <c r="BP10" s="1015"/>
      <c r="BQ10" s="1015"/>
    </row>
    <row r="11" spans="1:69" s="1009" customFormat="1" ht="11.25" hidden="1">
      <c r="A11" s="1015"/>
      <c r="B11" s="1015"/>
      <c r="C11" s="1015"/>
      <c r="D11" s="1015"/>
      <c r="E11" s="1015"/>
      <c r="F11" s="1015"/>
      <c r="G11" s="1015"/>
      <c r="H11" s="1015"/>
      <c r="L11" s="1234"/>
      <c r="M11" s="1234"/>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G11" s="1015"/>
      <c r="BH11" s="1015"/>
      <c r="BI11" s="1015"/>
      <c r="BJ11" s="1015"/>
      <c r="BK11" s="1015"/>
      <c r="BL11" s="1015"/>
      <c r="BM11" s="1015"/>
      <c r="BN11" s="1015"/>
      <c r="BO11" s="1015"/>
      <c r="BP11" s="1015"/>
      <c r="BQ11" s="1015"/>
    </row>
    <row r="12" spans="1:69">
      <c r="J12" s="997"/>
      <c r="K12" s="997"/>
      <c r="L12" s="993"/>
      <c r="M12" s="993"/>
      <c r="N12" s="504"/>
      <c r="O12" s="1211"/>
      <c r="P12" s="1211"/>
      <c r="Q12" s="1211"/>
      <c r="R12" s="1211"/>
      <c r="S12" s="1211"/>
      <c r="T12" s="1211"/>
      <c r="U12" s="1211"/>
      <c r="V12" s="1211" t="s">
        <v>2133</v>
      </c>
      <c r="W12" s="1211"/>
      <c r="X12" s="1211"/>
      <c r="Y12" s="1211"/>
      <c r="Z12" s="1211"/>
      <c r="AA12" s="1211"/>
      <c r="AB12" s="1211"/>
      <c r="AC12" s="1211" t="s">
        <v>2133</v>
      </c>
      <c r="AD12" s="1211"/>
      <c r="AE12" s="1211"/>
      <c r="AF12" s="1211"/>
      <c r="AG12" s="1211"/>
      <c r="AH12" s="1211"/>
      <c r="AI12" s="1211"/>
      <c r="AJ12" s="1211" t="s">
        <v>2133</v>
      </c>
      <c r="AK12" s="1211"/>
      <c r="AL12" s="1211"/>
      <c r="AM12" s="1211"/>
      <c r="AN12" s="1211"/>
      <c r="AO12" s="1211"/>
      <c r="AP12" s="1211"/>
      <c r="AQ12" s="1211" t="s">
        <v>2133</v>
      </c>
      <c r="AR12" s="1211"/>
      <c r="AS12" s="1211"/>
      <c r="AT12" s="1211"/>
      <c r="AU12" s="1211"/>
      <c r="AV12" s="1211"/>
      <c r="AW12" s="1211"/>
      <c r="AX12" s="1211" t="s">
        <v>2133</v>
      </c>
      <c r="AY12" s="1211"/>
      <c r="AZ12" s="1211"/>
      <c r="BA12" s="1211"/>
      <c r="BB12" s="1211"/>
      <c r="BC12" s="1211"/>
      <c r="BD12" s="1211"/>
    </row>
    <row r="13" spans="1:69">
      <c r="J13" s="997"/>
      <c r="K13" s="997"/>
      <c r="L13" s="1155" t="s">
        <v>454</v>
      </c>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t="s">
        <v>455</v>
      </c>
    </row>
    <row r="14" spans="1:69" ht="14.25" customHeight="1">
      <c r="J14" s="997"/>
      <c r="K14" s="997"/>
      <c r="L14" s="1217" t="s">
        <v>92</v>
      </c>
      <c r="M14" s="1217" t="s">
        <v>639</v>
      </c>
      <c r="N14" s="663"/>
      <c r="O14" s="1218" t="s">
        <v>641</v>
      </c>
      <c r="P14" s="1219"/>
      <c r="Q14" s="1219"/>
      <c r="R14" s="1219"/>
      <c r="S14" s="1219"/>
      <c r="T14" s="1220"/>
      <c r="U14" s="1228" t="s">
        <v>341</v>
      </c>
      <c r="V14" s="1218" t="s">
        <v>641</v>
      </c>
      <c r="W14" s="1219"/>
      <c r="X14" s="1219"/>
      <c r="Y14" s="1219"/>
      <c r="Z14" s="1219"/>
      <c r="AA14" s="1220"/>
      <c r="AB14" s="1228" t="s">
        <v>341</v>
      </c>
      <c r="AC14" s="1218" t="s">
        <v>641</v>
      </c>
      <c r="AD14" s="1219"/>
      <c r="AE14" s="1219"/>
      <c r="AF14" s="1219"/>
      <c r="AG14" s="1219"/>
      <c r="AH14" s="1220"/>
      <c r="AI14" s="1228" t="s">
        <v>341</v>
      </c>
      <c r="AJ14" s="1218" t="s">
        <v>641</v>
      </c>
      <c r="AK14" s="1219"/>
      <c r="AL14" s="1219"/>
      <c r="AM14" s="1219"/>
      <c r="AN14" s="1219"/>
      <c r="AO14" s="1220"/>
      <c r="AP14" s="1228" t="s">
        <v>341</v>
      </c>
      <c r="AQ14" s="1218" t="s">
        <v>641</v>
      </c>
      <c r="AR14" s="1219"/>
      <c r="AS14" s="1219"/>
      <c r="AT14" s="1219"/>
      <c r="AU14" s="1219"/>
      <c r="AV14" s="1220"/>
      <c r="AW14" s="1228" t="s">
        <v>341</v>
      </c>
      <c r="AX14" s="1218" t="s">
        <v>641</v>
      </c>
      <c r="AY14" s="1219"/>
      <c r="AZ14" s="1219"/>
      <c r="BA14" s="1219"/>
      <c r="BB14" s="1219"/>
      <c r="BC14" s="1220"/>
      <c r="BD14" s="1228" t="s">
        <v>341</v>
      </c>
      <c r="BE14" s="1214" t="s">
        <v>275</v>
      </c>
      <c r="BF14" s="1155"/>
    </row>
    <row r="15" spans="1:69" ht="14.25" customHeight="1">
      <c r="J15" s="997"/>
      <c r="K15" s="997"/>
      <c r="L15" s="1217"/>
      <c r="M15" s="1217"/>
      <c r="N15" s="664"/>
      <c r="O15" s="1223" t="s">
        <v>605</v>
      </c>
      <c r="P15" s="1221" t="s">
        <v>271</v>
      </c>
      <c r="Q15" s="1222"/>
      <c r="R15" s="1225" t="s">
        <v>654</v>
      </c>
      <c r="S15" s="1226"/>
      <c r="T15" s="1227"/>
      <c r="U15" s="1229"/>
      <c r="V15" s="1223" t="s">
        <v>605</v>
      </c>
      <c r="W15" s="1221" t="s">
        <v>271</v>
      </c>
      <c r="X15" s="1222"/>
      <c r="Y15" s="1225" t="s">
        <v>654</v>
      </c>
      <c r="Z15" s="1226"/>
      <c r="AA15" s="1227"/>
      <c r="AB15" s="1229"/>
      <c r="AC15" s="1223" t="s">
        <v>605</v>
      </c>
      <c r="AD15" s="1221" t="s">
        <v>271</v>
      </c>
      <c r="AE15" s="1222"/>
      <c r="AF15" s="1225" t="s">
        <v>654</v>
      </c>
      <c r="AG15" s="1226"/>
      <c r="AH15" s="1227"/>
      <c r="AI15" s="1229"/>
      <c r="AJ15" s="1223" t="s">
        <v>605</v>
      </c>
      <c r="AK15" s="1221" t="s">
        <v>271</v>
      </c>
      <c r="AL15" s="1222"/>
      <c r="AM15" s="1225" t="s">
        <v>654</v>
      </c>
      <c r="AN15" s="1226"/>
      <c r="AO15" s="1227"/>
      <c r="AP15" s="1229"/>
      <c r="AQ15" s="1223" t="s">
        <v>605</v>
      </c>
      <c r="AR15" s="1221" t="s">
        <v>271</v>
      </c>
      <c r="AS15" s="1222"/>
      <c r="AT15" s="1225" t="s">
        <v>654</v>
      </c>
      <c r="AU15" s="1226"/>
      <c r="AV15" s="1227"/>
      <c r="AW15" s="1229"/>
      <c r="AX15" s="1223" t="s">
        <v>605</v>
      </c>
      <c r="AY15" s="1221" t="s">
        <v>271</v>
      </c>
      <c r="AZ15" s="1222"/>
      <c r="BA15" s="1225" t="s">
        <v>654</v>
      </c>
      <c r="BB15" s="1226"/>
      <c r="BC15" s="1227"/>
      <c r="BD15" s="1229"/>
      <c r="BE15" s="1215"/>
      <c r="BF15" s="1155"/>
    </row>
    <row r="16" spans="1:69" ht="33.75" customHeight="1">
      <c r="J16" s="997"/>
      <c r="K16" s="997"/>
      <c r="L16" s="1217"/>
      <c r="M16" s="1217"/>
      <c r="N16" s="665"/>
      <c r="O16" s="1224"/>
      <c r="P16" s="758" t="s">
        <v>606</v>
      </c>
      <c r="Q16" s="758" t="s">
        <v>6</v>
      </c>
      <c r="R16" s="1030" t="s">
        <v>274</v>
      </c>
      <c r="S16" s="1212" t="s">
        <v>273</v>
      </c>
      <c r="T16" s="1213"/>
      <c r="U16" s="1230"/>
      <c r="V16" s="1224"/>
      <c r="W16" s="758" t="s">
        <v>606</v>
      </c>
      <c r="X16" s="758" t="s">
        <v>6</v>
      </c>
      <c r="Y16" s="1112" t="s">
        <v>274</v>
      </c>
      <c r="Z16" s="1212" t="s">
        <v>273</v>
      </c>
      <c r="AA16" s="1213"/>
      <c r="AB16" s="1230"/>
      <c r="AC16" s="1224"/>
      <c r="AD16" s="758" t="s">
        <v>606</v>
      </c>
      <c r="AE16" s="758" t="s">
        <v>6</v>
      </c>
      <c r="AF16" s="1112" t="s">
        <v>274</v>
      </c>
      <c r="AG16" s="1212" t="s">
        <v>273</v>
      </c>
      <c r="AH16" s="1213"/>
      <c r="AI16" s="1230"/>
      <c r="AJ16" s="1224"/>
      <c r="AK16" s="758" t="s">
        <v>606</v>
      </c>
      <c r="AL16" s="758" t="s">
        <v>6</v>
      </c>
      <c r="AM16" s="1112" t="s">
        <v>274</v>
      </c>
      <c r="AN16" s="1212" t="s">
        <v>273</v>
      </c>
      <c r="AO16" s="1213"/>
      <c r="AP16" s="1230"/>
      <c r="AQ16" s="1224"/>
      <c r="AR16" s="758" t="s">
        <v>606</v>
      </c>
      <c r="AS16" s="758" t="s">
        <v>6</v>
      </c>
      <c r="AT16" s="1112" t="s">
        <v>274</v>
      </c>
      <c r="AU16" s="1212" t="s">
        <v>273</v>
      </c>
      <c r="AV16" s="1213"/>
      <c r="AW16" s="1230"/>
      <c r="AX16" s="1224"/>
      <c r="AY16" s="758" t="s">
        <v>606</v>
      </c>
      <c r="AZ16" s="758" t="s">
        <v>6</v>
      </c>
      <c r="BA16" s="1112" t="s">
        <v>274</v>
      </c>
      <c r="BB16" s="1212" t="s">
        <v>273</v>
      </c>
      <c r="BC16" s="1213"/>
      <c r="BD16" s="1230"/>
      <c r="BE16" s="1216"/>
      <c r="BF16" s="1155"/>
    </row>
    <row r="17" spans="1:71">
      <c r="J17" s="997"/>
      <c r="K17" s="571">
        <v>1</v>
      </c>
      <c r="L17" s="649" t="s">
        <v>93</v>
      </c>
      <c r="M17" s="649" t="s">
        <v>49</v>
      </c>
      <c r="N17" s="651" t="str">
        <f ca="1">OFFSET(N17,0,-1)</f>
        <v>2</v>
      </c>
      <c r="O17" s="1027">
        <f ca="1">OFFSET(O17,0,-1)+1</f>
        <v>3</v>
      </c>
      <c r="P17" s="1027">
        <f ca="1">OFFSET(P17,0,-1)+1</f>
        <v>4</v>
      </c>
      <c r="Q17" s="1027">
        <f ca="1">OFFSET(Q17,0,-1)+1</f>
        <v>5</v>
      </c>
      <c r="R17" s="1027">
        <f ca="1">OFFSET(R17,0,-1)+1</f>
        <v>6</v>
      </c>
      <c r="S17" s="1235">
        <f ca="1">OFFSET(S17,0,-1)+1</f>
        <v>7</v>
      </c>
      <c r="T17" s="1235"/>
      <c r="U17" s="1027">
        <f ca="1">OFFSET(U17,0,-2)+1</f>
        <v>8</v>
      </c>
      <c r="V17" s="1108">
        <f ca="1">OFFSET(V17,0,-1)+1</f>
        <v>9</v>
      </c>
      <c r="W17" s="1108">
        <f ca="1">OFFSET(W17,0,-1)+1</f>
        <v>10</v>
      </c>
      <c r="X17" s="1108">
        <f ca="1">OFFSET(X17,0,-1)+1</f>
        <v>11</v>
      </c>
      <c r="Y17" s="1108">
        <f ca="1">OFFSET(Y17,0,-1)+1</f>
        <v>12</v>
      </c>
      <c r="Z17" s="1235">
        <f ca="1">OFFSET(Z17,0,-1)+1</f>
        <v>13</v>
      </c>
      <c r="AA17" s="1235"/>
      <c r="AB17" s="1108">
        <f ca="1">OFFSET(AB17,0,-2)+1</f>
        <v>14</v>
      </c>
      <c r="AC17" s="1108">
        <f ca="1">OFFSET(AC17,0,-1)+1</f>
        <v>15</v>
      </c>
      <c r="AD17" s="1108">
        <f ca="1">OFFSET(AD17,0,-1)+1</f>
        <v>16</v>
      </c>
      <c r="AE17" s="1108">
        <f ca="1">OFFSET(AE17,0,-1)+1</f>
        <v>17</v>
      </c>
      <c r="AF17" s="1108">
        <f ca="1">OFFSET(AF17,0,-1)+1</f>
        <v>18</v>
      </c>
      <c r="AG17" s="1235">
        <f ca="1">OFFSET(AG17,0,-1)+1</f>
        <v>19</v>
      </c>
      <c r="AH17" s="1235"/>
      <c r="AI17" s="1108">
        <f ca="1">OFFSET(AI17,0,-2)+1</f>
        <v>20</v>
      </c>
      <c r="AJ17" s="1108">
        <f ca="1">OFFSET(AJ17,0,-1)+1</f>
        <v>21</v>
      </c>
      <c r="AK17" s="1108">
        <f ca="1">OFFSET(AK17,0,-1)+1</f>
        <v>22</v>
      </c>
      <c r="AL17" s="1108">
        <f ca="1">OFFSET(AL17,0,-1)+1</f>
        <v>23</v>
      </c>
      <c r="AM17" s="1108">
        <f ca="1">OFFSET(AM17,0,-1)+1</f>
        <v>24</v>
      </c>
      <c r="AN17" s="1235">
        <f ca="1">OFFSET(AN17,0,-1)+1</f>
        <v>25</v>
      </c>
      <c r="AO17" s="1235"/>
      <c r="AP17" s="1108">
        <f ca="1">OFFSET(AP17,0,-2)+1</f>
        <v>26</v>
      </c>
      <c r="AQ17" s="1108">
        <f ca="1">OFFSET(AQ17,0,-1)+1</f>
        <v>27</v>
      </c>
      <c r="AR17" s="1108">
        <f ca="1">OFFSET(AR17,0,-1)+1</f>
        <v>28</v>
      </c>
      <c r="AS17" s="1108">
        <f ca="1">OFFSET(AS17,0,-1)+1</f>
        <v>29</v>
      </c>
      <c r="AT17" s="1108">
        <f ca="1">OFFSET(AT17,0,-1)+1</f>
        <v>30</v>
      </c>
      <c r="AU17" s="1235">
        <f ca="1">OFFSET(AU17,0,-1)+1</f>
        <v>31</v>
      </c>
      <c r="AV17" s="1235"/>
      <c r="AW17" s="1108">
        <f ca="1">OFFSET(AW17,0,-2)+1</f>
        <v>32</v>
      </c>
      <c r="AX17" s="1108">
        <f ca="1">OFFSET(AX17,0,-1)+1</f>
        <v>33</v>
      </c>
      <c r="AY17" s="1108">
        <f ca="1">OFFSET(AY17,0,-1)+1</f>
        <v>34</v>
      </c>
      <c r="AZ17" s="1108">
        <f ca="1">OFFSET(AZ17,0,-1)+1</f>
        <v>35</v>
      </c>
      <c r="BA17" s="1108">
        <f ca="1">OFFSET(BA17,0,-1)+1</f>
        <v>36</v>
      </c>
      <c r="BB17" s="1235">
        <f ca="1">OFFSET(BB17,0,-1)+1</f>
        <v>37</v>
      </c>
      <c r="BC17" s="1235"/>
      <c r="BD17" s="1108">
        <f ca="1">OFFSET(BD17,0,-2)+1</f>
        <v>38</v>
      </c>
      <c r="BE17" s="651">
        <f ca="1">OFFSET(BE17,0,-1)</f>
        <v>38</v>
      </c>
      <c r="BF17" s="1027">
        <f ca="1">OFFSET(BF17,0,-1)+1</f>
        <v>39</v>
      </c>
    </row>
    <row r="18" spans="1:71" ht="22.5">
      <c r="A18" s="1236">
        <v>1</v>
      </c>
      <c r="B18" s="1017"/>
      <c r="C18" s="1017"/>
      <c r="D18" s="1017"/>
      <c r="E18" s="983"/>
      <c r="F18" s="1028"/>
      <c r="G18" s="1028"/>
      <c r="H18" s="1028"/>
      <c r="I18" s="985"/>
      <c r="J18" s="981"/>
      <c r="K18" s="965"/>
      <c r="L18" s="1032">
        <f>mergeValue(A18)</f>
        <v>1</v>
      </c>
      <c r="M18" s="643" t="s">
        <v>20</v>
      </c>
      <c r="N18" s="648"/>
      <c r="O18" s="1237" t="str">
        <f>IF('Перечень тарифов'!J21="","","" &amp; 'Перечень тарифов'!J21 &amp; "")</f>
        <v>Тариф на тепловую энергию</v>
      </c>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632" t="s">
        <v>476</v>
      </c>
      <c r="BH18" s="831"/>
      <c r="BI18" s="831" t="str">
        <f t="shared" ref="BI18:BI32" si="0">IF(M18="","",M18 )</f>
        <v>Наименование тарифа</v>
      </c>
      <c r="BJ18" s="831"/>
      <c r="BK18" s="831"/>
      <c r="BL18" s="831"/>
      <c r="BR18" s="1010"/>
      <c r="BS18" s="1010"/>
    </row>
    <row r="19" spans="1:71" hidden="1">
      <c r="A19" s="1236"/>
      <c r="B19" s="1236">
        <v>1</v>
      </c>
      <c r="C19" s="1017"/>
      <c r="D19" s="1017"/>
      <c r="E19" s="1028"/>
      <c r="F19" s="1028"/>
      <c r="G19" s="1028"/>
      <c r="H19" s="1028"/>
      <c r="I19" s="1023"/>
      <c r="J19" s="956"/>
      <c r="K19" s="959"/>
      <c r="L19" s="1032" t="str">
        <f>mergeValue(A19) &amp;"."&amp; mergeValue(B19)</f>
        <v>1.1</v>
      </c>
      <c r="M19" s="694"/>
      <c r="N19" s="648"/>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632"/>
      <c r="BH19" s="831"/>
      <c r="BI19" s="831" t="str">
        <f t="shared" si="0"/>
        <v/>
      </c>
      <c r="BJ19" s="831"/>
      <c r="BK19" s="831"/>
      <c r="BL19" s="831"/>
      <c r="BR19" s="1010"/>
      <c r="BS19" s="1010"/>
    </row>
    <row r="20" spans="1:71" hidden="1">
      <c r="A20" s="1236"/>
      <c r="B20" s="1236"/>
      <c r="C20" s="1236">
        <v>1</v>
      </c>
      <c r="D20" s="1017"/>
      <c r="E20" s="1028"/>
      <c r="F20" s="1028"/>
      <c r="G20" s="1028"/>
      <c r="H20" s="1028"/>
      <c r="I20" s="964"/>
      <c r="J20" s="956"/>
      <c r="K20" s="959"/>
      <c r="L20" s="1032" t="str">
        <f>mergeValue(A20) &amp;"."&amp; mergeValue(B20)&amp;"."&amp; mergeValue(C20)</f>
        <v>1.1.1</v>
      </c>
      <c r="M20" s="695"/>
      <c r="N20" s="648"/>
      <c r="O20" s="1237"/>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632"/>
      <c r="BH20" s="831"/>
      <c r="BI20" s="831" t="str">
        <f t="shared" si="0"/>
        <v/>
      </c>
      <c r="BJ20" s="831"/>
      <c r="BK20" s="831"/>
      <c r="BL20" s="831"/>
      <c r="BR20" s="1010"/>
      <c r="BS20" s="1010"/>
    </row>
    <row r="21" spans="1:71" ht="22.5">
      <c r="A21" s="1236"/>
      <c r="B21" s="1236"/>
      <c r="C21" s="1236"/>
      <c r="D21" s="1236">
        <v>1</v>
      </c>
      <c r="E21" s="1028"/>
      <c r="F21" s="1028"/>
      <c r="G21" s="1028"/>
      <c r="H21" s="1028"/>
      <c r="I21" s="964"/>
      <c r="J21" s="956"/>
      <c r="K21" s="959"/>
      <c r="L21" s="1032" t="str">
        <f>mergeValue(A21) &amp;"."&amp; mergeValue(B21)&amp;"."&amp; mergeValue(C21)&amp;"."&amp; mergeValue(D21)</f>
        <v>1.1.1.1</v>
      </c>
      <c r="M21" s="696" t="s">
        <v>22</v>
      </c>
      <c r="N21" s="648"/>
      <c r="O21" s="1237" t="str">
        <f>IF('Перечень тарифов'!V21="","","" &amp; 'Перечень тарифов'!V21 &amp; "")</f>
        <v>котельная ОАО "КБАС"</v>
      </c>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632" t="s">
        <v>634</v>
      </c>
      <c r="BH21" s="831"/>
      <c r="BI21" s="831" t="str">
        <f t="shared" si="0"/>
        <v xml:space="preserve">Источник тепловой энергии  </v>
      </c>
      <c r="BJ21" s="831"/>
      <c r="BK21" s="831"/>
      <c r="BL21" s="831"/>
      <c r="BR21" s="1010"/>
      <c r="BS21" s="1010"/>
    </row>
    <row r="22" spans="1:71" ht="24" customHeight="1">
      <c r="A22" s="1236"/>
      <c r="B22" s="1236"/>
      <c r="C22" s="1236"/>
      <c r="D22" s="1236"/>
      <c r="E22" s="1236">
        <v>1</v>
      </c>
      <c r="F22" s="1028"/>
      <c r="G22" s="1028"/>
      <c r="H22" s="1017">
        <v>1</v>
      </c>
      <c r="I22" s="1236">
        <v>1</v>
      </c>
      <c r="J22" s="1028"/>
      <c r="K22" s="967"/>
      <c r="L22" s="1032" t="str">
        <f>mergeValue(A22) &amp;"."&amp; mergeValue(B22)&amp;"."&amp; mergeValue(C22)&amp;"."&amp; mergeValue(D22)&amp;"."&amp; mergeValue(E22)</f>
        <v>1.1.1.1.1</v>
      </c>
      <c r="M22" s="556" t="s">
        <v>9</v>
      </c>
      <c r="N22" s="648"/>
      <c r="O22" s="1239" t="s">
        <v>3</v>
      </c>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1"/>
      <c r="BF22" s="632" t="s">
        <v>638</v>
      </c>
      <c r="BH22" s="831"/>
      <c r="BI22" s="831" t="str">
        <f t="shared" si="0"/>
        <v>Схема подключения теплопотребляющей установки к коллектору источника тепловой энергии</v>
      </c>
      <c r="BJ22" s="831"/>
      <c r="BK22" s="831"/>
      <c r="BL22" s="831"/>
      <c r="BR22" s="1010"/>
      <c r="BS22" s="1010"/>
    </row>
    <row r="23" spans="1:71" ht="26.25" customHeight="1">
      <c r="A23" s="1236"/>
      <c r="B23" s="1236"/>
      <c r="C23" s="1236"/>
      <c r="D23" s="1236"/>
      <c r="E23" s="1236"/>
      <c r="F23" s="1236">
        <v>1</v>
      </c>
      <c r="G23" s="1017"/>
      <c r="H23" s="1017"/>
      <c r="I23" s="1236"/>
      <c r="J23" s="1236">
        <v>1</v>
      </c>
      <c r="K23" s="968"/>
      <c r="L23" s="1032" t="str">
        <f>mergeValue(A23) &amp;"."&amp; mergeValue(B23)&amp;"."&amp; mergeValue(C23)&amp;"."&amp; mergeValue(D23)&amp;"."&amp; mergeValue(E23)&amp;"."&amp; mergeValue(F23)</f>
        <v>1.1.1.1.1.1</v>
      </c>
      <c r="M23" s="557" t="s">
        <v>10</v>
      </c>
      <c r="N23" s="648"/>
      <c r="O23" s="1239" t="s">
        <v>3</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1"/>
      <c r="BF23" s="632" t="s">
        <v>636</v>
      </c>
      <c r="BH23" s="831"/>
      <c r="BI23" s="831" t="str">
        <f t="shared" si="0"/>
        <v>Группа потребителей</v>
      </c>
      <c r="BJ23" s="831"/>
      <c r="BK23" s="831"/>
      <c r="BL23" s="831"/>
      <c r="BR23" s="1010"/>
      <c r="BS23" s="1010"/>
    </row>
    <row r="24" spans="1:71" ht="17.100000000000001" customHeight="1">
      <c r="A24" s="1236"/>
      <c r="B24" s="1236"/>
      <c r="C24" s="1236"/>
      <c r="D24" s="1236"/>
      <c r="E24" s="1236"/>
      <c r="F24" s="1236"/>
      <c r="G24" s="1017">
        <v>1</v>
      </c>
      <c r="H24" s="1017"/>
      <c r="I24" s="1236"/>
      <c r="J24" s="1236"/>
      <c r="K24" s="968">
        <v>1</v>
      </c>
      <c r="L24" s="1032" t="str">
        <f>mergeValue(A24) &amp;"."&amp; mergeValue(B24)&amp;"."&amp; mergeValue(C24)&amp;"."&amp; mergeValue(D24)&amp;"."&amp; mergeValue(E24)&amp;"."&amp; mergeValue(F24)&amp;"."&amp; mergeValue(G24)</f>
        <v>1.1.1.1.1.1.1</v>
      </c>
      <c r="M24" s="1071" t="s">
        <v>642</v>
      </c>
      <c r="N24" s="648"/>
      <c r="O24" s="685">
        <v>1776</v>
      </c>
      <c r="P24" s="765"/>
      <c r="Q24" s="1096"/>
      <c r="R24" s="1231" t="s">
        <v>1470</v>
      </c>
      <c r="S24" s="1232" t="s">
        <v>84</v>
      </c>
      <c r="T24" s="1231" t="s">
        <v>2138</v>
      </c>
      <c r="U24" s="1232" t="s">
        <v>84</v>
      </c>
      <c r="V24" s="685">
        <v>1838</v>
      </c>
      <c r="W24" s="765"/>
      <c r="X24" s="1096"/>
      <c r="Y24" s="1231" t="s">
        <v>2139</v>
      </c>
      <c r="Z24" s="1232" t="s">
        <v>84</v>
      </c>
      <c r="AA24" s="1231" t="s">
        <v>2140</v>
      </c>
      <c r="AB24" s="1232" t="s">
        <v>84</v>
      </c>
      <c r="AC24" s="685">
        <v>1896</v>
      </c>
      <c r="AD24" s="765"/>
      <c r="AE24" s="1096"/>
      <c r="AF24" s="1231" t="s">
        <v>2141</v>
      </c>
      <c r="AG24" s="1232" t="s">
        <v>84</v>
      </c>
      <c r="AH24" s="1231" t="s">
        <v>2142</v>
      </c>
      <c r="AI24" s="1232" t="s">
        <v>84</v>
      </c>
      <c r="AJ24" s="685">
        <v>1956</v>
      </c>
      <c r="AK24" s="765"/>
      <c r="AL24" s="1096"/>
      <c r="AM24" s="1231" t="s">
        <v>2143</v>
      </c>
      <c r="AN24" s="1232" t="s">
        <v>84</v>
      </c>
      <c r="AO24" s="1231" t="s">
        <v>2144</v>
      </c>
      <c r="AP24" s="1232" t="s">
        <v>84</v>
      </c>
      <c r="AQ24" s="685">
        <v>2018</v>
      </c>
      <c r="AR24" s="765"/>
      <c r="AS24" s="1096"/>
      <c r="AT24" s="1231" t="s">
        <v>2145</v>
      </c>
      <c r="AU24" s="1232" t="s">
        <v>84</v>
      </c>
      <c r="AV24" s="1231" t="s">
        <v>2146</v>
      </c>
      <c r="AW24" s="1232" t="s">
        <v>84</v>
      </c>
      <c r="AX24" s="685">
        <v>2082</v>
      </c>
      <c r="AY24" s="765"/>
      <c r="AZ24" s="1096"/>
      <c r="BA24" s="1231" t="s">
        <v>2147</v>
      </c>
      <c r="BB24" s="1232" t="s">
        <v>84</v>
      </c>
      <c r="BC24" s="1231" t="s">
        <v>1471</v>
      </c>
      <c r="BD24" s="1232" t="s">
        <v>85</v>
      </c>
      <c r="BE24" s="765"/>
      <c r="BF24" s="1207" t="s">
        <v>655</v>
      </c>
      <c r="BG24" s="1010" t="str">
        <f>strCheckDate(O25:BE25)</f>
        <v/>
      </c>
      <c r="BH24" s="831"/>
      <c r="BI24" s="831" t="str">
        <f t="shared" si="0"/>
        <v>вода</v>
      </c>
      <c r="BJ24" s="831"/>
      <c r="BK24" s="831"/>
      <c r="BL24" s="831"/>
      <c r="BR24" s="1010"/>
      <c r="BS24" s="1010"/>
    </row>
    <row r="25" spans="1:71" ht="11.25" hidden="1" customHeight="1">
      <c r="A25" s="1236"/>
      <c r="B25" s="1236"/>
      <c r="C25" s="1236"/>
      <c r="D25" s="1236"/>
      <c r="E25" s="1236"/>
      <c r="F25" s="1236"/>
      <c r="G25" s="1017"/>
      <c r="H25" s="1017"/>
      <c r="I25" s="1236"/>
      <c r="J25" s="1236"/>
      <c r="K25" s="968"/>
      <c r="L25" s="802"/>
      <c r="M25" s="648"/>
      <c r="N25" s="648"/>
      <c r="O25" s="765"/>
      <c r="P25" s="765"/>
      <c r="Q25" s="771" t="str">
        <f>R24 &amp; "-" &amp; T24</f>
        <v>01.01.2021-30.06.2021</v>
      </c>
      <c r="R25" s="1231"/>
      <c r="S25" s="1232"/>
      <c r="T25" s="1231"/>
      <c r="U25" s="1232"/>
      <c r="V25" s="765"/>
      <c r="W25" s="765"/>
      <c r="X25" s="771" t="str">
        <f>Y24 &amp; "-" &amp; AA24</f>
        <v>01.07.2021-30.06.2022</v>
      </c>
      <c r="Y25" s="1231"/>
      <c r="Z25" s="1232"/>
      <c r="AA25" s="1231"/>
      <c r="AB25" s="1232"/>
      <c r="AC25" s="765"/>
      <c r="AD25" s="765"/>
      <c r="AE25" s="771" t="str">
        <f>AF24 &amp; "-" &amp; AH24</f>
        <v>01.07.2022-30.06.2023</v>
      </c>
      <c r="AF25" s="1231"/>
      <c r="AG25" s="1232"/>
      <c r="AH25" s="1231"/>
      <c r="AI25" s="1232"/>
      <c r="AJ25" s="765"/>
      <c r="AK25" s="765"/>
      <c r="AL25" s="771" t="str">
        <f>AM24 &amp; "-" &amp; AO24</f>
        <v>01.07.2023-30.06.2024</v>
      </c>
      <c r="AM25" s="1231"/>
      <c r="AN25" s="1232"/>
      <c r="AO25" s="1231"/>
      <c r="AP25" s="1232"/>
      <c r="AQ25" s="765"/>
      <c r="AR25" s="765"/>
      <c r="AS25" s="771" t="str">
        <f>AT24 &amp; "-" &amp; AV24</f>
        <v>01.07.2024-30.06.2025</v>
      </c>
      <c r="AT25" s="1231"/>
      <c r="AU25" s="1232"/>
      <c r="AV25" s="1231"/>
      <c r="AW25" s="1232"/>
      <c r="AX25" s="765"/>
      <c r="AY25" s="765"/>
      <c r="AZ25" s="771" t="str">
        <f>BA24 &amp; "-" &amp; BC24</f>
        <v>01.07.2025-31.12.2025</v>
      </c>
      <c r="BA25" s="1231"/>
      <c r="BB25" s="1232"/>
      <c r="BC25" s="1231"/>
      <c r="BD25" s="1232"/>
      <c r="BE25" s="765"/>
      <c r="BF25" s="1208"/>
      <c r="BH25" s="831"/>
      <c r="BI25" s="831" t="str">
        <f t="shared" si="0"/>
        <v/>
      </c>
      <c r="BJ25" s="831"/>
      <c r="BK25" s="831"/>
      <c r="BL25" s="831"/>
      <c r="BR25" s="1010"/>
      <c r="BS25" s="1010"/>
    </row>
    <row r="26" spans="1:71" ht="15" customHeight="1">
      <c r="A26" s="1236"/>
      <c r="B26" s="1236"/>
      <c r="C26" s="1236"/>
      <c r="D26" s="1236"/>
      <c r="E26" s="1236"/>
      <c r="F26" s="1236"/>
      <c r="G26" s="1028"/>
      <c r="H26" s="1017"/>
      <c r="I26" s="1236"/>
      <c r="J26" s="1236"/>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764"/>
      <c r="BF26" s="1209"/>
      <c r="BH26" s="831"/>
      <c r="BI26" s="831" t="str">
        <f t="shared" si="0"/>
        <v>Добавить вид теплоносителя (параметры теплоносителя)</v>
      </c>
      <c r="BJ26" s="831"/>
      <c r="BK26" s="831"/>
      <c r="BL26" s="831"/>
      <c r="BR26" s="1010"/>
      <c r="BS26" s="1010"/>
    </row>
    <row r="27" spans="1:71" s="1063" customFormat="1" ht="21.75" customHeight="1">
      <c r="A27" s="1236"/>
      <c r="B27" s="1236"/>
      <c r="C27" s="1236"/>
      <c r="D27" s="1236"/>
      <c r="E27" s="1236"/>
      <c r="F27" s="1236">
        <v>2</v>
      </c>
      <c r="G27" s="1081"/>
      <c r="H27" s="1081"/>
      <c r="I27" s="1236"/>
      <c r="J27" s="1242" t="s">
        <v>2133</v>
      </c>
      <c r="K27" s="968"/>
      <c r="L27" s="1113" t="str">
        <f>mergeValue(A27) &amp;"."&amp; mergeValue(B27)&amp;"."&amp; mergeValue(C27)&amp;"."&amp; mergeValue(D27)&amp;"."&amp; mergeValue(E27)&amp;"."&amp; mergeValue(F27)</f>
        <v>1.1.1.1.1.2</v>
      </c>
      <c r="M27" s="557" t="s">
        <v>10</v>
      </c>
      <c r="N27" s="648"/>
      <c r="O27" s="1239" t="s">
        <v>773</v>
      </c>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1"/>
      <c r="BF27" s="632" t="s">
        <v>636</v>
      </c>
      <c r="BG27" s="1010"/>
      <c r="BH27" s="831"/>
      <c r="BI27" s="831" t="str">
        <f t="shared" si="0"/>
        <v>Группа потребителей</v>
      </c>
      <c r="BJ27" s="831"/>
      <c r="BK27" s="831"/>
      <c r="BL27" s="831"/>
      <c r="BM27" s="1010"/>
      <c r="BN27" s="1010"/>
      <c r="BO27" s="1010"/>
      <c r="BP27" s="1010"/>
      <c r="BQ27" s="1010"/>
      <c r="BR27" s="1010"/>
      <c r="BS27" s="1010"/>
    </row>
    <row r="28" spans="1:71" s="1063" customFormat="1" ht="17.100000000000001" customHeight="1">
      <c r="A28" s="1236"/>
      <c r="B28" s="1236"/>
      <c r="C28" s="1236"/>
      <c r="D28" s="1236"/>
      <c r="E28" s="1236"/>
      <c r="F28" s="1236"/>
      <c r="G28" s="1081">
        <v>1</v>
      </c>
      <c r="H28" s="1081"/>
      <c r="I28" s="1236"/>
      <c r="J28" s="1236"/>
      <c r="K28" s="968">
        <v>1</v>
      </c>
      <c r="L28" s="1113" t="str">
        <f>mergeValue(A28) &amp;"."&amp; mergeValue(B28)&amp;"."&amp; mergeValue(C28)&amp;"."&amp; mergeValue(D28)&amp;"."&amp; mergeValue(E28)&amp;"."&amp; mergeValue(F28)&amp;"."&amp; mergeValue(G28)</f>
        <v>1.1.1.1.1.2.1</v>
      </c>
      <c r="M28" s="1071" t="s">
        <v>642</v>
      </c>
      <c r="N28" s="648"/>
      <c r="O28" s="685">
        <v>2131.1999999999998</v>
      </c>
      <c r="P28" s="765"/>
      <c r="Q28" s="1096"/>
      <c r="R28" s="1231" t="s">
        <v>1470</v>
      </c>
      <c r="S28" s="1232" t="s">
        <v>84</v>
      </c>
      <c r="T28" s="1231" t="s">
        <v>2138</v>
      </c>
      <c r="U28" s="1232" t="s">
        <v>84</v>
      </c>
      <c r="V28" s="685">
        <v>2205.6</v>
      </c>
      <c r="W28" s="765"/>
      <c r="X28" s="1096"/>
      <c r="Y28" s="1231" t="s">
        <v>2139</v>
      </c>
      <c r="Z28" s="1232" t="s">
        <v>84</v>
      </c>
      <c r="AA28" s="1231" t="s">
        <v>2140</v>
      </c>
      <c r="AB28" s="1232" t="s">
        <v>84</v>
      </c>
      <c r="AC28" s="685">
        <v>2275.1999999999998</v>
      </c>
      <c r="AD28" s="765"/>
      <c r="AE28" s="1096"/>
      <c r="AF28" s="1231" t="s">
        <v>2141</v>
      </c>
      <c r="AG28" s="1232" t="s">
        <v>84</v>
      </c>
      <c r="AH28" s="1231" t="s">
        <v>2142</v>
      </c>
      <c r="AI28" s="1232" t="s">
        <v>84</v>
      </c>
      <c r="AJ28" s="685">
        <v>2347.1999999999998</v>
      </c>
      <c r="AK28" s="765"/>
      <c r="AL28" s="1096"/>
      <c r="AM28" s="1231" t="s">
        <v>2143</v>
      </c>
      <c r="AN28" s="1232" t="s">
        <v>84</v>
      </c>
      <c r="AO28" s="1231" t="s">
        <v>2144</v>
      </c>
      <c r="AP28" s="1232" t="s">
        <v>84</v>
      </c>
      <c r="AQ28" s="685">
        <v>2421.6</v>
      </c>
      <c r="AR28" s="765"/>
      <c r="AS28" s="1096"/>
      <c r="AT28" s="1231" t="s">
        <v>2145</v>
      </c>
      <c r="AU28" s="1232" t="s">
        <v>84</v>
      </c>
      <c r="AV28" s="1231" t="s">
        <v>2146</v>
      </c>
      <c r="AW28" s="1232" t="s">
        <v>84</v>
      </c>
      <c r="AX28" s="685">
        <v>2498.4</v>
      </c>
      <c r="AY28" s="765"/>
      <c r="AZ28" s="1096"/>
      <c r="BA28" s="1231" t="s">
        <v>2147</v>
      </c>
      <c r="BB28" s="1232" t="s">
        <v>84</v>
      </c>
      <c r="BC28" s="1231" t="s">
        <v>1471</v>
      </c>
      <c r="BD28" s="1232" t="s">
        <v>85</v>
      </c>
      <c r="BE28" s="765"/>
      <c r="BF28" s="1207" t="s">
        <v>655</v>
      </c>
      <c r="BG28" s="1010" t="str">
        <f>strCheckDate(O29:BE29)</f>
        <v/>
      </c>
      <c r="BH28" s="831"/>
      <c r="BI28" s="831" t="str">
        <f t="shared" si="0"/>
        <v>вода</v>
      </c>
      <c r="BJ28" s="831"/>
      <c r="BK28" s="831"/>
      <c r="BL28" s="831"/>
      <c r="BM28" s="1010"/>
      <c r="BN28" s="1010"/>
      <c r="BO28" s="1010"/>
      <c r="BP28" s="1010"/>
      <c r="BQ28" s="1010"/>
      <c r="BR28" s="1010"/>
      <c r="BS28" s="1010"/>
    </row>
    <row r="29" spans="1:71" s="1063" customFormat="1" ht="11.25" hidden="1" customHeight="1">
      <c r="A29" s="1236"/>
      <c r="B29" s="1236"/>
      <c r="C29" s="1236"/>
      <c r="D29" s="1236"/>
      <c r="E29" s="1236"/>
      <c r="F29" s="1236"/>
      <c r="G29" s="1081"/>
      <c r="H29" s="1081"/>
      <c r="I29" s="1236"/>
      <c r="J29" s="1236"/>
      <c r="K29" s="968"/>
      <c r="L29" s="802"/>
      <c r="M29" s="648"/>
      <c r="N29" s="648"/>
      <c r="O29" s="765"/>
      <c r="P29" s="765"/>
      <c r="Q29" s="771" t="str">
        <f>R28 &amp; "-" &amp; T28</f>
        <v>01.01.2021-30.06.2021</v>
      </c>
      <c r="R29" s="1231"/>
      <c r="S29" s="1232"/>
      <c r="T29" s="1231"/>
      <c r="U29" s="1232"/>
      <c r="V29" s="765"/>
      <c r="W29" s="765"/>
      <c r="X29" s="771" t="str">
        <f>Y28 &amp; "-" &amp; AA28</f>
        <v>01.07.2021-30.06.2022</v>
      </c>
      <c r="Y29" s="1231"/>
      <c r="Z29" s="1232"/>
      <c r="AA29" s="1231"/>
      <c r="AB29" s="1232"/>
      <c r="AC29" s="765"/>
      <c r="AD29" s="765"/>
      <c r="AE29" s="771" t="str">
        <f>AF28 &amp; "-" &amp; AH28</f>
        <v>01.07.2022-30.06.2023</v>
      </c>
      <c r="AF29" s="1231"/>
      <c r="AG29" s="1232"/>
      <c r="AH29" s="1231"/>
      <c r="AI29" s="1232"/>
      <c r="AJ29" s="765"/>
      <c r="AK29" s="765"/>
      <c r="AL29" s="771" t="str">
        <f>AM28 &amp; "-" &amp; AO28</f>
        <v>01.07.2023-30.06.2024</v>
      </c>
      <c r="AM29" s="1231"/>
      <c r="AN29" s="1232"/>
      <c r="AO29" s="1231"/>
      <c r="AP29" s="1232"/>
      <c r="AQ29" s="765"/>
      <c r="AR29" s="765"/>
      <c r="AS29" s="771" t="str">
        <f>AT28 &amp; "-" &amp; AV28</f>
        <v>01.07.2024-30.06.2025</v>
      </c>
      <c r="AT29" s="1231"/>
      <c r="AU29" s="1232"/>
      <c r="AV29" s="1231"/>
      <c r="AW29" s="1232"/>
      <c r="AX29" s="765"/>
      <c r="AY29" s="765"/>
      <c r="AZ29" s="771" t="str">
        <f>BA28 &amp; "-" &amp; BC28</f>
        <v>01.07.2025-31.12.2025</v>
      </c>
      <c r="BA29" s="1231"/>
      <c r="BB29" s="1232"/>
      <c r="BC29" s="1231"/>
      <c r="BD29" s="1232"/>
      <c r="BE29" s="765"/>
      <c r="BF29" s="1208"/>
      <c r="BG29" s="1010"/>
      <c r="BH29" s="831"/>
      <c r="BI29" s="831" t="str">
        <f t="shared" si="0"/>
        <v/>
      </c>
      <c r="BJ29" s="831"/>
      <c r="BK29" s="831"/>
      <c r="BL29" s="831"/>
      <c r="BM29" s="1010"/>
      <c r="BN29" s="1010"/>
      <c r="BO29" s="1010"/>
      <c r="BP29" s="1010"/>
      <c r="BQ29" s="1010"/>
      <c r="BR29" s="1010"/>
      <c r="BS29" s="1010"/>
    </row>
    <row r="30" spans="1:71" s="1063" customFormat="1" ht="15" customHeight="1">
      <c r="A30" s="1236"/>
      <c r="B30" s="1236"/>
      <c r="C30" s="1236"/>
      <c r="D30" s="1236"/>
      <c r="E30" s="1236"/>
      <c r="F30" s="1236"/>
      <c r="G30" s="1109"/>
      <c r="H30" s="1081"/>
      <c r="I30" s="1236"/>
      <c r="J30" s="1236"/>
      <c r="K30" s="967"/>
      <c r="L30" s="690"/>
      <c r="M30" s="559" t="s">
        <v>25</v>
      </c>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764"/>
      <c r="BF30" s="1209"/>
      <c r="BG30" s="1010"/>
      <c r="BH30" s="831"/>
      <c r="BI30" s="831" t="str">
        <f t="shared" si="0"/>
        <v>Добавить вид теплоносителя (параметры теплоносителя)</v>
      </c>
      <c r="BJ30" s="831"/>
      <c r="BK30" s="831"/>
      <c r="BL30" s="831"/>
      <c r="BM30" s="1010"/>
      <c r="BN30" s="1010"/>
      <c r="BO30" s="1010"/>
      <c r="BP30" s="1010"/>
      <c r="BQ30" s="1010"/>
      <c r="BR30" s="1010"/>
      <c r="BS30" s="1010"/>
    </row>
    <row r="31" spans="1:71" ht="15" customHeight="1">
      <c r="A31" s="1236"/>
      <c r="B31" s="1236"/>
      <c r="C31" s="1236"/>
      <c r="D31" s="1236"/>
      <c r="E31" s="1236"/>
      <c r="F31" s="1028"/>
      <c r="G31" s="1028"/>
      <c r="H31" s="1017"/>
      <c r="I31" s="1236"/>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1008"/>
      <c r="AE31" s="1008"/>
      <c r="AF31" s="1008"/>
      <c r="AG31" s="1008"/>
      <c r="AH31" s="1008"/>
      <c r="AI31" s="1007"/>
      <c r="AJ31" s="1008"/>
      <c r="AK31" s="1008"/>
      <c r="AL31" s="1008"/>
      <c r="AM31" s="1008"/>
      <c r="AN31" s="1008"/>
      <c r="AO31" s="1008"/>
      <c r="AP31" s="1007"/>
      <c r="AQ31" s="1008"/>
      <c r="AR31" s="1008"/>
      <c r="AS31" s="1008"/>
      <c r="AT31" s="1008"/>
      <c r="AU31" s="1008"/>
      <c r="AV31" s="1008"/>
      <c r="AW31" s="1007"/>
      <c r="AX31" s="1008"/>
      <c r="AY31" s="1008"/>
      <c r="AZ31" s="1008"/>
      <c r="BA31" s="1008"/>
      <c r="BB31" s="1008"/>
      <c r="BC31" s="1008"/>
      <c r="BD31" s="1007"/>
      <c r="BE31" s="1008"/>
      <c r="BF31" s="667"/>
      <c r="BH31" s="831"/>
      <c r="BI31" s="831" t="str">
        <f t="shared" si="0"/>
        <v>Добавить группу потребителей</v>
      </c>
      <c r="BJ31" s="831"/>
      <c r="BK31" s="831"/>
      <c r="BL31" s="831"/>
      <c r="BR31" s="1010"/>
      <c r="BS31" s="1010"/>
    </row>
    <row r="32" spans="1:71" ht="15" customHeight="1">
      <c r="A32" s="1236"/>
      <c r="B32" s="1236"/>
      <c r="C32" s="1236"/>
      <c r="D32" s="1236"/>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1008"/>
      <c r="AE32" s="1008"/>
      <c r="AF32" s="1008"/>
      <c r="AG32" s="1008"/>
      <c r="AH32" s="1008"/>
      <c r="AI32" s="1007"/>
      <c r="AJ32" s="1008"/>
      <c r="AK32" s="1008"/>
      <c r="AL32" s="1008"/>
      <c r="AM32" s="1008"/>
      <c r="AN32" s="1008"/>
      <c r="AO32" s="1008"/>
      <c r="AP32" s="1007"/>
      <c r="AQ32" s="1008"/>
      <c r="AR32" s="1008"/>
      <c r="AS32" s="1008"/>
      <c r="AT32" s="1008"/>
      <c r="AU32" s="1008"/>
      <c r="AV32" s="1008"/>
      <c r="AW32" s="1007"/>
      <c r="AX32" s="1008"/>
      <c r="AY32" s="1008"/>
      <c r="AZ32" s="1008"/>
      <c r="BA32" s="1008"/>
      <c r="BB32" s="1008"/>
      <c r="BC32" s="1008"/>
      <c r="BD32" s="1007"/>
      <c r="BE32" s="1008"/>
      <c r="BF32" s="667"/>
      <c r="BH32" s="831"/>
      <c r="BI32" s="831" t="str">
        <f t="shared" si="0"/>
        <v>Добавить схему подключения</v>
      </c>
      <c r="BJ32" s="831"/>
      <c r="BK32" s="831"/>
      <c r="BL32" s="831"/>
      <c r="BR32" s="1010"/>
      <c r="BS32" s="1010"/>
    </row>
    <row r="33" spans="1:69" ht="11.25">
      <c r="A33" s="992"/>
      <c r="B33" s="992"/>
      <c r="C33" s="992"/>
      <c r="D33" s="992"/>
      <c r="E33" s="992"/>
      <c r="F33" s="992"/>
      <c r="G33" s="992"/>
      <c r="H33" s="992"/>
      <c r="I33" s="992"/>
      <c r="J33" s="992"/>
      <c r="K33" s="992"/>
      <c r="BG33" s="992"/>
      <c r="BH33" s="992"/>
      <c r="BI33" s="992"/>
      <c r="BJ33" s="992"/>
      <c r="BK33" s="992"/>
      <c r="BL33" s="992"/>
      <c r="BM33" s="992"/>
      <c r="BN33" s="992"/>
      <c r="BO33" s="992"/>
      <c r="BP33" s="992"/>
      <c r="BQ33" s="992"/>
    </row>
    <row r="34" spans="1:69" ht="90" customHeight="1">
      <c r="L34" s="1">
        <v>1</v>
      </c>
      <c r="M34" s="1200" t="s">
        <v>632</v>
      </c>
      <c r="N34" s="1200"/>
      <c r="O34" s="1200"/>
      <c r="P34" s="1200"/>
      <c r="Q34" s="1200"/>
      <c r="R34" s="1200"/>
      <c r="S34" s="1200"/>
      <c r="T34" s="1200"/>
      <c r="U34" s="1200"/>
      <c r="V34" s="1200"/>
      <c r="W34" s="1200"/>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c r="AS34" s="1200"/>
      <c r="AT34" s="1200"/>
      <c r="AU34" s="1200"/>
      <c r="AV34" s="1200"/>
      <c r="AW34" s="1200"/>
      <c r="AX34" s="1200"/>
      <c r="AY34" s="1200"/>
      <c r="AZ34" s="1200"/>
      <c r="BA34" s="1200"/>
      <c r="BB34" s="1200"/>
      <c r="BC34" s="1200"/>
      <c r="BD34" s="1200"/>
      <c r="BE34" s="1200"/>
      <c r="BF34" s="1200"/>
    </row>
  </sheetData>
  <sheetProtection algorithmName="SHA-512" hashValue="U7957oIacYSDt956E8lGAWUFEFsd0RMfmlSBO64QG7aeamk7+v7qeH1YznZweCCeNimRBHWrJcgo4Hoq4OqF4Q==" saltValue="8ezIPiSp6zyrEl7+eU1zVQ==" spinCount="100000" sheet="1" objects="1" scenarios="1" formatColumns="0" formatRows="0"/>
  <dataConsolidate leftLabels="1"/>
  <mergeCells count="127">
    <mergeCell ref="L11:M11"/>
    <mergeCell ref="L5:T5"/>
    <mergeCell ref="O7:T7"/>
    <mergeCell ref="O8:T8"/>
    <mergeCell ref="O9:T9"/>
    <mergeCell ref="O10:T10"/>
    <mergeCell ref="O12:U12"/>
    <mergeCell ref="L13:BE13"/>
    <mergeCell ref="BF13:BF16"/>
    <mergeCell ref="L14:L16"/>
    <mergeCell ref="M14:M16"/>
    <mergeCell ref="O14:T14"/>
    <mergeCell ref="U14:U16"/>
    <mergeCell ref="BE14:BE16"/>
    <mergeCell ref="O15:O16"/>
    <mergeCell ref="P15:Q15"/>
    <mergeCell ref="R15:T15"/>
    <mergeCell ref="S16:T16"/>
    <mergeCell ref="AJ14:AO14"/>
    <mergeCell ref="AP14:AP16"/>
    <mergeCell ref="AJ15:AJ16"/>
    <mergeCell ref="AK15:AL15"/>
    <mergeCell ref="S17:T17"/>
    <mergeCell ref="A18:A32"/>
    <mergeCell ref="O18:BE18"/>
    <mergeCell ref="B19:B32"/>
    <mergeCell ref="O19:BE19"/>
    <mergeCell ref="C20:C32"/>
    <mergeCell ref="O20:BE20"/>
    <mergeCell ref="D21:D32"/>
    <mergeCell ref="U24:U25"/>
    <mergeCell ref="S28:S29"/>
    <mergeCell ref="T28:T29"/>
    <mergeCell ref="U28:U29"/>
    <mergeCell ref="AB24:AB25"/>
    <mergeCell ref="Y28:Y29"/>
    <mergeCell ref="Z28:Z29"/>
    <mergeCell ref="AA28:AA29"/>
    <mergeCell ref="M34:BF34"/>
    <mergeCell ref="O21:BE21"/>
    <mergeCell ref="E22:E31"/>
    <mergeCell ref="I22:I31"/>
    <mergeCell ref="O22:BE22"/>
    <mergeCell ref="F23:F26"/>
    <mergeCell ref="J23:J26"/>
    <mergeCell ref="O23:BE23"/>
    <mergeCell ref="R24:R25"/>
    <mergeCell ref="S24:S25"/>
    <mergeCell ref="T24:T25"/>
    <mergeCell ref="F27:F30"/>
    <mergeCell ref="J27:J30"/>
    <mergeCell ref="O27:BE27"/>
    <mergeCell ref="R28:R29"/>
    <mergeCell ref="BF28:BF30"/>
    <mergeCell ref="V12:AB12"/>
    <mergeCell ref="V14:AA14"/>
    <mergeCell ref="AB14:AB16"/>
    <mergeCell ref="V15:V16"/>
    <mergeCell ref="W15:X15"/>
    <mergeCell ref="Y15:AA15"/>
    <mergeCell ref="Z16:AA16"/>
    <mergeCell ref="Z17:AA17"/>
    <mergeCell ref="Y24:Y25"/>
    <mergeCell ref="Z24:Z25"/>
    <mergeCell ref="AA24:AA25"/>
    <mergeCell ref="BF24:BF26"/>
    <mergeCell ref="AJ12:AP12"/>
    <mergeCell ref="AI24:AI25"/>
    <mergeCell ref="AF28:AF29"/>
    <mergeCell ref="AG28:AG29"/>
    <mergeCell ref="AH28:AH29"/>
    <mergeCell ref="AI28:AI29"/>
    <mergeCell ref="AB28:AB29"/>
    <mergeCell ref="AC12:AI12"/>
    <mergeCell ref="AC14:AH14"/>
    <mergeCell ref="AI14:AI16"/>
    <mergeCell ref="AC15:AC16"/>
    <mergeCell ref="AD15:AE15"/>
    <mergeCell ref="AF15:AH15"/>
    <mergeCell ref="AG16:AH16"/>
    <mergeCell ref="AG17:AH17"/>
    <mergeCell ref="AF24:AF25"/>
    <mergeCell ref="AG24:AG25"/>
    <mergeCell ref="AH24:AH25"/>
    <mergeCell ref="AP24:AP25"/>
    <mergeCell ref="AM28:AM29"/>
    <mergeCell ref="AN28:AN29"/>
    <mergeCell ref="AO28:AO29"/>
    <mergeCell ref="AP28:AP29"/>
    <mergeCell ref="AM15:AO15"/>
    <mergeCell ref="AN16:AO16"/>
    <mergeCell ref="AN17:AO17"/>
    <mergeCell ref="AM24:AM25"/>
    <mergeCell ref="AN24:AN25"/>
    <mergeCell ref="AO24:AO25"/>
    <mergeCell ref="AX12:BD12"/>
    <mergeCell ref="AX14:BC14"/>
    <mergeCell ref="BD14:BD16"/>
    <mergeCell ref="AX15:AX16"/>
    <mergeCell ref="AY15:AZ15"/>
    <mergeCell ref="BA15:BC15"/>
    <mergeCell ref="BB16:BC16"/>
    <mergeCell ref="BB17:BC17"/>
    <mergeCell ref="AU17:AV17"/>
    <mergeCell ref="AQ14:AV14"/>
    <mergeCell ref="AW14:AW16"/>
    <mergeCell ref="AQ15:AQ16"/>
    <mergeCell ref="AR15:AS15"/>
    <mergeCell ref="AT15:AV15"/>
    <mergeCell ref="AU16:AV16"/>
    <mergeCell ref="AQ12:AW12"/>
    <mergeCell ref="BA24:BA25"/>
    <mergeCell ref="BB24:BB25"/>
    <mergeCell ref="BC24:BC25"/>
    <mergeCell ref="BD24:BD25"/>
    <mergeCell ref="BA28:BA29"/>
    <mergeCell ref="BB28:BB29"/>
    <mergeCell ref="BC28:BC29"/>
    <mergeCell ref="BD28:BD29"/>
    <mergeCell ref="AT28:AT29"/>
    <mergeCell ref="AU28:AU29"/>
    <mergeCell ref="AV28:AV29"/>
    <mergeCell ref="AW28:AW29"/>
    <mergeCell ref="AT24:AT25"/>
    <mergeCell ref="AU24:AU25"/>
    <mergeCell ref="AV24:AV25"/>
    <mergeCell ref="AW24:AW25"/>
  </mergeCells>
  <dataValidations count="11">
    <dataValidation allowBlank="1" sqref="WXC983066:WXN983072 KQ65562:LB65568 UM65562:UX65568 AEI65562:AET65568 AOE65562:AOP65568 AYA65562:AYL65568 BHW65562:BIH65568 BRS65562:BSD65568 CBO65562:CBZ65568 CLK65562:CLV65568 CVG65562:CVR65568 DFC65562:DFN65568 DOY65562:DPJ65568 DYU65562:DZF65568 EIQ65562:EJB65568 ESM65562:ESX65568 FCI65562:FCT65568 FME65562:FMP65568 FWA65562:FWL65568 GFW65562:GGH65568 GPS65562:GQD65568 GZO65562:GZZ65568 HJK65562:HJV65568 HTG65562:HTR65568 IDC65562:IDN65568 IMY65562:INJ65568 IWU65562:IXF65568 JGQ65562:JHB65568 JQM65562:JQX65568 KAI65562:KAT65568 KKE65562:KKP65568 KUA65562:KUL65568 LDW65562:LEH65568 LNS65562:LOD65568 LXO65562:LXZ65568 MHK65562:MHV65568 MRG65562:MRR65568 NBC65562:NBN65568 NKY65562:NLJ65568 NUU65562:NVF65568 OEQ65562:OFB65568 OOM65562:OOX65568 OYI65562:OYT65568 PIE65562:PIP65568 PSA65562:PSL65568 QBW65562:QCH65568 QLS65562:QMD65568 QVO65562:QVZ65568 RFK65562:RFV65568 RPG65562:RPR65568 RZC65562:RZN65568 SIY65562:SJJ65568 SSU65562:STF65568 TCQ65562:TDB65568 TMM65562:TMX65568 TWI65562:TWT65568 UGE65562:UGP65568 UQA65562:UQL65568 UZW65562:VAH65568 VJS65562:VKD65568 VTO65562:VTZ65568 WDK65562:WDV65568 WNG65562:WNR65568 WXC65562:WXN65568 KQ131098:LB131104 UM131098:UX131104 AEI131098:AET131104 AOE131098:AOP131104 AYA131098:AYL131104 BHW131098:BIH131104 BRS131098:BSD131104 CBO131098:CBZ131104 CLK131098:CLV131104 CVG131098:CVR131104 DFC131098:DFN131104 DOY131098:DPJ131104 DYU131098:DZF131104 EIQ131098:EJB131104 ESM131098:ESX131104 FCI131098:FCT131104 FME131098:FMP131104 FWA131098:FWL131104 GFW131098:GGH131104 GPS131098:GQD131104 GZO131098:GZZ131104 HJK131098:HJV131104 HTG131098:HTR131104 IDC131098:IDN131104 IMY131098:INJ131104 IWU131098:IXF131104 JGQ131098:JHB131104 JQM131098:JQX131104 KAI131098:KAT131104 KKE131098:KKP131104 KUA131098:KUL131104 LDW131098:LEH131104 LNS131098:LOD131104 LXO131098:LXZ131104 MHK131098:MHV131104 MRG131098:MRR131104 NBC131098:NBN131104 NKY131098:NLJ131104 NUU131098:NVF131104 OEQ131098:OFB131104 OOM131098:OOX131104 OYI131098:OYT131104 PIE131098:PIP131104 PSA131098:PSL131104 QBW131098:QCH131104 QLS131098:QMD131104 QVO131098:QVZ131104 RFK131098:RFV131104 RPG131098:RPR131104 RZC131098:RZN131104 SIY131098:SJJ131104 SSU131098:STF131104 TCQ131098:TDB131104 TMM131098:TMX131104 TWI131098:TWT131104 UGE131098:UGP131104 UQA131098:UQL131104 UZW131098:VAH131104 VJS131098:VKD131104 VTO131098:VTZ131104 WDK131098:WDV131104 WNG131098:WNR131104 WXC131098:WXN131104 KQ196634:LB196640 UM196634:UX196640 AEI196634:AET196640 AOE196634:AOP196640 AYA196634:AYL196640 BHW196634:BIH196640 BRS196634:BSD196640 CBO196634:CBZ196640 CLK196634:CLV196640 CVG196634:CVR196640 DFC196634:DFN196640 DOY196634:DPJ196640 DYU196634:DZF196640 EIQ196634:EJB196640 ESM196634:ESX196640 FCI196634:FCT196640 FME196634:FMP196640 FWA196634:FWL196640 GFW196634:GGH196640 GPS196634:GQD196640 GZO196634:GZZ196640 HJK196634:HJV196640 HTG196634:HTR196640 IDC196634:IDN196640 IMY196634:INJ196640 IWU196634:IXF196640 JGQ196634:JHB196640 JQM196634:JQX196640 KAI196634:KAT196640 KKE196634:KKP196640 KUA196634:KUL196640 LDW196634:LEH196640 LNS196634:LOD196640 LXO196634:LXZ196640 MHK196634:MHV196640 MRG196634:MRR196640 NBC196634:NBN196640 NKY196634:NLJ196640 NUU196634:NVF196640 OEQ196634:OFB196640 OOM196634:OOX196640 OYI196634:OYT196640 PIE196634:PIP196640 PSA196634:PSL196640 QBW196634:QCH196640 QLS196634:QMD196640 QVO196634:QVZ196640 RFK196634:RFV196640 RPG196634:RPR196640 RZC196634:RZN196640 SIY196634:SJJ196640 SSU196634:STF196640 TCQ196634:TDB196640 TMM196634:TMX196640 TWI196634:TWT196640 UGE196634:UGP196640 UQA196634:UQL196640 UZW196634:VAH196640 VJS196634:VKD196640 VTO196634:VTZ196640 WDK196634:WDV196640 WNG196634:WNR196640 WXC196634:WXN196640 KQ262170:LB262176 UM262170:UX262176 AEI262170:AET262176 AOE262170:AOP262176 AYA262170:AYL262176 BHW262170:BIH262176 BRS262170:BSD262176 CBO262170:CBZ262176 CLK262170:CLV262176 CVG262170:CVR262176 DFC262170:DFN262176 DOY262170:DPJ262176 DYU262170:DZF262176 EIQ262170:EJB262176 ESM262170:ESX262176 FCI262170:FCT262176 FME262170:FMP262176 FWA262170:FWL262176 GFW262170:GGH262176 GPS262170:GQD262176 GZO262170:GZZ262176 HJK262170:HJV262176 HTG262170:HTR262176 IDC262170:IDN262176 IMY262170:INJ262176 IWU262170:IXF262176 JGQ262170:JHB262176 JQM262170:JQX262176 KAI262170:KAT262176 KKE262170:KKP262176 KUA262170:KUL262176 LDW262170:LEH262176 LNS262170:LOD262176 LXO262170:LXZ262176 MHK262170:MHV262176 MRG262170:MRR262176 NBC262170:NBN262176 NKY262170:NLJ262176 NUU262170:NVF262176 OEQ262170:OFB262176 OOM262170:OOX262176 OYI262170:OYT262176 PIE262170:PIP262176 PSA262170:PSL262176 QBW262170:QCH262176 QLS262170:QMD262176 QVO262170:QVZ262176 RFK262170:RFV262176 RPG262170:RPR262176 RZC262170:RZN262176 SIY262170:SJJ262176 SSU262170:STF262176 TCQ262170:TDB262176 TMM262170:TMX262176 TWI262170:TWT262176 UGE262170:UGP262176 UQA262170:UQL262176 UZW262170:VAH262176 VJS262170:VKD262176 VTO262170:VTZ262176 WDK262170:WDV262176 WNG262170:WNR262176 WXC262170:WXN262176 KQ327706:LB327712 UM327706:UX327712 AEI327706:AET327712 AOE327706:AOP327712 AYA327706:AYL327712 BHW327706:BIH327712 BRS327706:BSD327712 CBO327706:CBZ327712 CLK327706:CLV327712 CVG327706:CVR327712 DFC327706:DFN327712 DOY327706:DPJ327712 DYU327706:DZF327712 EIQ327706:EJB327712 ESM327706:ESX327712 FCI327706:FCT327712 FME327706:FMP327712 FWA327706:FWL327712 GFW327706:GGH327712 GPS327706:GQD327712 GZO327706:GZZ327712 HJK327706:HJV327712 HTG327706:HTR327712 IDC327706:IDN327712 IMY327706:INJ327712 IWU327706:IXF327712 JGQ327706:JHB327712 JQM327706:JQX327712 KAI327706:KAT327712 KKE327706:KKP327712 KUA327706:KUL327712 LDW327706:LEH327712 LNS327706:LOD327712 LXO327706:LXZ327712 MHK327706:MHV327712 MRG327706:MRR327712 NBC327706:NBN327712 NKY327706:NLJ327712 NUU327706:NVF327712 OEQ327706:OFB327712 OOM327706:OOX327712 OYI327706:OYT327712 PIE327706:PIP327712 PSA327706:PSL327712 QBW327706:QCH327712 QLS327706:QMD327712 QVO327706:QVZ327712 RFK327706:RFV327712 RPG327706:RPR327712 RZC327706:RZN327712 SIY327706:SJJ327712 SSU327706:STF327712 TCQ327706:TDB327712 TMM327706:TMX327712 TWI327706:TWT327712 UGE327706:UGP327712 UQA327706:UQL327712 UZW327706:VAH327712 VJS327706:VKD327712 VTO327706:VTZ327712 WDK327706:WDV327712 WNG327706:WNR327712 WXC327706:WXN327712 KQ393242:LB393248 UM393242:UX393248 AEI393242:AET393248 AOE393242:AOP393248 AYA393242:AYL393248 BHW393242:BIH393248 BRS393242:BSD393248 CBO393242:CBZ393248 CLK393242:CLV393248 CVG393242:CVR393248 DFC393242:DFN393248 DOY393242:DPJ393248 DYU393242:DZF393248 EIQ393242:EJB393248 ESM393242:ESX393248 FCI393242:FCT393248 FME393242:FMP393248 FWA393242:FWL393248 GFW393242:GGH393248 GPS393242:GQD393248 GZO393242:GZZ393248 HJK393242:HJV393248 HTG393242:HTR393248 IDC393242:IDN393248 IMY393242:INJ393248 IWU393242:IXF393248 JGQ393242:JHB393248 JQM393242:JQX393248 KAI393242:KAT393248 KKE393242:KKP393248 KUA393242:KUL393248 LDW393242:LEH393248 LNS393242:LOD393248 LXO393242:LXZ393248 MHK393242:MHV393248 MRG393242:MRR393248 NBC393242:NBN393248 NKY393242:NLJ393248 NUU393242:NVF393248 OEQ393242:OFB393248 OOM393242:OOX393248 OYI393242:OYT393248 PIE393242:PIP393248 PSA393242:PSL393248 QBW393242:QCH393248 QLS393242:QMD393248 QVO393242:QVZ393248 RFK393242:RFV393248 RPG393242:RPR393248 RZC393242:RZN393248 SIY393242:SJJ393248 SSU393242:STF393248 TCQ393242:TDB393248 TMM393242:TMX393248 TWI393242:TWT393248 UGE393242:UGP393248 UQA393242:UQL393248 UZW393242:VAH393248 VJS393242:VKD393248 VTO393242:VTZ393248 WDK393242:WDV393248 WNG393242:WNR393248 WXC393242:WXN393248 KQ458778:LB458784 UM458778:UX458784 AEI458778:AET458784 AOE458778:AOP458784 AYA458778:AYL458784 BHW458778:BIH458784 BRS458778:BSD458784 CBO458778:CBZ458784 CLK458778:CLV458784 CVG458778:CVR458784 DFC458778:DFN458784 DOY458778:DPJ458784 DYU458778:DZF458784 EIQ458778:EJB458784 ESM458778:ESX458784 FCI458778:FCT458784 FME458778:FMP458784 FWA458778:FWL458784 GFW458778:GGH458784 GPS458778:GQD458784 GZO458778:GZZ458784 HJK458778:HJV458784 HTG458778:HTR458784 IDC458778:IDN458784 IMY458778:INJ458784 IWU458778:IXF458784 JGQ458778:JHB458784 JQM458778:JQX458784 KAI458778:KAT458784 KKE458778:KKP458784 KUA458778:KUL458784 LDW458778:LEH458784 LNS458778:LOD458784 LXO458778:LXZ458784 MHK458778:MHV458784 MRG458778:MRR458784 NBC458778:NBN458784 NKY458778:NLJ458784 NUU458778:NVF458784 OEQ458778:OFB458784 OOM458778:OOX458784 OYI458778:OYT458784 PIE458778:PIP458784 PSA458778:PSL458784 QBW458778:QCH458784 QLS458778:QMD458784 QVO458778:QVZ458784 RFK458778:RFV458784 RPG458778:RPR458784 RZC458778:RZN458784 SIY458778:SJJ458784 SSU458778:STF458784 TCQ458778:TDB458784 TMM458778:TMX458784 TWI458778:TWT458784 UGE458778:UGP458784 UQA458778:UQL458784 UZW458778:VAH458784 VJS458778:VKD458784 VTO458778:VTZ458784 WDK458778:WDV458784 WNG458778:WNR458784 WXC458778:WXN458784 KQ524314:LB524320 UM524314:UX524320 AEI524314:AET524320 AOE524314:AOP524320 AYA524314:AYL524320 BHW524314:BIH524320 BRS524314:BSD524320 CBO524314:CBZ524320 CLK524314:CLV524320 CVG524314:CVR524320 DFC524314:DFN524320 DOY524314:DPJ524320 DYU524314:DZF524320 EIQ524314:EJB524320 ESM524314:ESX524320 FCI524314:FCT524320 FME524314:FMP524320 FWA524314:FWL524320 GFW524314:GGH524320 GPS524314:GQD524320 GZO524314:GZZ524320 HJK524314:HJV524320 HTG524314:HTR524320 IDC524314:IDN524320 IMY524314:INJ524320 IWU524314:IXF524320 JGQ524314:JHB524320 JQM524314:JQX524320 KAI524314:KAT524320 KKE524314:KKP524320 KUA524314:KUL524320 LDW524314:LEH524320 LNS524314:LOD524320 LXO524314:LXZ524320 MHK524314:MHV524320 MRG524314:MRR524320 NBC524314:NBN524320 NKY524314:NLJ524320 NUU524314:NVF524320 OEQ524314:OFB524320 OOM524314:OOX524320 OYI524314:OYT524320 PIE524314:PIP524320 PSA524314:PSL524320 QBW524314:QCH524320 QLS524314:QMD524320 QVO524314:QVZ524320 RFK524314:RFV524320 RPG524314:RPR524320 RZC524314:RZN524320 SIY524314:SJJ524320 SSU524314:STF524320 TCQ524314:TDB524320 TMM524314:TMX524320 TWI524314:TWT524320 UGE524314:UGP524320 UQA524314:UQL524320 UZW524314:VAH524320 VJS524314:VKD524320 VTO524314:VTZ524320 WDK524314:WDV524320 WNG524314:WNR524320 WXC524314:WXN524320 KQ589850:LB589856 UM589850:UX589856 AEI589850:AET589856 AOE589850:AOP589856 AYA589850:AYL589856 BHW589850:BIH589856 BRS589850:BSD589856 CBO589850:CBZ589856 CLK589850:CLV589856 CVG589850:CVR589856 DFC589850:DFN589856 DOY589850:DPJ589856 DYU589850:DZF589856 EIQ589850:EJB589856 ESM589850:ESX589856 FCI589850:FCT589856 FME589850:FMP589856 FWA589850:FWL589856 GFW589850:GGH589856 GPS589850:GQD589856 GZO589850:GZZ589856 HJK589850:HJV589856 HTG589850:HTR589856 IDC589850:IDN589856 IMY589850:INJ589856 IWU589850:IXF589856 JGQ589850:JHB589856 JQM589850:JQX589856 KAI589850:KAT589856 KKE589850:KKP589856 KUA589850:KUL589856 LDW589850:LEH589856 LNS589850:LOD589856 LXO589850:LXZ589856 MHK589850:MHV589856 MRG589850:MRR589856 NBC589850:NBN589856 NKY589850:NLJ589856 NUU589850:NVF589856 OEQ589850:OFB589856 OOM589850:OOX589856 OYI589850:OYT589856 PIE589850:PIP589856 PSA589850:PSL589856 QBW589850:QCH589856 QLS589850:QMD589856 QVO589850:QVZ589856 RFK589850:RFV589856 RPG589850:RPR589856 RZC589850:RZN589856 SIY589850:SJJ589856 SSU589850:STF589856 TCQ589850:TDB589856 TMM589850:TMX589856 TWI589850:TWT589856 UGE589850:UGP589856 UQA589850:UQL589856 UZW589850:VAH589856 VJS589850:VKD589856 VTO589850:VTZ589856 WDK589850:WDV589856 WNG589850:WNR589856 WXC589850:WXN589856 KQ655386:LB655392 UM655386:UX655392 AEI655386:AET655392 AOE655386:AOP655392 AYA655386:AYL655392 BHW655386:BIH655392 BRS655386:BSD655392 CBO655386:CBZ655392 CLK655386:CLV655392 CVG655386:CVR655392 DFC655386:DFN655392 DOY655386:DPJ655392 DYU655386:DZF655392 EIQ655386:EJB655392 ESM655386:ESX655392 FCI655386:FCT655392 FME655386:FMP655392 FWA655386:FWL655392 GFW655386:GGH655392 GPS655386:GQD655392 GZO655386:GZZ655392 HJK655386:HJV655392 HTG655386:HTR655392 IDC655386:IDN655392 IMY655386:INJ655392 IWU655386:IXF655392 JGQ655386:JHB655392 JQM655386:JQX655392 KAI655386:KAT655392 KKE655386:KKP655392 KUA655386:KUL655392 LDW655386:LEH655392 LNS655386:LOD655392 LXO655386:LXZ655392 MHK655386:MHV655392 MRG655386:MRR655392 NBC655386:NBN655392 NKY655386:NLJ655392 NUU655386:NVF655392 OEQ655386:OFB655392 OOM655386:OOX655392 OYI655386:OYT655392 PIE655386:PIP655392 PSA655386:PSL655392 QBW655386:QCH655392 QLS655386:QMD655392 QVO655386:QVZ655392 RFK655386:RFV655392 RPG655386:RPR655392 RZC655386:RZN655392 SIY655386:SJJ655392 SSU655386:STF655392 TCQ655386:TDB655392 TMM655386:TMX655392 TWI655386:TWT655392 UGE655386:UGP655392 UQA655386:UQL655392 UZW655386:VAH655392 VJS655386:VKD655392 VTO655386:VTZ655392 WDK655386:WDV655392 WNG655386:WNR655392 WXC655386:WXN655392 KQ720922:LB720928 UM720922:UX720928 AEI720922:AET720928 AOE720922:AOP720928 AYA720922:AYL720928 BHW720922:BIH720928 BRS720922:BSD720928 CBO720922:CBZ720928 CLK720922:CLV720928 CVG720922:CVR720928 DFC720922:DFN720928 DOY720922:DPJ720928 DYU720922:DZF720928 EIQ720922:EJB720928 ESM720922:ESX720928 FCI720922:FCT720928 FME720922:FMP720928 FWA720922:FWL720928 GFW720922:GGH720928 GPS720922:GQD720928 GZO720922:GZZ720928 HJK720922:HJV720928 HTG720922:HTR720928 IDC720922:IDN720928 IMY720922:INJ720928 IWU720922:IXF720928 JGQ720922:JHB720928 JQM720922:JQX720928 KAI720922:KAT720928 KKE720922:KKP720928 KUA720922:KUL720928 LDW720922:LEH720928 LNS720922:LOD720928 LXO720922:LXZ720928 MHK720922:MHV720928 MRG720922:MRR720928 NBC720922:NBN720928 NKY720922:NLJ720928 NUU720922:NVF720928 OEQ720922:OFB720928 OOM720922:OOX720928 OYI720922:OYT720928 PIE720922:PIP720928 PSA720922:PSL720928 QBW720922:QCH720928 QLS720922:QMD720928 QVO720922:QVZ720928 RFK720922:RFV720928 RPG720922:RPR720928 RZC720922:RZN720928 SIY720922:SJJ720928 SSU720922:STF720928 TCQ720922:TDB720928 TMM720922:TMX720928 TWI720922:TWT720928 UGE720922:UGP720928 UQA720922:UQL720928 UZW720922:VAH720928 VJS720922:VKD720928 VTO720922:VTZ720928 WDK720922:WDV720928 WNG720922:WNR720928 WXC720922:WXN720928 KQ786458:LB786464 UM786458:UX786464 AEI786458:AET786464 AOE786458:AOP786464 AYA786458:AYL786464 BHW786458:BIH786464 BRS786458:BSD786464 CBO786458:CBZ786464 CLK786458:CLV786464 CVG786458:CVR786464 DFC786458:DFN786464 DOY786458:DPJ786464 DYU786458:DZF786464 EIQ786458:EJB786464 ESM786458:ESX786464 FCI786458:FCT786464 FME786458:FMP786464 FWA786458:FWL786464 GFW786458:GGH786464 GPS786458:GQD786464 GZO786458:GZZ786464 HJK786458:HJV786464 HTG786458:HTR786464 IDC786458:IDN786464 IMY786458:INJ786464 IWU786458:IXF786464 JGQ786458:JHB786464 JQM786458:JQX786464 KAI786458:KAT786464 KKE786458:KKP786464 KUA786458:KUL786464 LDW786458:LEH786464 LNS786458:LOD786464 LXO786458:LXZ786464 MHK786458:MHV786464 MRG786458:MRR786464 NBC786458:NBN786464 NKY786458:NLJ786464 NUU786458:NVF786464 OEQ786458:OFB786464 OOM786458:OOX786464 OYI786458:OYT786464 PIE786458:PIP786464 PSA786458:PSL786464 QBW786458:QCH786464 QLS786458:QMD786464 QVO786458:QVZ786464 RFK786458:RFV786464 RPG786458:RPR786464 RZC786458:RZN786464 SIY786458:SJJ786464 SSU786458:STF786464 TCQ786458:TDB786464 TMM786458:TMX786464 TWI786458:TWT786464 UGE786458:UGP786464 UQA786458:UQL786464 UZW786458:VAH786464 VJS786458:VKD786464 VTO786458:VTZ786464 WDK786458:WDV786464 WNG786458:WNR786464 WXC786458:WXN786464 KQ851994:LB852000 UM851994:UX852000 AEI851994:AET852000 AOE851994:AOP852000 AYA851994:AYL852000 BHW851994:BIH852000 BRS851994:BSD852000 CBO851994:CBZ852000 CLK851994:CLV852000 CVG851994:CVR852000 DFC851994:DFN852000 DOY851994:DPJ852000 DYU851994:DZF852000 EIQ851994:EJB852000 ESM851994:ESX852000 FCI851994:FCT852000 FME851994:FMP852000 FWA851994:FWL852000 GFW851994:GGH852000 GPS851994:GQD852000 GZO851994:GZZ852000 HJK851994:HJV852000 HTG851994:HTR852000 IDC851994:IDN852000 IMY851994:INJ852000 IWU851994:IXF852000 JGQ851994:JHB852000 JQM851994:JQX852000 KAI851994:KAT852000 KKE851994:KKP852000 KUA851994:KUL852000 LDW851994:LEH852000 LNS851994:LOD852000 LXO851994:LXZ852000 MHK851994:MHV852000 MRG851994:MRR852000 NBC851994:NBN852000 NKY851994:NLJ852000 NUU851994:NVF852000 OEQ851994:OFB852000 OOM851994:OOX852000 OYI851994:OYT852000 PIE851994:PIP852000 PSA851994:PSL852000 QBW851994:QCH852000 QLS851994:QMD852000 QVO851994:QVZ852000 RFK851994:RFV852000 RPG851994:RPR852000 RZC851994:RZN852000 SIY851994:SJJ852000 SSU851994:STF852000 TCQ851994:TDB852000 TMM851994:TMX852000 TWI851994:TWT852000 UGE851994:UGP852000 UQA851994:UQL852000 UZW851994:VAH852000 VJS851994:VKD852000 VTO851994:VTZ852000 WDK851994:WDV852000 WNG851994:WNR852000 WXC851994:WXN852000 KQ917530:LB917536 UM917530:UX917536 AEI917530:AET917536 AOE917530:AOP917536 AYA917530:AYL917536 BHW917530:BIH917536 BRS917530:BSD917536 CBO917530:CBZ917536 CLK917530:CLV917536 CVG917530:CVR917536 DFC917530:DFN917536 DOY917530:DPJ917536 DYU917530:DZF917536 EIQ917530:EJB917536 ESM917530:ESX917536 FCI917530:FCT917536 FME917530:FMP917536 FWA917530:FWL917536 GFW917530:GGH917536 GPS917530:GQD917536 GZO917530:GZZ917536 HJK917530:HJV917536 HTG917530:HTR917536 IDC917530:IDN917536 IMY917530:INJ917536 IWU917530:IXF917536 JGQ917530:JHB917536 JQM917530:JQX917536 KAI917530:KAT917536 KKE917530:KKP917536 KUA917530:KUL917536 LDW917530:LEH917536 LNS917530:LOD917536 LXO917530:LXZ917536 MHK917530:MHV917536 MRG917530:MRR917536 NBC917530:NBN917536 NKY917530:NLJ917536 NUU917530:NVF917536 OEQ917530:OFB917536 OOM917530:OOX917536 OYI917530:OYT917536 PIE917530:PIP917536 PSA917530:PSL917536 QBW917530:QCH917536 QLS917530:QMD917536 QVO917530:QVZ917536 RFK917530:RFV917536 RPG917530:RPR917536 RZC917530:RZN917536 SIY917530:SJJ917536 SSU917530:STF917536 TCQ917530:TDB917536 TMM917530:TMX917536 TWI917530:TWT917536 UGE917530:UGP917536 UQA917530:UQL917536 UZW917530:VAH917536 VJS917530:VKD917536 VTO917530:VTZ917536 WDK917530:WDV917536 WNG917530:WNR917536 WXC917530:WXN917536 KQ983066:LB983072 UM983066:UX983072 AEI983066:AET983072 AOE983066:AOP983072 AYA983066:AYL983072 BHW983066:BIH983072 BRS983066:BSD983072 CBO983066:CBZ983072 CLK983066:CLV983072 CVG983066:CVR983072 DFC983066:DFN983072 DOY983066:DPJ983072 DYU983066:DZF983072 EIQ983066:EJB983072 ESM983066:ESX983072 FCI983066:FCT983072 FME983066:FMP983072 FWA983066:FWL983072 GFW983066:GGH983072 GPS983066:GQD983072 GZO983066:GZZ983072 HJK983066:HJV983072 HTG983066:HTR983072 IDC983066:IDN983072 IMY983066:INJ983072 IWU983066:IXF983072 JGQ983066:JHB983072 JQM983066:JQX983072 KAI983066:KAT983072 KKE983066:KKP983072 KUA983066:KUL983072 LDW983066:LEH983072 LNS983066:LOD983072 LXO983066:LXZ983072 MHK983066:MHV983072 MRG983066:MRR983072 NBC983066:NBN983072 NKY983066:NLJ983072 NUU983066:NVF983072 OEQ983066:OFB983072 OOM983066:OOX983072 OYI983066:OYT983072 PIE983066:PIP983072 PSA983066:PSL983072 QBW983066:QCH983072 QLS983066:QMD983072 QVO983066:QVZ983072 RFK983066:RFV983072 RPG983066:RPR983072 RZC983066:RZN983072 SIY983066:SJJ983072 SSU983066:STF983072 TCQ983066:TDB983072 TMM983066:TMX983072 TWI983066:TWT983072 UGE983066:UGP983072 UQA983066:UQL983072 UZW983066:VAH983072 VJS983066:VKD983072 VTO983066:VTZ983072 WDK983066:WDV983072 WNG983066:WNR983072 AEI30:AET32 UM30:UX32 KQ30:LB32 WXC30:WXN32 WNG30:WNR32 WDK30:WDV32 VTO30:VTZ32 VJS30:VKD32 UZW30:VAH32 UQA30:UQL32 UGE30:UGP32 TWI30:TWT32 TMM30:TMX32 TCQ30:TDB32 SSU30:STF32 SIY30:SJJ32 RZC30:RZN32 RPG30:RPR32 RFK30:RFV32 QVO30:QVZ32 QLS30:QMD32 QBW30:QCH32 PSA30:PSL32 PIE30:PIP32 OYI30:OYT32 OOM30:OOX32 OEQ30:OFB32 NUU30:NVF32 NKY30:NLJ32 NBC30:NBN32 MRG30:MRR32 MHK30:MHV32 LXO30:LXZ32 LNS30:LOD32 LDW30:LEH32 KUA30:KUL32 KKE30:KKP32 KAI30:KAT32 JQM30:JQX32 JGQ30:JHB32 IWU30:IXF32 IMY30:INJ32 IDC30:IDN32 HTG30:HTR32 HJK30:HJV32 GZO30:GZZ32 GPS30:GQD32 GFW30:GGH32 FWA30:FWL32 FME30:FMP32 FCI30:FCT32 ESM30:ESX32 EIQ30:EJB32 DYU30:DZF32 DOY30:DPJ32 DFC30:DFN32 CVG30:CVR32 CLK30:CLV32 CBO30:CBZ32 BRS30:BSD32 BHW30:BIH32 AYA30:AYL32 AOE30:AOP32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26:LB26 UM26:UX26 AEI26:AET26 L30:BE30 L26:BE26 L65562:BF65568 L983066:BF983072 L917530:BF917536 L851994:BF852000 L786458:BF786464 L720922:BF720928 L655386:BF655392 L589850:BF589856 L524314:BF524320 L458778:BF458784 L393242:BF393248 L327706:BF327712 L262170:BF262176 L196634:BF196640 L131098:BF131104 L31:BF32" xr:uid="{00000000-0002-0000-0C00-000000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WXH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0C00-000001000000}"/>
    <dataValidation allowBlank="1" showInputMessage="1" showErrorMessage="1" prompt="Для выбора выполните двойной щелчок левой клавиши мыши по соответствующей ячейке." sqref="S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S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S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S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S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S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S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S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S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S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S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S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S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S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S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U524312 U589848 KZ65560 UV65560 AER65560 AON65560 AYJ65560 BIF65560 BSB65560 CBX65560 CLT65560 CVP65560 DFL65560 DPH65560 DZD65560 EIZ65560 ESV65560 FCR65560 FMN65560 FWJ65560 GGF65560 GQB65560 GZX65560 HJT65560 HTP65560 IDL65560 INH65560 IXD65560 JGZ65560 JQV65560 KAR65560 KKN65560 KUJ65560 LEF65560 LOB65560 LXX65560 MHT65560 MRP65560 NBL65560 NLH65560 NVD65560 OEZ65560 OOV65560 OYR65560 PIN65560 PSJ65560 QCF65560 QMB65560 QVX65560 RFT65560 RPP65560 RZL65560 SJH65560 STD65560 TCZ65560 TMV65560 TWR65560 UGN65560 UQJ65560 VAF65560 VKB65560 VTX65560 WDT65560 WNP65560 WXL65560 U655384 KZ131096 UV131096 AER131096 AON131096 AYJ131096 BIF131096 BSB131096 CBX131096 CLT131096 CVP131096 DFL131096 DPH131096 DZD131096 EIZ131096 ESV131096 FCR131096 FMN131096 FWJ131096 GGF131096 GQB131096 GZX131096 HJT131096 HTP131096 IDL131096 INH131096 IXD131096 JGZ131096 JQV131096 KAR131096 KKN131096 KUJ131096 LEF131096 LOB131096 LXX131096 MHT131096 MRP131096 NBL131096 NLH131096 NVD131096 OEZ131096 OOV131096 OYR131096 PIN131096 PSJ131096 QCF131096 QMB131096 QVX131096 RFT131096 RPP131096 RZL131096 SJH131096 STD131096 TCZ131096 TMV131096 TWR131096 UGN131096 UQJ131096 VAF131096 VKB131096 VTX131096 WDT131096 WNP131096 WXL131096 U720920 KZ196632 UV196632 AER196632 AON196632 AYJ196632 BIF196632 BSB196632 CBX196632 CLT196632 CVP196632 DFL196632 DPH196632 DZD196632 EIZ196632 ESV196632 FCR196632 FMN196632 FWJ196632 GGF196632 GQB196632 GZX196632 HJT196632 HTP196632 IDL196632 INH196632 IXD196632 JGZ196632 JQV196632 KAR196632 KKN196632 KUJ196632 LEF196632 LOB196632 LXX196632 MHT196632 MRP196632 NBL196632 NLH196632 NVD196632 OEZ196632 OOV196632 OYR196632 PIN196632 PSJ196632 QCF196632 QMB196632 QVX196632 RFT196632 RPP196632 RZL196632 SJH196632 STD196632 TCZ196632 TMV196632 TWR196632 UGN196632 UQJ196632 VAF196632 VKB196632 VTX196632 WDT196632 WNP196632 WXL196632 U786456 KZ262168 UV262168 AER262168 AON262168 AYJ262168 BIF262168 BSB262168 CBX262168 CLT262168 CVP262168 DFL262168 DPH262168 DZD262168 EIZ262168 ESV262168 FCR262168 FMN262168 FWJ262168 GGF262168 GQB262168 GZX262168 HJT262168 HTP262168 IDL262168 INH262168 IXD262168 JGZ262168 JQV262168 KAR262168 KKN262168 KUJ262168 LEF262168 LOB262168 LXX262168 MHT262168 MRP262168 NBL262168 NLH262168 NVD262168 OEZ262168 OOV262168 OYR262168 PIN262168 PSJ262168 QCF262168 QMB262168 QVX262168 RFT262168 RPP262168 RZL262168 SJH262168 STD262168 TCZ262168 TMV262168 TWR262168 UGN262168 UQJ262168 VAF262168 VKB262168 VTX262168 WDT262168 WNP262168 WXL262168 U851992 KZ327704 UV327704 AER327704 AON327704 AYJ327704 BIF327704 BSB327704 CBX327704 CLT327704 CVP327704 DFL327704 DPH327704 DZD327704 EIZ327704 ESV327704 FCR327704 FMN327704 FWJ327704 GGF327704 GQB327704 GZX327704 HJT327704 HTP327704 IDL327704 INH327704 IXD327704 JGZ327704 JQV327704 KAR327704 KKN327704 KUJ327704 LEF327704 LOB327704 LXX327704 MHT327704 MRP327704 NBL327704 NLH327704 NVD327704 OEZ327704 OOV327704 OYR327704 PIN327704 PSJ327704 QCF327704 QMB327704 QVX327704 RFT327704 RPP327704 RZL327704 SJH327704 STD327704 TCZ327704 TMV327704 TWR327704 UGN327704 UQJ327704 VAF327704 VKB327704 VTX327704 WDT327704 WNP327704 WXL327704 U917528 KZ393240 UV393240 AER393240 AON393240 AYJ393240 BIF393240 BSB393240 CBX393240 CLT393240 CVP393240 DFL393240 DPH393240 DZD393240 EIZ393240 ESV393240 FCR393240 FMN393240 FWJ393240 GGF393240 GQB393240 GZX393240 HJT393240 HTP393240 IDL393240 INH393240 IXD393240 JGZ393240 JQV393240 KAR393240 KKN393240 KUJ393240 LEF393240 LOB393240 LXX393240 MHT393240 MRP393240 NBL393240 NLH393240 NVD393240 OEZ393240 OOV393240 OYR393240 PIN393240 PSJ393240 QCF393240 QMB393240 QVX393240 RFT393240 RPP393240 RZL393240 SJH393240 STD393240 TCZ393240 TMV393240 TWR393240 UGN393240 UQJ393240 VAF393240 VKB393240 VTX393240 WDT393240 WNP393240 WXL393240 U983064 KZ458776 UV458776 AER458776 AON458776 AYJ458776 BIF458776 BSB458776 CBX458776 CLT458776 CVP458776 DFL458776 DPH458776 DZD458776 EIZ458776 ESV458776 FCR458776 FMN458776 FWJ458776 GGF458776 GQB458776 GZX458776 HJT458776 HTP458776 IDL458776 INH458776 IXD458776 JGZ458776 JQV458776 KAR458776 KKN458776 KUJ458776 LEF458776 LOB458776 LXX458776 MHT458776 MRP458776 NBL458776 NLH458776 NVD458776 OEZ458776 OOV458776 OYR458776 PIN458776 PSJ458776 QCF458776 QMB458776 QVX458776 RFT458776 RPP458776 RZL458776 SJH458776 STD458776 TCZ458776 TMV458776 TWR458776 UGN458776 UQJ458776 VAF458776 VKB458776 VTX458776 WDT458776 WNP458776 WXL458776 U65560 KZ524312 UV524312 AER524312 AON524312 AYJ524312 BIF524312 BSB524312 CBX524312 CLT524312 CVP524312 DFL524312 DPH524312 DZD524312 EIZ524312 ESV524312 FCR524312 FMN524312 FWJ524312 GGF524312 GQB524312 GZX524312 HJT524312 HTP524312 IDL524312 INH524312 IXD524312 JGZ524312 JQV524312 KAR524312 KKN524312 KUJ524312 LEF524312 LOB524312 LXX524312 MHT524312 MRP524312 NBL524312 NLH524312 NVD524312 OEZ524312 OOV524312 OYR524312 PIN524312 PSJ524312 QCF524312 QMB524312 QVX524312 RFT524312 RPP524312 RZL524312 SJH524312 STD524312 TCZ524312 TMV524312 TWR524312 UGN524312 UQJ524312 VAF524312 VKB524312 VTX524312 WDT524312 WNP524312 WXL524312 U131096 KZ589848 UV589848 AER589848 AON589848 AYJ589848 BIF589848 BSB589848 CBX589848 CLT589848 CVP589848 DFL589848 DPH589848 DZD589848 EIZ589848 ESV589848 FCR589848 FMN589848 FWJ589848 GGF589848 GQB589848 GZX589848 HJT589848 HTP589848 IDL589848 INH589848 IXD589848 JGZ589848 JQV589848 KAR589848 KKN589848 KUJ589848 LEF589848 LOB589848 LXX589848 MHT589848 MRP589848 NBL589848 NLH589848 NVD589848 OEZ589848 OOV589848 OYR589848 PIN589848 PSJ589848 QCF589848 QMB589848 QVX589848 RFT589848 RPP589848 RZL589848 SJH589848 STD589848 TCZ589848 TMV589848 TWR589848 UGN589848 UQJ589848 VAF589848 VKB589848 VTX589848 WDT589848 WNP589848 WXL589848 U196632 KZ655384 UV655384 AER655384 AON655384 AYJ655384 BIF655384 BSB655384 CBX655384 CLT655384 CVP655384 DFL655384 DPH655384 DZD655384 EIZ655384 ESV655384 FCR655384 FMN655384 FWJ655384 GGF655384 GQB655384 GZX655384 HJT655384 HTP655384 IDL655384 INH655384 IXD655384 JGZ655384 JQV655384 KAR655384 KKN655384 KUJ655384 LEF655384 LOB655384 LXX655384 MHT655384 MRP655384 NBL655384 NLH655384 NVD655384 OEZ655384 OOV655384 OYR655384 PIN655384 PSJ655384 QCF655384 QMB655384 QVX655384 RFT655384 RPP655384 RZL655384 SJH655384 STD655384 TCZ655384 TMV655384 TWR655384 UGN655384 UQJ655384 VAF655384 VKB655384 VTX655384 WDT655384 WNP655384 WXL655384 U262168 KZ720920 UV720920 AER720920 AON720920 AYJ720920 BIF720920 BSB720920 CBX720920 CLT720920 CVP720920 DFL720920 DPH720920 DZD720920 EIZ720920 ESV720920 FCR720920 FMN720920 FWJ720920 GGF720920 GQB720920 GZX720920 HJT720920 HTP720920 IDL720920 INH720920 IXD720920 JGZ720920 JQV720920 KAR720920 KKN720920 KUJ720920 LEF720920 LOB720920 LXX720920 MHT720920 MRP720920 NBL720920 NLH720920 NVD720920 OEZ720920 OOV720920 OYR720920 PIN720920 PSJ720920 QCF720920 QMB720920 QVX720920 RFT720920 RPP720920 RZL720920 SJH720920 STD720920 TCZ720920 TMV720920 TWR720920 UGN720920 UQJ720920 VAF720920 VKB720920 VTX720920 WDT720920 WNP720920 WXL720920 WXL24 KZ786456 UV786456 AER786456 AON786456 AYJ786456 BIF786456 BSB786456 CBX786456 CLT786456 CVP786456 DFL786456 DPH786456 DZD786456 EIZ786456 ESV786456 FCR786456 FMN786456 FWJ786456 GGF786456 GQB786456 GZX786456 HJT786456 HTP786456 IDL786456 INH786456 IXD786456 JGZ786456 JQV786456 KAR786456 KKN786456 KUJ786456 LEF786456 LOB786456 LXX786456 MHT786456 MRP786456 NBL786456 NLH786456 NVD786456 OEZ786456 OOV786456 OYR786456 PIN786456 PSJ786456 QCF786456 QMB786456 QVX786456 RFT786456 RPP786456 RZL786456 SJH786456 STD786456 TCZ786456 TMV786456 TWR786456 UGN786456 UQJ786456 VAF786456 VKB786456 VTX786456 WDT786456 WNP786456 WXL786456 U24 KZ851992 UV851992 AER851992 AON851992 AYJ851992 BIF851992 BSB851992 CBX851992 CLT851992 CVP851992 DFL851992 DPH851992 DZD851992 EIZ851992 ESV851992 FCR851992 FMN851992 FWJ851992 GGF851992 GQB851992 GZX851992 HJT851992 HTP851992 IDL851992 INH851992 IXD851992 JGZ851992 JQV851992 KAR851992 KKN851992 KUJ851992 LEF851992 LOB851992 LXX851992 MHT851992 MRP851992 NBL851992 NLH851992 NVD851992 OEZ851992 OOV851992 OYR851992 PIN851992 PSJ851992 QCF851992 QMB851992 QVX851992 RFT851992 RPP851992 RZL851992 SJH851992 STD851992 TCZ851992 TMV851992 TWR851992 UGN851992 UQJ851992 VAF851992 VKB851992 VTX851992 WDT851992 WNP851992 WXL851992 KZ917528 UV917528 AER917528 AON917528 AYJ917528 BIF917528 BSB917528 CBX917528 CLT917528 CVP917528 DFL917528 DPH917528 DZD917528 EIZ917528 ESV917528 FCR917528 FMN917528 FWJ917528 GGF917528 GQB917528 GZX917528 HJT917528 HTP917528 IDL917528 INH917528 IXD917528 JGZ917528 JQV917528 KAR917528 KKN917528 KUJ917528 LEF917528 LOB917528 LXX917528 MHT917528 MRP917528 NBL917528 NLH917528 NVD917528 OEZ917528 OOV917528 OYR917528 PIN917528 PSJ917528 QCF917528 QMB917528 QVX917528 RFT917528 RPP917528 RZL917528 SJH917528 STD917528 TCZ917528 TMV917528 TWR917528 UGN917528 UQJ917528 VAF917528 VKB917528 VTX917528 WDT917528 WNP917528 WXL917528 WXL983064 KZ983064 UV983064 AER983064 AON983064 AYJ983064 BIF983064 BSB983064 CBX983064 CLT983064 CVP983064 DFL983064 DPH983064 DZD983064 EIZ983064 ESV983064 FCR983064 FMN983064 FWJ983064 GGF983064 GQB983064 GZX983064 HJT983064 HTP983064 IDL983064 INH983064 IXD983064 JGZ983064 JQV983064 KAR983064 KKN983064 KUJ983064 LEF983064 LOB983064 LXX983064 MHT983064 MRP983064 NBL983064 NLH983064 NVD983064 OEZ983064 OOV983064 OYR983064 PIN983064 PSJ983064 QCF983064 QMB983064 QVX983064 RFT983064 RPP983064 RZL983064 SJH983064 STD983064 TCZ983064 TMV983064 TWR983064 UGN983064 UQJ983064 VAF983064 VKB983064 VTX983064 WDT983064 WNP983064 WNP2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04 U393240 U28 S24 KX28 S28 WXL28 WNP28 WDT28 VTX28 VKB28 VAF28 UQJ28 UGN28 TWR28 TMV28 TCZ28 STD28 SJH28 RZL28 RPP28 RFT28 QVX28 QMB28 QCF28 PSJ28 PIN28 OYR28 OOV28 OEZ28 NVD28 NLH28 NBL28 MRP28 MHT28 LXX28 LOB28 LEF28 KUJ28 KKN28 KAR28 JQV28 JGZ28 IXD28 INH28 IDL28 HTP28 HJT28 GZX28 GQB28 GGF28 FWJ28 FMN28 FCR28 ESV28 EIZ28 DZD28 DPH28 DFL28 CVP28 CLT28 CBX28 BSB28 BIF28 AYJ28 AON28 AER28 UV28 UT28 KZ28 WXJ28 WNN28 WDR28 VTV28 VJZ28 VAD28 UQH28 UGL28 TWP28 TMT28 TCX28 STB28 SJF28 RZJ28 RPN28 RFR28 QVV28 QLZ28 QCD28 PSH28 PIL28 OYP28 OOT28 OEX28 NVB28 NLF28 NBJ28 MRN28 MHR28 LXV28 LNZ28 LED28 KUH28 KKL28 KAP28 JQT28 JGX28 IXB28 INF28 IDJ28 HTN28 HJR28 GZV28 GPZ28 GGD28 FWH28 FML28 FCP28 EST28 EIX28 DZB28 DPF28 DFJ28 CVN28 CLR28 CBV28 BRZ28 BID28 AYH28 AOL28 AEP28 U458776 Z65560 Z131096 Z196632 Z262168 Z327704 Z393240 Z458776 Z524312 Z589848 Z655384 Z720920 Z786456 Z851992 Z917528 Z983064 AB589848 AB655384 AB720920 AB786456 AB851992 AB917528 AB983064 AB65560 AB131096 AB196632 AB262168 AB24 AB327704 AB393240 AB458776 Z24 AB28 Z28 AB524312 AG65560 AG131096 AG196632 AG262168 AG327704 AG393240 AG458776 AG524312 AG589848 AG655384 AG720920 AG786456 AG851992 AG917528 AG983064 AI589848 AI655384 AI720920 AI786456 AI851992 AI917528 AI983064 AI65560 AI131096 AI196632 AI262168 AI24 AI327704 AI393240 AI458776 AG24 AI28 AG28 AI524312 AN65560 AN131096 AN196632 AN262168 AN327704 AN393240 AN458776 AN524312 AN589848 AN655384 AN720920 AN786456 AN851992 AN917528 AN983064 AP589848 AP655384 AP720920 AP786456 AP851992 AP917528 AP983064 AP65560 AP131096 AP196632 AP262168 AP24 AP327704 AP393240 AP458776 AN24 AP28 AN28 AP524312 AU65560 AU131096 AU196632 AU262168 AU327704 AU393240 AU458776 AU524312 AU589848 AU655384 AU720920 AU786456 AU851992 AU917528 AU983064 AW589848 AW655384 AW720920 AW786456 AW851992 AW917528 AW983064 AW65560 AW131096 AW196632 AW262168 AW24 AW327704 AW393240 AW458776 AU24 AW28 AU28 AW524312 BB65560 BB131096 BB196632 BB262168 BB327704 BB393240 BB458776 BB524312 BB589848 BB655384 BB720920 BB786456 BB851992 BB917528 BB983064 BD524312 BD589848 BD655384 BD720920 BD786456 BD851992 BD917528 BD983064 BD65560 BD131096 BD196632 BD262168 BD24 BD327704 BD393240 BB24 BD458776 BD28 BB28"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KW65560 US65560 AEO65560 AOK65560 AYG65560 BIC65560 BRY65560 CBU65560 CLQ65560 CVM65560 DFI65560 DPE65560 DZA65560 EIW65560 ESS65560 FCO65560 FMK65560 FWG65560 GGC65560 GPY65560 GZU65560 HJQ65560 HTM65560 IDI65560 INE65560 IXA65560 JGW65560 JQS65560 KAO65560 KKK65560 KUG65560 LEC65560 LNY65560 LXU65560 MHQ65560 MRM65560 NBI65560 NLE65560 NVA65560 OEW65560 OOS65560 OYO65560 PIK65560 PSG65560 QCC65560 QLY65560 QVU65560 RFQ65560 RPM65560 RZI65560 SJE65560 STA65560 TCW65560 TMS65560 TWO65560 UGK65560 UQG65560 VAC65560 VJY65560 VTU65560 WDQ65560 WNM65560 WXI65560 R131096 KW131096 US131096 AEO131096 AOK131096 AYG131096 BIC131096 BRY131096 CBU131096 CLQ131096 CVM131096 DFI131096 DPE131096 DZA131096 EIW131096 ESS131096 FCO131096 FMK131096 FWG131096 GGC131096 GPY131096 GZU131096 HJQ131096 HTM131096 IDI131096 INE131096 IXA131096 JGW131096 JQS131096 KAO131096 KKK131096 KUG131096 LEC131096 LNY131096 LXU131096 MHQ131096 MRM131096 NBI131096 NLE131096 NVA131096 OEW131096 OOS131096 OYO131096 PIK131096 PSG131096 QCC131096 QLY131096 QVU131096 RFQ131096 RPM131096 RZI131096 SJE131096 STA131096 TCW131096 TMS131096 TWO131096 UGK131096 UQG131096 VAC131096 VJY131096 VTU131096 WDQ131096 WNM131096 WXI131096 R196632 KW196632 US196632 AEO196632 AOK196632 AYG196632 BIC196632 BRY196632 CBU196632 CLQ196632 CVM196632 DFI196632 DPE196632 DZA196632 EIW196632 ESS196632 FCO196632 FMK196632 FWG196632 GGC196632 GPY196632 GZU196632 HJQ196632 HTM196632 IDI196632 INE196632 IXA196632 JGW196632 JQS196632 KAO196632 KKK196632 KUG196632 LEC196632 LNY196632 LXU196632 MHQ196632 MRM196632 NBI196632 NLE196632 NVA196632 OEW196632 OOS196632 OYO196632 PIK196632 PSG196632 QCC196632 QLY196632 QVU196632 RFQ196632 RPM196632 RZI196632 SJE196632 STA196632 TCW196632 TMS196632 TWO196632 UGK196632 UQG196632 VAC196632 VJY196632 VTU196632 WDQ196632 WNM196632 WXI196632 R262168 KW262168 US262168 AEO262168 AOK262168 AYG262168 BIC262168 BRY262168 CBU262168 CLQ262168 CVM262168 DFI262168 DPE262168 DZA262168 EIW262168 ESS262168 FCO262168 FMK262168 FWG262168 GGC262168 GPY262168 GZU262168 HJQ262168 HTM262168 IDI262168 INE262168 IXA262168 JGW262168 JQS262168 KAO262168 KKK262168 KUG262168 LEC262168 LNY262168 LXU262168 MHQ262168 MRM262168 NBI262168 NLE262168 NVA262168 OEW262168 OOS262168 OYO262168 PIK262168 PSG262168 QCC262168 QLY262168 QVU262168 RFQ262168 RPM262168 RZI262168 SJE262168 STA262168 TCW262168 TMS262168 TWO262168 UGK262168 UQG262168 VAC262168 VJY262168 VTU262168 WDQ262168 WNM262168 WXI262168 R327704 KW327704 US327704 AEO327704 AOK327704 AYG327704 BIC327704 BRY327704 CBU327704 CLQ327704 CVM327704 DFI327704 DPE327704 DZA327704 EIW327704 ESS327704 FCO327704 FMK327704 FWG327704 GGC327704 GPY327704 GZU327704 HJQ327704 HTM327704 IDI327704 INE327704 IXA327704 JGW327704 JQS327704 KAO327704 KKK327704 KUG327704 LEC327704 LNY327704 LXU327704 MHQ327704 MRM327704 NBI327704 NLE327704 NVA327704 OEW327704 OOS327704 OYO327704 PIK327704 PSG327704 QCC327704 QLY327704 QVU327704 RFQ327704 RPM327704 RZI327704 SJE327704 STA327704 TCW327704 TMS327704 TWO327704 UGK327704 UQG327704 VAC327704 VJY327704 VTU327704 WDQ327704 WNM327704 WXI327704 R393240 KW393240 US393240 AEO393240 AOK393240 AYG393240 BIC393240 BRY393240 CBU393240 CLQ393240 CVM393240 DFI393240 DPE393240 DZA393240 EIW393240 ESS393240 FCO393240 FMK393240 FWG393240 GGC393240 GPY393240 GZU393240 HJQ393240 HTM393240 IDI393240 INE393240 IXA393240 JGW393240 JQS393240 KAO393240 KKK393240 KUG393240 LEC393240 LNY393240 LXU393240 MHQ393240 MRM393240 NBI393240 NLE393240 NVA393240 OEW393240 OOS393240 OYO393240 PIK393240 PSG393240 QCC393240 QLY393240 QVU393240 RFQ393240 RPM393240 RZI393240 SJE393240 STA393240 TCW393240 TMS393240 TWO393240 UGK393240 UQG393240 VAC393240 VJY393240 VTU393240 WDQ393240 WNM393240 WXI393240 R458776 KW458776 US458776 AEO458776 AOK458776 AYG458776 BIC458776 BRY458776 CBU458776 CLQ458776 CVM458776 DFI458776 DPE458776 DZA458776 EIW458776 ESS458776 FCO458776 FMK458776 FWG458776 GGC458776 GPY458776 GZU458776 HJQ458776 HTM458776 IDI458776 INE458776 IXA458776 JGW458776 JQS458776 KAO458776 KKK458776 KUG458776 LEC458776 LNY458776 LXU458776 MHQ458776 MRM458776 NBI458776 NLE458776 NVA458776 OEW458776 OOS458776 OYO458776 PIK458776 PSG458776 QCC458776 QLY458776 QVU458776 RFQ458776 RPM458776 RZI458776 SJE458776 STA458776 TCW458776 TMS458776 TWO458776 UGK458776 UQG458776 VAC458776 VJY458776 VTU458776 WDQ458776 WNM458776 WXI458776 R524312 KW524312 US524312 AEO524312 AOK524312 AYG524312 BIC524312 BRY524312 CBU524312 CLQ524312 CVM524312 DFI524312 DPE524312 DZA524312 EIW524312 ESS524312 FCO524312 FMK524312 FWG524312 GGC524312 GPY524312 GZU524312 HJQ524312 HTM524312 IDI524312 INE524312 IXA524312 JGW524312 JQS524312 KAO524312 KKK524312 KUG524312 LEC524312 LNY524312 LXU524312 MHQ524312 MRM524312 NBI524312 NLE524312 NVA524312 OEW524312 OOS524312 OYO524312 PIK524312 PSG524312 QCC524312 QLY524312 QVU524312 RFQ524312 RPM524312 RZI524312 SJE524312 STA524312 TCW524312 TMS524312 TWO524312 UGK524312 UQG524312 VAC524312 VJY524312 VTU524312 WDQ524312 WNM524312 WXI524312 R589848 KW589848 US589848 AEO589848 AOK589848 AYG589848 BIC589848 BRY589848 CBU589848 CLQ589848 CVM589848 DFI589848 DPE589848 DZA589848 EIW589848 ESS589848 FCO589848 FMK589848 FWG589848 GGC589848 GPY589848 GZU589848 HJQ589848 HTM589848 IDI589848 INE589848 IXA589848 JGW589848 JQS589848 KAO589848 KKK589848 KUG589848 LEC589848 LNY589848 LXU589848 MHQ589848 MRM589848 NBI589848 NLE589848 NVA589848 OEW589848 OOS589848 OYO589848 PIK589848 PSG589848 QCC589848 QLY589848 QVU589848 RFQ589848 RPM589848 RZI589848 SJE589848 STA589848 TCW589848 TMS589848 TWO589848 UGK589848 UQG589848 VAC589848 VJY589848 VTU589848 WDQ589848 WNM589848 WXI589848 R655384 KW655384 US655384 AEO655384 AOK655384 AYG655384 BIC655384 BRY655384 CBU655384 CLQ655384 CVM655384 DFI655384 DPE655384 DZA655384 EIW655384 ESS655384 FCO655384 FMK655384 FWG655384 GGC655384 GPY655384 GZU655384 HJQ655384 HTM655384 IDI655384 INE655384 IXA655384 JGW655384 JQS655384 KAO655384 KKK655384 KUG655384 LEC655384 LNY655384 LXU655384 MHQ655384 MRM655384 NBI655384 NLE655384 NVA655384 OEW655384 OOS655384 OYO655384 PIK655384 PSG655384 QCC655384 QLY655384 QVU655384 RFQ655384 RPM655384 RZI655384 SJE655384 STA655384 TCW655384 TMS655384 TWO655384 UGK655384 UQG655384 VAC655384 VJY655384 VTU655384 WDQ655384 WNM655384 WXI655384 R720920 KW720920 US720920 AEO720920 AOK720920 AYG720920 BIC720920 BRY720920 CBU720920 CLQ720920 CVM720920 DFI720920 DPE720920 DZA720920 EIW720920 ESS720920 FCO720920 FMK720920 FWG720920 GGC720920 GPY720920 GZU720920 HJQ720920 HTM720920 IDI720920 INE720920 IXA720920 JGW720920 JQS720920 KAO720920 KKK720920 KUG720920 LEC720920 LNY720920 LXU720920 MHQ720920 MRM720920 NBI720920 NLE720920 NVA720920 OEW720920 OOS720920 OYO720920 PIK720920 PSG720920 QCC720920 QLY720920 QVU720920 RFQ720920 RPM720920 RZI720920 SJE720920 STA720920 TCW720920 TMS720920 TWO720920 UGK720920 UQG720920 VAC720920 VJY720920 VTU720920 WDQ720920 WNM720920 WXI720920 R786456 KW786456 US786456 AEO786456 AOK786456 AYG786456 BIC786456 BRY786456 CBU786456 CLQ786456 CVM786456 DFI786456 DPE786456 DZA786456 EIW786456 ESS786456 FCO786456 FMK786456 FWG786456 GGC786456 GPY786456 GZU786456 HJQ786456 HTM786456 IDI786456 INE786456 IXA786456 JGW786456 JQS786456 KAO786456 KKK786456 KUG786456 LEC786456 LNY786456 LXU786456 MHQ786456 MRM786456 NBI786456 NLE786456 NVA786456 OEW786456 OOS786456 OYO786456 PIK786456 PSG786456 QCC786456 QLY786456 QVU786456 RFQ786456 RPM786456 RZI786456 SJE786456 STA786456 TCW786456 TMS786456 TWO786456 UGK786456 UQG786456 VAC786456 VJY786456 VTU786456 WDQ786456 WNM786456 WXI786456 R851992 KW851992 US851992 AEO851992 AOK851992 AYG851992 BIC851992 BRY851992 CBU851992 CLQ851992 CVM851992 DFI851992 DPE851992 DZA851992 EIW851992 ESS851992 FCO851992 FMK851992 FWG851992 GGC851992 GPY851992 GZU851992 HJQ851992 HTM851992 IDI851992 INE851992 IXA851992 JGW851992 JQS851992 KAO851992 KKK851992 KUG851992 LEC851992 LNY851992 LXU851992 MHQ851992 MRM851992 NBI851992 NLE851992 NVA851992 OEW851992 OOS851992 OYO851992 PIK851992 PSG851992 QCC851992 QLY851992 QVU851992 RFQ851992 RPM851992 RZI851992 SJE851992 STA851992 TCW851992 TMS851992 TWO851992 UGK851992 UQG851992 VAC851992 VJY851992 VTU851992 WDQ851992 WNM851992 WXI851992 R917528 KW917528 US917528 AEO917528 AOK917528 AYG917528 BIC917528 BRY917528 CBU917528 CLQ917528 CVM917528 DFI917528 DPE917528 DZA917528 EIW917528 ESS917528 FCO917528 FMK917528 FWG917528 GGC917528 GPY917528 GZU917528 HJQ917528 HTM917528 IDI917528 INE917528 IXA917528 JGW917528 JQS917528 KAO917528 KKK917528 KUG917528 LEC917528 LNY917528 LXU917528 MHQ917528 MRM917528 NBI917528 NLE917528 NVA917528 OEW917528 OOS917528 OYO917528 PIK917528 PSG917528 QCC917528 QLY917528 QVU917528 RFQ917528 RPM917528 RZI917528 SJE917528 STA917528 TCW917528 TMS917528 TWO917528 UGK917528 UQG917528 VAC917528 VJY917528 VTU917528 WDQ917528 WNM917528 WXI917528 R983064 KW983064 US983064 AEO983064 AOK983064 AYG983064 BIC983064 BRY983064 CBU983064 CLQ983064 CVM983064 DFI983064 DPE983064 DZA983064 EIW983064 ESS983064 FCO983064 FMK983064 FWG983064 GGC983064 GPY983064 GZU983064 HJQ983064 HTM983064 IDI983064 INE983064 IXA983064 JGW983064 JQS983064 KAO983064 KKK983064 KUG983064 LEC983064 LNY983064 LXU983064 MHQ983064 MRM983064 NBI983064 NLE983064 NVA983064 OEW983064 OOS983064 OYO983064 PIK983064 PSG983064 QCC983064 QLY983064 QVU983064 RFQ983064 RPM983064 RZI983064 SJE983064 STA983064 TCW983064 TMS983064 TWO983064 UGK983064 UQG983064 VAC983064 VJY983064 VTU983064 WDQ983064 WNM983064 WXI983064 WXK983064 T65560 KY65560 UU65560 AEQ65560 AOM65560 AYI65560 BIE65560 BSA65560 CBW65560 CLS65560 CVO65560 DFK65560 DPG65560 DZC65560 EIY65560 ESU65560 FCQ65560 FMM65560 FWI65560 GGE65560 GQA65560 GZW65560 HJS65560 HTO65560 IDK65560 ING65560 IXC65560 JGY65560 JQU65560 KAQ65560 KKM65560 KUI65560 LEE65560 LOA65560 LXW65560 MHS65560 MRO65560 NBK65560 NLG65560 NVC65560 OEY65560 OOU65560 OYQ65560 PIM65560 PSI65560 QCE65560 QMA65560 QVW65560 RFS65560 RPO65560 RZK65560 SJG65560 STC65560 TCY65560 TMU65560 TWQ65560 UGM65560 UQI65560 VAE65560 VKA65560 VTW65560 WDS65560 WNO65560 WXK65560 T131096 KY131096 UU131096 AEQ131096 AOM131096 AYI131096 BIE131096 BSA131096 CBW131096 CLS131096 CVO131096 DFK131096 DPG131096 DZC131096 EIY131096 ESU131096 FCQ131096 FMM131096 FWI131096 GGE131096 GQA131096 GZW131096 HJS131096 HTO131096 IDK131096 ING131096 IXC131096 JGY131096 JQU131096 KAQ131096 KKM131096 KUI131096 LEE131096 LOA131096 LXW131096 MHS131096 MRO131096 NBK131096 NLG131096 NVC131096 OEY131096 OOU131096 OYQ131096 PIM131096 PSI131096 QCE131096 QMA131096 QVW131096 RFS131096 RPO131096 RZK131096 SJG131096 STC131096 TCY131096 TMU131096 TWQ131096 UGM131096 UQI131096 VAE131096 VKA131096 VTW131096 WDS131096 WNO131096 WXK131096 T196632 KY196632 UU196632 AEQ196632 AOM196632 AYI196632 BIE196632 BSA196632 CBW196632 CLS196632 CVO196632 DFK196632 DPG196632 DZC196632 EIY196632 ESU196632 FCQ196632 FMM196632 FWI196632 GGE196632 GQA196632 GZW196632 HJS196632 HTO196632 IDK196632 ING196632 IXC196632 JGY196632 JQU196632 KAQ196632 KKM196632 KUI196632 LEE196632 LOA196632 LXW196632 MHS196632 MRO196632 NBK196632 NLG196632 NVC196632 OEY196632 OOU196632 OYQ196632 PIM196632 PSI196632 QCE196632 QMA196632 QVW196632 RFS196632 RPO196632 RZK196632 SJG196632 STC196632 TCY196632 TMU196632 TWQ196632 UGM196632 UQI196632 VAE196632 VKA196632 VTW196632 WDS196632 WNO196632 WXK196632 T262168 KY262168 UU262168 AEQ262168 AOM262168 AYI262168 BIE262168 BSA262168 CBW262168 CLS262168 CVO262168 DFK262168 DPG262168 DZC262168 EIY262168 ESU262168 FCQ262168 FMM262168 FWI262168 GGE262168 GQA262168 GZW262168 HJS262168 HTO262168 IDK262168 ING262168 IXC262168 JGY262168 JQU262168 KAQ262168 KKM262168 KUI262168 LEE262168 LOA262168 LXW262168 MHS262168 MRO262168 NBK262168 NLG262168 NVC262168 OEY262168 OOU262168 OYQ262168 PIM262168 PSI262168 QCE262168 QMA262168 QVW262168 RFS262168 RPO262168 RZK262168 SJG262168 STC262168 TCY262168 TMU262168 TWQ262168 UGM262168 UQI262168 VAE262168 VKA262168 VTW262168 WDS262168 WNO262168 WXK262168 T327704 KY327704 UU327704 AEQ327704 AOM327704 AYI327704 BIE327704 BSA327704 CBW327704 CLS327704 CVO327704 DFK327704 DPG327704 DZC327704 EIY327704 ESU327704 FCQ327704 FMM327704 FWI327704 GGE327704 GQA327704 GZW327704 HJS327704 HTO327704 IDK327704 ING327704 IXC327704 JGY327704 JQU327704 KAQ327704 KKM327704 KUI327704 LEE327704 LOA327704 LXW327704 MHS327704 MRO327704 NBK327704 NLG327704 NVC327704 OEY327704 OOU327704 OYQ327704 PIM327704 PSI327704 QCE327704 QMA327704 QVW327704 RFS327704 RPO327704 RZK327704 SJG327704 STC327704 TCY327704 TMU327704 TWQ327704 UGM327704 UQI327704 VAE327704 VKA327704 VTW327704 WDS327704 WNO327704 WXK327704 T393240 KY393240 UU393240 AEQ393240 AOM393240 AYI393240 BIE393240 BSA393240 CBW393240 CLS393240 CVO393240 DFK393240 DPG393240 DZC393240 EIY393240 ESU393240 FCQ393240 FMM393240 FWI393240 GGE393240 GQA393240 GZW393240 HJS393240 HTO393240 IDK393240 ING393240 IXC393240 JGY393240 JQU393240 KAQ393240 KKM393240 KUI393240 LEE393240 LOA393240 LXW393240 MHS393240 MRO393240 NBK393240 NLG393240 NVC393240 OEY393240 OOU393240 OYQ393240 PIM393240 PSI393240 QCE393240 QMA393240 QVW393240 RFS393240 RPO393240 RZK393240 SJG393240 STC393240 TCY393240 TMU393240 TWQ393240 UGM393240 UQI393240 VAE393240 VKA393240 VTW393240 WDS393240 WNO393240 WXK393240 T458776 KY458776 UU458776 AEQ458776 AOM458776 AYI458776 BIE458776 BSA458776 CBW458776 CLS458776 CVO458776 DFK458776 DPG458776 DZC458776 EIY458776 ESU458776 FCQ458776 FMM458776 FWI458776 GGE458776 GQA458776 GZW458776 HJS458776 HTO458776 IDK458776 ING458776 IXC458776 JGY458776 JQU458776 KAQ458776 KKM458776 KUI458776 LEE458776 LOA458776 LXW458776 MHS458776 MRO458776 NBK458776 NLG458776 NVC458776 OEY458776 OOU458776 OYQ458776 PIM458776 PSI458776 QCE458776 QMA458776 QVW458776 RFS458776 RPO458776 RZK458776 SJG458776 STC458776 TCY458776 TMU458776 TWQ458776 UGM458776 UQI458776 VAE458776 VKA458776 VTW458776 WDS458776 WNO458776 WXK458776 T524312 KY524312 UU524312 AEQ524312 AOM524312 AYI524312 BIE524312 BSA524312 CBW524312 CLS524312 CVO524312 DFK524312 DPG524312 DZC524312 EIY524312 ESU524312 FCQ524312 FMM524312 FWI524312 GGE524312 GQA524312 GZW524312 HJS524312 HTO524312 IDK524312 ING524312 IXC524312 JGY524312 JQU524312 KAQ524312 KKM524312 KUI524312 LEE524312 LOA524312 LXW524312 MHS524312 MRO524312 NBK524312 NLG524312 NVC524312 OEY524312 OOU524312 OYQ524312 PIM524312 PSI524312 QCE524312 QMA524312 QVW524312 RFS524312 RPO524312 RZK524312 SJG524312 STC524312 TCY524312 TMU524312 TWQ524312 UGM524312 UQI524312 VAE524312 VKA524312 VTW524312 WDS524312 WNO524312 WXK524312 T589848 KY589848 UU589848 AEQ589848 AOM589848 AYI589848 BIE589848 BSA589848 CBW589848 CLS589848 CVO589848 DFK589848 DPG589848 DZC589848 EIY589848 ESU589848 FCQ589848 FMM589848 FWI589848 GGE589848 GQA589848 GZW589848 HJS589848 HTO589848 IDK589848 ING589848 IXC589848 JGY589848 JQU589848 KAQ589848 KKM589848 KUI589848 LEE589848 LOA589848 LXW589848 MHS589848 MRO589848 NBK589848 NLG589848 NVC589848 OEY589848 OOU589848 OYQ589848 PIM589848 PSI589848 QCE589848 QMA589848 QVW589848 RFS589848 RPO589848 RZK589848 SJG589848 STC589848 TCY589848 TMU589848 TWQ589848 UGM589848 UQI589848 VAE589848 VKA589848 VTW589848 WDS589848 WNO589848 WXK589848 T655384 KY655384 UU655384 AEQ655384 AOM655384 AYI655384 BIE655384 BSA655384 CBW655384 CLS655384 CVO655384 DFK655384 DPG655384 DZC655384 EIY655384 ESU655384 FCQ655384 FMM655384 FWI655384 GGE655384 GQA655384 GZW655384 HJS655384 HTO655384 IDK655384 ING655384 IXC655384 JGY655384 JQU655384 KAQ655384 KKM655384 KUI655384 LEE655384 LOA655384 LXW655384 MHS655384 MRO655384 NBK655384 NLG655384 NVC655384 OEY655384 OOU655384 OYQ655384 PIM655384 PSI655384 QCE655384 QMA655384 QVW655384 RFS655384 RPO655384 RZK655384 SJG655384 STC655384 TCY655384 TMU655384 TWQ655384 UGM655384 UQI655384 VAE655384 VKA655384 VTW655384 WDS655384 WNO655384 WXK655384 T720920 KY720920 UU720920 AEQ720920 AOM720920 AYI720920 BIE720920 BSA720920 CBW720920 CLS720920 CVO720920 DFK720920 DPG720920 DZC720920 EIY720920 ESU720920 FCQ720920 FMM720920 FWI720920 GGE720920 GQA720920 GZW720920 HJS720920 HTO720920 IDK720920 ING720920 IXC720920 JGY720920 JQU720920 KAQ720920 KKM720920 KUI720920 LEE720920 LOA720920 LXW720920 MHS720920 MRO720920 NBK720920 NLG720920 NVC720920 OEY720920 OOU720920 OYQ720920 PIM720920 PSI720920 QCE720920 QMA720920 QVW720920 RFS720920 RPO720920 RZK720920 SJG720920 STC720920 TCY720920 TMU720920 TWQ720920 UGM720920 UQI720920 VAE720920 VKA720920 VTW720920 WDS720920 WNO720920 WXK720920 T786456 KY786456 UU786456 AEQ786456 AOM786456 AYI786456 BIE786456 BSA786456 CBW786456 CLS786456 CVO786456 DFK786456 DPG786456 DZC786456 EIY786456 ESU786456 FCQ786456 FMM786456 FWI786456 GGE786456 GQA786456 GZW786456 HJS786456 HTO786456 IDK786456 ING786456 IXC786456 JGY786456 JQU786456 KAQ786456 KKM786456 KUI786456 LEE786456 LOA786456 LXW786456 MHS786456 MRO786456 NBK786456 NLG786456 NVC786456 OEY786456 OOU786456 OYQ786456 PIM786456 PSI786456 QCE786456 QMA786456 QVW786456 RFS786456 RPO786456 RZK786456 SJG786456 STC786456 TCY786456 TMU786456 TWQ786456 UGM786456 UQI786456 VAE786456 VKA786456 VTW786456 WDS786456 WNO786456 WXK786456 T851992 KY851992 UU851992 AEQ851992 AOM851992 AYI851992 BIE851992 BSA851992 CBW851992 CLS851992 CVO851992 DFK851992 DPG851992 DZC851992 EIY851992 ESU851992 FCQ851992 FMM851992 FWI851992 GGE851992 GQA851992 GZW851992 HJS851992 HTO851992 IDK851992 ING851992 IXC851992 JGY851992 JQU851992 KAQ851992 KKM851992 KUI851992 LEE851992 LOA851992 LXW851992 MHS851992 MRO851992 NBK851992 NLG851992 NVC851992 OEY851992 OOU851992 OYQ851992 PIM851992 PSI851992 QCE851992 QMA851992 QVW851992 RFS851992 RPO851992 RZK851992 SJG851992 STC851992 TCY851992 TMU851992 TWQ851992 UGM851992 UQI851992 VAE851992 VKA851992 VTW851992 WDS851992 WNO851992 WXK851992 T917528 KY917528 UU917528 AEQ917528 AOM917528 AYI917528 BIE917528 BSA917528 CBW917528 CLS917528 CVO917528 DFK917528 DPG917528 DZC917528 EIY917528 ESU917528 FCQ917528 FMM917528 FWI917528 GGE917528 GQA917528 GZW917528 HJS917528 HTO917528 IDK917528 ING917528 IXC917528 JGY917528 JQU917528 KAQ917528 KKM917528 KUI917528 LEE917528 LOA917528 LXW917528 MHS917528 MRO917528 NBK917528 NLG917528 NVC917528 OEY917528 OOU917528 OYQ917528 PIM917528 PSI917528 QCE917528 QMA917528 QVW917528 RFS917528 RPO917528 RZK917528 SJG917528 STC917528 TCY917528 TMU917528 TWQ917528 UGM917528 UQI917528 VAE917528 VKA917528 VTW917528 WDS917528 WNO917528 WXK917528 T983064 KY983064 UU983064 AEQ983064 AOM983064 AYI983064 BIE983064 BSA983064 CBW983064 CLS983064 CVO983064 DFK983064 DPG983064 DZC983064 EIY983064 ESU983064 FCQ983064 FMM983064 FWI983064 GGE983064 GQA983064 GZW983064 HJS983064 HTO983064 IDK983064 ING983064 IXC983064 JGY983064 JQU983064 KAQ983064 KKM983064 KUI983064 LEE983064 LOA983064 LXW983064 MHS983064 MRO983064 NBK983064 NLG983064 NVC983064 OEY983064 OOU983064 OYQ983064 PIM983064 PSI983064 QCE983064 QMA983064 QVW983064 RFS983064 RPO983064 RZK983064 SJG983064 STC983064 TCY983064 TMU983064 TWQ983064 UGM983064 UQI983064 VAE983064 VKA983064 VTW983064 WDS983064 WNO983064 WDS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R28 WXK28 WNO28 WDS28 VTW28 VKA28 VAE28 UQI28 UGM28 TWQ28 TMU28 TCY28 STC28 SJG28 RZK28 RPO28 RFS28 QVW28 QMA28 QCE28 PSI28 PIM28 OYQ28 OOU28 OEY28 NVC28 NLG28 NBK28 MRO28 MHS28 LXW28 LOA28 LEE28 KUI28 KKM28 KAQ28 JQU28 JGY28 IXC28 ING28 IDK28 HTO28 HJS28 GZW28 GQA28 GGE28 FWI28 FMM28 FCQ28 ESU28 EIY28 DZC28 DPG28 DFK28 CVO28 CLS28 CBW28 BSA28 BIE28 AYI28 AOM28 AEQ28 UU28 KY28 T28 WXI28 WNM28 WDQ28 VTU28 VJY28 VAC28 UQG28 UGK28 TWO28 TMS28 TCW28 STA28 SJE28 RZI28 RPM28 RFQ28 QVU28 QLY28 QCC28 PSG28 PIK28 OYO28 OOS28 OEW28 NVA28 NLE28 NBI28 MRM28 MHQ28 LXU28 LNY28 LEC28 KUG28 KKK28 KAO28 JQS28 JGW28 IXA28 INE28 IDI28 HTM28 HJQ28 GZU28 GPY28 GGC28 FWG28 FMK28 FCO28 ESS28 EIW28 DZA28 DPE28 DFI28 CVM28 CLQ28 CBU28 BRY28 BIC28 AYG28 AOK28 AEO28 US28 KW28 Y65560 Y131096 Y196632 Y262168 Y327704 Y393240 Y458776 Y524312 Y589848 Y655384 Y720920 Y786456 Y851992 Y917528 Y983064 AA65560 AA131096 AA196632 AA262168 AA327704 AA393240 AA458776 AA524312 AA589848 AA655384 AA720920 AA786456 AA851992 AA917528 AA983064 Y24 Y28 AA28 AF65560 AF131096 AF196632 AF262168 AF327704 AF393240 AF458776 AF524312 AF589848 AF655384 AF720920 AF786456 AF851992 AF917528 AF983064 AH65560 AH131096 AH196632 AH262168 AH327704 AH393240 AH458776 AH524312 AH589848 AH655384 AH720920 AH786456 AH851992 AH917528 AH983064 AF24 AF28 AH28 AM65560 AM131096 AM196632 AM262168 AM327704 AM393240 AM458776 AM524312 AM589848 AM655384 AM720920 AM786456 AM851992 AM917528 AM983064 AO65560 AO131096 AO196632 AO262168 AO327704 AO393240 AO458776 AO524312 AO589848 AO655384 AO720920 AO786456 AO851992 AO917528 AO983064 AM24 AM28 AO28 AT65560 AT131096 AT196632 AT262168 AT327704 AT393240 AT458776 AT524312 AT589848 AT655384 AT720920 AT786456 AT851992 AT917528 AT983064 AV65560 AV131096 AV196632 AV262168 AV327704 AV393240 AV458776 AV524312 AV589848 AV655384 AV720920 AV786456 AV851992 AV917528 AV983064 AT24 AT28 AV28 BA65560 BA131096 BA196632 BA262168 BA327704 BA393240 BA458776 BA524312 BA589848 BA655384 BA720920 BA786456 BA851992 BA917528 BA983064 BC65560 BC131096 BC196632 BC262168 BC327704 BC393240 BC458776 BC524312 BC589848 BC655384 BC720920 BC786456 BC851992 BC917528 BC983064 BA24 BA28 BC28" xr:uid="{00000000-0002-0000-0C00-000003000000}"/>
    <dataValidation type="list" allowBlank="1" showInputMessage="1" showErrorMessage="1" errorTitle="Ошибка" error="Выберите значение из списка" sqref="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KR28 UN28 AEJ28 AOF28 AYB28 M28 WXD28 WNH28 WDL28 VTP28 VJT28 UZX28 UQB28 UGF28 TWJ28 TMN28 TCR28 SSV28 SIZ28 RZD28 RPH28 RFL28 QVP28 QLT28 QBX28 PSB28 PIF28 OYJ28 OON28 OER28 NUV28 NKZ28 NBD28 MRH28 MHL28 LXP28 LNT28 LDX28 KUB28 KKF28 KAJ28 JQN28 JGR28 IWV28 IMZ28 IDD28 HTH28 HJL28 GZP28 GPT28 GFX28 FWB28 FMF28 FCJ28 ESN28 EIR28 DYV28 DOZ28 DFD28 CVH28 CLL28 CBP28 BRT28 BHX28"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559:LA65559 UP65559:UW65559 AEL65559:AES65559 AOH65559:AOO65559 AYD65559:AYK65559 BHZ65559:BIG65559 BRV65559:BSC65559 CBR65559:CBY65559 CLN65559:CLU65559 CVJ65559:CVQ65559 DFF65559:DFM65559 DPB65559:DPI65559 DYX65559:DZE65559 EIT65559:EJA65559 ESP65559:ESW65559 FCL65559:FCS65559 FMH65559:FMO65559 FWD65559:FWK65559 GFZ65559:GGG65559 GPV65559:GQC65559 GZR65559:GZY65559 HJN65559:HJU65559 HTJ65559:HTQ65559 IDF65559:IDM65559 INB65559:INI65559 IWX65559:IXE65559 JGT65559:JHA65559 JQP65559:JQW65559 KAL65559:KAS65559 KKH65559:KKO65559 KUD65559:KUK65559 LDZ65559:LEG65559 LNV65559:LOC65559 LXR65559:LXY65559 MHN65559:MHU65559 MRJ65559:MRQ65559 NBF65559:NBM65559 NLB65559:NLI65559 NUX65559:NVE65559 OET65559:OFA65559 OOP65559:OOW65559 OYL65559:OYS65559 PIH65559:PIO65559 PSD65559:PSK65559 QBZ65559:QCG65559 QLV65559:QMC65559 QVR65559:QVY65559 RFN65559:RFU65559 RPJ65559:RPQ65559 RZF65559:RZM65559 SJB65559:SJI65559 SSX65559:STE65559 TCT65559:TDA65559 TMP65559:TMW65559 TWL65559:TWS65559 UGH65559:UGO65559 UQD65559:UQK65559 UZZ65559:VAG65559 VJV65559:VKC65559 VTR65559:VTY65559 WDN65559:WDU65559 WNJ65559:WNQ65559 WXF65559:WXM65559 KT131095:LA131095 UP131095:UW131095 AEL131095:AES131095 AOH131095:AOO131095 AYD131095:AYK131095 BHZ131095:BIG131095 BRV131095:BSC131095 CBR131095:CBY131095 CLN131095:CLU131095 CVJ131095:CVQ131095 DFF131095:DFM131095 DPB131095:DPI131095 DYX131095:DZE131095 EIT131095:EJA131095 ESP131095:ESW131095 FCL131095:FCS131095 FMH131095:FMO131095 FWD131095:FWK131095 GFZ131095:GGG131095 GPV131095:GQC131095 GZR131095:GZY131095 HJN131095:HJU131095 HTJ131095:HTQ131095 IDF131095:IDM131095 INB131095:INI131095 IWX131095:IXE131095 JGT131095:JHA131095 JQP131095:JQW131095 KAL131095:KAS131095 KKH131095:KKO131095 KUD131095:KUK131095 LDZ131095:LEG131095 LNV131095:LOC131095 LXR131095:LXY131095 MHN131095:MHU131095 MRJ131095:MRQ131095 NBF131095:NBM131095 NLB131095:NLI131095 NUX131095:NVE131095 OET131095:OFA131095 OOP131095:OOW131095 OYL131095:OYS131095 PIH131095:PIO131095 PSD131095:PSK131095 QBZ131095:QCG131095 QLV131095:QMC131095 QVR131095:QVY131095 RFN131095:RFU131095 RPJ131095:RPQ131095 RZF131095:RZM131095 SJB131095:SJI131095 SSX131095:STE131095 TCT131095:TDA131095 TMP131095:TMW131095 TWL131095:TWS131095 UGH131095:UGO131095 UQD131095:UQK131095 UZZ131095:VAG131095 VJV131095:VKC131095 VTR131095:VTY131095 WDN131095:WDU131095 WNJ131095:WNQ131095 WXF131095:WXM131095 KT196631:LA196631 UP196631:UW196631 AEL196631:AES196631 AOH196631:AOO196631 AYD196631:AYK196631 BHZ196631:BIG196631 BRV196631:BSC196631 CBR196631:CBY196631 CLN196631:CLU196631 CVJ196631:CVQ196631 DFF196631:DFM196631 DPB196631:DPI196631 DYX196631:DZE196631 EIT196631:EJA196631 ESP196631:ESW196631 FCL196631:FCS196631 FMH196631:FMO196631 FWD196631:FWK196631 GFZ196631:GGG196631 GPV196631:GQC196631 GZR196631:GZY196631 HJN196631:HJU196631 HTJ196631:HTQ196631 IDF196631:IDM196631 INB196631:INI196631 IWX196631:IXE196631 JGT196631:JHA196631 JQP196631:JQW196631 KAL196631:KAS196631 KKH196631:KKO196631 KUD196631:KUK196631 LDZ196631:LEG196631 LNV196631:LOC196631 LXR196631:LXY196631 MHN196631:MHU196631 MRJ196631:MRQ196631 NBF196631:NBM196631 NLB196631:NLI196631 NUX196631:NVE196631 OET196631:OFA196631 OOP196631:OOW196631 OYL196631:OYS196631 PIH196631:PIO196631 PSD196631:PSK196631 QBZ196631:QCG196631 QLV196631:QMC196631 QVR196631:QVY196631 RFN196631:RFU196631 RPJ196631:RPQ196631 RZF196631:RZM196631 SJB196631:SJI196631 SSX196631:STE196631 TCT196631:TDA196631 TMP196631:TMW196631 TWL196631:TWS196631 UGH196631:UGO196631 UQD196631:UQK196631 UZZ196631:VAG196631 VJV196631:VKC196631 VTR196631:VTY196631 WDN196631:WDU196631 WNJ196631:WNQ196631 WXF196631:WXM196631 KT262167:LA262167 UP262167:UW262167 AEL262167:AES262167 AOH262167:AOO262167 AYD262167:AYK262167 BHZ262167:BIG262167 BRV262167:BSC262167 CBR262167:CBY262167 CLN262167:CLU262167 CVJ262167:CVQ262167 DFF262167:DFM262167 DPB262167:DPI262167 DYX262167:DZE262167 EIT262167:EJA262167 ESP262167:ESW262167 FCL262167:FCS262167 FMH262167:FMO262167 FWD262167:FWK262167 GFZ262167:GGG262167 GPV262167:GQC262167 GZR262167:GZY262167 HJN262167:HJU262167 HTJ262167:HTQ262167 IDF262167:IDM262167 INB262167:INI262167 IWX262167:IXE262167 JGT262167:JHA262167 JQP262167:JQW262167 KAL262167:KAS262167 KKH262167:KKO262167 KUD262167:KUK262167 LDZ262167:LEG262167 LNV262167:LOC262167 LXR262167:LXY262167 MHN262167:MHU262167 MRJ262167:MRQ262167 NBF262167:NBM262167 NLB262167:NLI262167 NUX262167:NVE262167 OET262167:OFA262167 OOP262167:OOW262167 OYL262167:OYS262167 PIH262167:PIO262167 PSD262167:PSK262167 QBZ262167:QCG262167 QLV262167:QMC262167 QVR262167:QVY262167 RFN262167:RFU262167 RPJ262167:RPQ262167 RZF262167:RZM262167 SJB262167:SJI262167 SSX262167:STE262167 TCT262167:TDA262167 TMP262167:TMW262167 TWL262167:TWS262167 UGH262167:UGO262167 UQD262167:UQK262167 UZZ262167:VAG262167 VJV262167:VKC262167 VTR262167:VTY262167 WDN262167:WDU262167 WNJ262167:WNQ262167 WXF262167:WXM262167 KT327703:LA327703 UP327703:UW327703 AEL327703:AES327703 AOH327703:AOO327703 AYD327703:AYK327703 BHZ327703:BIG327703 BRV327703:BSC327703 CBR327703:CBY327703 CLN327703:CLU327703 CVJ327703:CVQ327703 DFF327703:DFM327703 DPB327703:DPI327703 DYX327703:DZE327703 EIT327703:EJA327703 ESP327703:ESW327703 FCL327703:FCS327703 FMH327703:FMO327703 FWD327703:FWK327703 GFZ327703:GGG327703 GPV327703:GQC327703 GZR327703:GZY327703 HJN327703:HJU327703 HTJ327703:HTQ327703 IDF327703:IDM327703 INB327703:INI327703 IWX327703:IXE327703 JGT327703:JHA327703 JQP327703:JQW327703 KAL327703:KAS327703 KKH327703:KKO327703 KUD327703:KUK327703 LDZ327703:LEG327703 LNV327703:LOC327703 LXR327703:LXY327703 MHN327703:MHU327703 MRJ327703:MRQ327703 NBF327703:NBM327703 NLB327703:NLI327703 NUX327703:NVE327703 OET327703:OFA327703 OOP327703:OOW327703 OYL327703:OYS327703 PIH327703:PIO327703 PSD327703:PSK327703 QBZ327703:QCG327703 QLV327703:QMC327703 QVR327703:QVY327703 RFN327703:RFU327703 RPJ327703:RPQ327703 RZF327703:RZM327703 SJB327703:SJI327703 SSX327703:STE327703 TCT327703:TDA327703 TMP327703:TMW327703 TWL327703:TWS327703 UGH327703:UGO327703 UQD327703:UQK327703 UZZ327703:VAG327703 VJV327703:VKC327703 VTR327703:VTY327703 WDN327703:WDU327703 WNJ327703:WNQ327703 WXF327703:WXM327703 KT393239:LA393239 UP393239:UW393239 AEL393239:AES393239 AOH393239:AOO393239 AYD393239:AYK393239 BHZ393239:BIG393239 BRV393239:BSC393239 CBR393239:CBY393239 CLN393239:CLU393239 CVJ393239:CVQ393239 DFF393239:DFM393239 DPB393239:DPI393239 DYX393239:DZE393239 EIT393239:EJA393239 ESP393239:ESW393239 FCL393239:FCS393239 FMH393239:FMO393239 FWD393239:FWK393239 GFZ393239:GGG393239 GPV393239:GQC393239 GZR393239:GZY393239 HJN393239:HJU393239 HTJ393239:HTQ393239 IDF393239:IDM393239 INB393239:INI393239 IWX393239:IXE393239 JGT393239:JHA393239 JQP393239:JQW393239 KAL393239:KAS393239 KKH393239:KKO393239 KUD393239:KUK393239 LDZ393239:LEG393239 LNV393239:LOC393239 LXR393239:LXY393239 MHN393239:MHU393239 MRJ393239:MRQ393239 NBF393239:NBM393239 NLB393239:NLI393239 NUX393239:NVE393239 OET393239:OFA393239 OOP393239:OOW393239 OYL393239:OYS393239 PIH393239:PIO393239 PSD393239:PSK393239 QBZ393239:QCG393239 QLV393239:QMC393239 QVR393239:QVY393239 RFN393239:RFU393239 RPJ393239:RPQ393239 RZF393239:RZM393239 SJB393239:SJI393239 SSX393239:STE393239 TCT393239:TDA393239 TMP393239:TMW393239 TWL393239:TWS393239 UGH393239:UGO393239 UQD393239:UQK393239 UZZ393239:VAG393239 VJV393239:VKC393239 VTR393239:VTY393239 WDN393239:WDU393239 WNJ393239:WNQ393239 WXF393239:WXM393239 KT458775:LA458775 UP458775:UW458775 AEL458775:AES458775 AOH458775:AOO458775 AYD458775:AYK458775 BHZ458775:BIG458775 BRV458775:BSC458775 CBR458775:CBY458775 CLN458775:CLU458775 CVJ458775:CVQ458775 DFF458775:DFM458775 DPB458775:DPI458775 DYX458775:DZE458775 EIT458775:EJA458775 ESP458775:ESW458775 FCL458775:FCS458775 FMH458775:FMO458775 FWD458775:FWK458775 GFZ458775:GGG458775 GPV458775:GQC458775 GZR458775:GZY458775 HJN458775:HJU458775 HTJ458775:HTQ458775 IDF458775:IDM458775 INB458775:INI458775 IWX458775:IXE458775 JGT458775:JHA458775 JQP458775:JQW458775 KAL458775:KAS458775 KKH458775:KKO458775 KUD458775:KUK458775 LDZ458775:LEG458775 LNV458775:LOC458775 LXR458775:LXY458775 MHN458775:MHU458775 MRJ458775:MRQ458775 NBF458775:NBM458775 NLB458775:NLI458775 NUX458775:NVE458775 OET458775:OFA458775 OOP458775:OOW458775 OYL458775:OYS458775 PIH458775:PIO458775 PSD458775:PSK458775 QBZ458775:QCG458775 QLV458775:QMC458775 QVR458775:QVY458775 RFN458775:RFU458775 RPJ458775:RPQ458775 RZF458775:RZM458775 SJB458775:SJI458775 SSX458775:STE458775 TCT458775:TDA458775 TMP458775:TMW458775 TWL458775:TWS458775 UGH458775:UGO458775 UQD458775:UQK458775 UZZ458775:VAG458775 VJV458775:VKC458775 VTR458775:VTY458775 WDN458775:WDU458775 WNJ458775:WNQ458775 WXF458775:WXM458775 KT524311:LA524311 UP524311:UW524311 AEL524311:AES524311 AOH524311:AOO524311 AYD524311:AYK524311 BHZ524311:BIG524311 BRV524311:BSC524311 CBR524311:CBY524311 CLN524311:CLU524311 CVJ524311:CVQ524311 DFF524311:DFM524311 DPB524311:DPI524311 DYX524311:DZE524311 EIT524311:EJA524311 ESP524311:ESW524311 FCL524311:FCS524311 FMH524311:FMO524311 FWD524311:FWK524311 GFZ524311:GGG524311 GPV524311:GQC524311 GZR524311:GZY524311 HJN524311:HJU524311 HTJ524311:HTQ524311 IDF524311:IDM524311 INB524311:INI524311 IWX524311:IXE524311 JGT524311:JHA524311 JQP524311:JQW524311 KAL524311:KAS524311 KKH524311:KKO524311 KUD524311:KUK524311 LDZ524311:LEG524311 LNV524311:LOC524311 LXR524311:LXY524311 MHN524311:MHU524311 MRJ524311:MRQ524311 NBF524311:NBM524311 NLB524311:NLI524311 NUX524311:NVE524311 OET524311:OFA524311 OOP524311:OOW524311 OYL524311:OYS524311 PIH524311:PIO524311 PSD524311:PSK524311 QBZ524311:QCG524311 QLV524311:QMC524311 QVR524311:QVY524311 RFN524311:RFU524311 RPJ524311:RPQ524311 RZF524311:RZM524311 SJB524311:SJI524311 SSX524311:STE524311 TCT524311:TDA524311 TMP524311:TMW524311 TWL524311:TWS524311 UGH524311:UGO524311 UQD524311:UQK524311 UZZ524311:VAG524311 VJV524311:VKC524311 VTR524311:VTY524311 WDN524311:WDU524311 WNJ524311:WNQ524311 WXF524311:WXM524311 KT589847:LA589847 UP589847:UW589847 AEL589847:AES589847 AOH589847:AOO589847 AYD589847:AYK589847 BHZ589847:BIG589847 BRV589847:BSC589847 CBR589847:CBY589847 CLN589847:CLU589847 CVJ589847:CVQ589847 DFF589847:DFM589847 DPB589847:DPI589847 DYX589847:DZE589847 EIT589847:EJA589847 ESP589847:ESW589847 FCL589847:FCS589847 FMH589847:FMO589847 FWD589847:FWK589847 GFZ589847:GGG589847 GPV589847:GQC589847 GZR589847:GZY589847 HJN589847:HJU589847 HTJ589847:HTQ589847 IDF589847:IDM589847 INB589847:INI589847 IWX589847:IXE589847 JGT589847:JHA589847 JQP589847:JQW589847 KAL589847:KAS589847 KKH589847:KKO589847 KUD589847:KUK589847 LDZ589847:LEG589847 LNV589847:LOC589847 LXR589847:LXY589847 MHN589847:MHU589847 MRJ589847:MRQ589847 NBF589847:NBM589847 NLB589847:NLI589847 NUX589847:NVE589847 OET589847:OFA589847 OOP589847:OOW589847 OYL589847:OYS589847 PIH589847:PIO589847 PSD589847:PSK589847 QBZ589847:QCG589847 QLV589847:QMC589847 QVR589847:QVY589847 RFN589847:RFU589847 RPJ589847:RPQ589847 RZF589847:RZM589847 SJB589847:SJI589847 SSX589847:STE589847 TCT589847:TDA589847 TMP589847:TMW589847 TWL589847:TWS589847 UGH589847:UGO589847 UQD589847:UQK589847 UZZ589847:VAG589847 VJV589847:VKC589847 VTR589847:VTY589847 WDN589847:WDU589847 WNJ589847:WNQ589847 WXF589847:WXM589847 KT655383:LA655383 UP655383:UW655383 AEL655383:AES655383 AOH655383:AOO655383 AYD655383:AYK655383 BHZ655383:BIG655383 BRV655383:BSC655383 CBR655383:CBY655383 CLN655383:CLU655383 CVJ655383:CVQ655383 DFF655383:DFM655383 DPB655383:DPI655383 DYX655383:DZE655383 EIT655383:EJA655383 ESP655383:ESW655383 FCL655383:FCS655383 FMH655383:FMO655383 FWD655383:FWK655383 GFZ655383:GGG655383 GPV655383:GQC655383 GZR655383:GZY655383 HJN655383:HJU655383 HTJ655383:HTQ655383 IDF655383:IDM655383 INB655383:INI655383 IWX655383:IXE655383 JGT655383:JHA655383 JQP655383:JQW655383 KAL655383:KAS655383 KKH655383:KKO655383 KUD655383:KUK655383 LDZ655383:LEG655383 LNV655383:LOC655383 LXR655383:LXY655383 MHN655383:MHU655383 MRJ655383:MRQ655383 NBF655383:NBM655383 NLB655383:NLI655383 NUX655383:NVE655383 OET655383:OFA655383 OOP655383:OOW655383 OYL655383:OYS655383 PIH655383:PIO655383 PSD655383:PSK655383 QBZ655383:QCG655383 QLV655383:QMC655383 QVR655383:QVY655383 RFN655383:RFU655383 RPJ655383:RPQ655383 RZF655383:RZM655383 SJB655383:SJI655383 SSX655383:STE655383 TCT655383:TDA655383 TMP655383:TMW655383 TWL655383:TWS655383 UGH655383:UGO655383 UQD655383:UQK655383 UZZ655383:VAG655383 VJV655383:VKC655383 VTR655383:VTY655383 WDN655383:WDU655383 WNJ655383:WNQ655383 WXF655383:WXM655383 KT720919:LA720919 UP720919:UW720919 AEL720919:AES720919 AOH720919:AOO720919 AYD720919:AYK720919 BHZ720919:BIG720919 BRV720919:BSC720919 CBR720919:CBY720919 CLN720919:CLU720919 CVJ720919:CVQ720919 DFF720919:DFM720919 DPB720919:DPI720919 DYX720919:DZE720919 EIT720919:EJA720919 ESP720919:ESW720919 FCL720919:FCS720919 FMH720919:FMO720919 FWD720919:FWK720919 GFZ720919:GGG720919 GPV720919:GQC720919 GZR720919:GZY720919 HJN720919:HJU720919 HTJ720919:HTQ720919 IDF720919:IDM720919 INB720919:INI720919 IWX720919:IXE720919 JGT720919:JHA720919 JQP720919:JQW720919 KAL720919:KAS720919 KKH720919:KKO720919 KUD720919:KUK720919 LDZ720919:LEG720919 LNV720919:LOC720919 LXR720919:LXY720919 MHN720919:MHU720919 MRJ720919:MRQ720919 NBF720919:NBM720919 NLB720919:NLI720919 NUX720919:NVE720919 OET720919:OFA720919 OOP720919:OOW720919 OYL720919:OYS720919 PIH720919:PIO720919 PSD720919:PSK720919 QBZ720919:QCG720919 QLV720919:QMC720919 QVR720919:QVY720919 RFN720919:RFU720919 RPJ720919:RPQ720919 RZF720919:RZM720919 SJB720919:SJI720919 SSX720919:STE720919 TCT720919:TDA720919 TMP720919:TMW720919 TWL720919:TWS720919 UGH720919:UGO720919 UQD720919:UQK720919 UZZ720919:VAG720919 VJV720919:VKC720919 VTR720919:VTY720919 WDN720919:WDU720919 WNJ720919:WNQ720919 WXF720919:WXM720919 KT786455:LA786455 UP786455:UW786455 AEL786455:AES786455 AOH786455:AOO786455 AYD786455:AYK786455 BHZ786455:BIG786455 BRV786455:BSC786455 CBR786455:CBY786455 CLN786455:CLU786455 CVJ786455:CVQ786455 DFF786455:DFM786455 DPB786455:DPI786455 DYX786455:DZE786455 EIT786455:EJA786455 ESP786455:ESW786455 FCL786455:FCS786455 FMH786455:FMO786455 FWD786455:FWK786455 GFZ786455:GGG786455 GPV786455:GQC786455 GZR786455:GZY786455 HJN786455:HJU786455 HTJ786455:HTQ786455 IDF786455:IDM786455 INB786455:INI786455 IWX786455:IXE786455 JGT786455:JHA786455 JQP786455:JQW786455 KAL786455:KAS786455 KKH786455:KKO786455 KUD786455:KUK786455 LDZ786455:LEG786455 LNV786455:LOC786455 LXR786455:LXY786455 MHN786455:MHU786455 MRJ786455:MRQ786455 NBF786455:NBM786455 NLB786455:NLI786455 NUX786455:NVE786455 OET786455:OFA786455 OOP786455:OOW786455 OYL786455:OYS786455 PIH786455:PIO786455 PSD786455:PSK786455 QBZ786455:QCG786455 QLV786455:QMC786455 QVR786455:QVY786455 RFN786455:RFU786455 RPJ786455:RPQ786455 RZF786455:RZM786455 SJB786455:SJI786455 SSX786455:STE786455 TCT786455:TDA786455 TMP786455:TMW786455 TWL786455:TWS786455 UGH786455:UGO786455 UQD786455:UQK786455 UZZ786455:VAG786455 VJV786455:VKC786455 VTR786455:VTY786455 WDN786455:WDU786455 WNJ786455:WNQ786455 WXF786455:WXM786455 KT851991:LA851991 UP851991:UW851991 AEL851991:AES851991 AOH851991:AOO851991 AYD851991:AYK851991 BHZ851991:BIG851991 BRV851991:BSC851991 CBR851991:CBY851991 CLN851991:CLU851991 CVJ851991:CVQ851991 DFF851991:DFM851991 DPB851991:DPI851991 DYX851991:DZE851991 EIT851991:EJA851991 ESP851991:ESW851991 FCL851991:FCS851991 FMH851991:FMO851991 FWD851991:FWK851991 GFZ851991:GGG851991 GPV851991:GQC851991 GZR851991:GZY851991 HJN851991:HJU851991 HTJ851991:HTQ851991 IDF851991:IDM851991 INB851991:INI851991 IWX851991:IXE851991 JGT851991:JHA851991 JQP851991:JQW851991 KAL851991:KAS851991 KKH851991:KKO851991 KUD851991:KUK851991 LDZ851991:LEG851991 LNV851991:LOC851991 LXR851991:LXY851991 MHN851991:MHU851991 MRJ851991:MRQ851991 NBF851991:NBM851991 NLB851991:NLI851991 NUX851991:NVE851991 OET851991:OFA851991 OOP851991:OOW851991 OYL851991:OYS851991 PIH851991:PIO851991 PSD851991:PSK851991 QBZ851991:QCG851991 QLV851991:QMC851991 QVR851991:QVY851991 RFN851991:RFU851991 RPJ851991:RPQ851991 RZF851991:RZM851991 SJB851991:SJI851991 SSX851991:STE851991 TCT851991:TDA851991 TMP851991:TMW851991 TWL851991:TWS851991 UGH851991:UGO851991 UQD851991:UQK851991 UZZ851991:VAG851991 VJV851991:VKC851991 VTR851991:VTY851991 WDN851991:WDU851991 WNJ851991:WNQ851991 WXF851991:WXM851991 KT917527:LA917527 UP917527:UW917527 AEL917527:AES917527 AOH917527:AOO917527 AYD917527:AYK917527 BHZ917527:BIG917527 BRV917527:BSC917527 CBR917527:CBY917527 CLN917527:CLU917527 CVJ917527:CVQ917527 DFF917527:DFM917527 DPB917527:DPI917527 DYX917527:DZE917527 EIT917527:EJA917527 ESP917527:ESW917527 FCL917527:FCS917527 FMH917527:FMO917527 FWD917527:FWK917527 GFZ917527:GGG917527 GPV917527:GQC917527 GZR917527:GZY917527 HJN917527:HJU917527 HTJ917527:HTQ917527 IDF917527:IDM917527 INB917527:INI917527 IWX917527:IXE917527 JGT917527:JHA917527 JQP917527:JQW917527 KAL917527:KAS917527 KKH917527:KKO917527 KUD917527:KUK917527 LDZ917527:LEG917527 LNV917527:LOC917527 LXR917527:LXY917527 MHN917527:MHU917527 MRJ917527:MRQ917527 NBF917527:NBM917527 NLB917527:NLI917527 NUX917527:NVE917527 OET917527:OFA917527 OOP917527:OOW917527 OYL917527:OYS917527 PIH917527:PIO917527 PSD917527:PSK917527 QBZ917527:QCG917527 QLV917527:QMC917527 QVR917527:QVY917527 RFN917527:RFU917527 RPJ917527:RPQ917527 RZF917527:RZM917527 SJB917527:SJI917527 SSX917527:STE917527 TCT917527:TDA917527 TMP917527:TMW917527 TWL917527:TWS917527 UGH917527:UGO917527 UQD917527:UQK917527 UZZ917527:VAG917527 VJV917527:VKC917527 VTR917527:VTY917527 WDN917527:WDU917527 WNJ917527:WNQ917527 WXF917527:WXM917527 WXF983063:WXM983063 KT983063:LA983063 UP983063:UW983063 AEL983063:AES983063 AOH983063:AOO983063 AYD983063:AYK983063 BHZ983063:BIG983063 BRV983063:BSC983063 CBR983063:CBY983063 CLN983063:CLU983063 CVJ983063:CVQ983063 DFF983063:DFM983063 DPB983063:DPI983063 DYX983063:DZE983063 EIT983063:EJA983063 ESP983063:ESW983063 FCL983063:FCS983063 FMH983063:FMO983063 FWD983063:FWK983063 GFZ983063:GGG983063 GPV983063:GQC983063 GZR983063:GZY983063 HJN983063:HJU983063 HTJ983063:HTQ983063 IDF983063:IDM983063 INB983063:INI983063 IWX983063:IXE983063 JGT983063:JHA983063 JQP983063:JQW983063 KAL983063:KAS983063 KKH983063:KKO983063 KUD983063:KUK983063 LDZ983063:LEG983063 LNV983063:LOC983063 LXR983063:LXY983063 MHN983063:MHU983063 MRJ983063:MRQ983063 NBF983063:NBM983063 NLB983063:NLI983063 NUX983063:NVE983063 OET983063:OFA983063 OOP983063:OOW983063 OYL983063:OYS983063 PIH983063:PIO983063 PSD983063:PSK983063 QBZ983063:QCG983063 QLV983063:QMC983063 QVR983063:QVY983063 RFN983063:RFU983063 RPJ983063:RPQ983063 RZF983063:RZM983063 SJB983063:SJI983063 SSX983063:STE983063 TCT983063:TDA983063 TMP983063:TMW983063 TWL983063:TWS983063 UGH983063:UGO983063 UQD983063:UQK983063 UZZ983063:VAG983063 VJV983063:VKC983063 VTR983063:VTY983063 WDN983063:WDU983063 WNJ983063:WNQ983063 TWL27:TWS27 WDN27:WDU27 VTR27:VTY27 UZZ27:VAG27 VJV27:VKC27 UGH27:UGO27 WXF27:WXM27 WNJ27:WNQ27 UQD27:UQK27 KT27:LA27 UP27:UW27 AEL27:AES27 AOH27:AOO27 AYD27:AYK27 BHZ27:BIG27 BRV27:BSC27 CBR27:CBY27 CLN27:CLU27 CVJ27:CVQ27 DFF27:DFM27 DPB27:DPI27 DYX27:DZE27 EIT27:EJA27 ESP27:ESW27 FCL27:FCS27 FMH27:FMO27 FWD27:FWK27 GFZ27:GGG27 GPV27:GQC27 GZR27:GZY27 HJN27:HJU27 HTJ27:HTQ27 IDF27:IDM27 INB27:INI27 IWX27:IXE27 JGT27:JHA27 JQP27:JQW27 KAL27:KAS27 KKH27:KKO27 KUD27:KUK27 LDZ27:LEG27 LNV27:LOC27 LXR27:LXY27 MHN27:MHU27 MRJ27:MRQ27 NBF27:NBM27 NLB27:NLI27 NUX27:NVE27 OET27:OFA27 OOP27:OOW27 OYL27:OYS27 PIH27:PIO27 PSD27:PSK27 QBZ27:QCG27 QLV27:QMC27 QVR27:QVY27 RFN27:RFU27 RPJ27:RPQ27 RZF27:RZM27 SJB27:SJI27 SSX27:STE27 TCT27:TDA27 TMP27:TMW27 O917527:BE917527 O851991:BE851991 O786455:BE786455 O720919:BE720919 O655383:BE655383 O589847:BE589847 O524311:BE524311 O458775:BE458775 O393239:BE393239 O327703:BE327703 O262167:BE262167 O196631:BE196631 O131095:BE131095 O65559:BE65559 O983063:BE983063"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XN983058:WXN983065 WNR983058:WNR983065 BF65554:BF65561 LB65554:LB65561 UX65554:UX65561 AET65554:AET65561 AOP65554:AOP65561 AYL65554:AYL65561 BIH65554:BIH65561 BSD65554:BSD65561 CBZ65554:CBZ65561 CLV65554:CLV65561 CVR65554:CVR65561 DFN65554:DFN65561 DPJ65554:DPJ65561 DZF65554:DZF65561 EJB65554:EJB65561 ESX65554:ESX65561 FCT65554:FCT65561 FMP65554:FMP65561 FWL65554:FWL65561 GGH65554:GGH65561 GQD65554:GQD65561 GZZ65554:GZZ65561 HJV65554:HJV65561 HTR65554:HTR65561 IDN65554:IDN65561 INJ65554:INJ65561 IXF65554:IXF65561 JHB65554:JHB65561 JQX65554:JQX65561 KAT65554:KAT65561 KKP65554:KKP65561 KUL65554:KUL65561 LEH65554:LEH65561 LOD65554:LOD65561 LXZ65554:LXZ65561 MHV65554:MHV65561 MRR65554:MRR65561 NBN65554:NBN65561 NLJ65554:NLJ65561 NVF65554:NVF65561 OFB65554:OFB65561 OOX65554:OOX65561 OYT65554:OYT65561 PIP65554:PIP65561 PSL65554:PSL65561 QCH65554:QCH65561 QMD65554:QMD65561 QVZ65554:QVZ65561 RFV65554:RFV65561 RPR65554:RPR65561 RZN65554:RZN65561 SJJ65554:SJJ65561 STF65554:STF65561 TDB65554:TDB65561 TMX65554:TMX65561 TWT65554:TWT65561 UGP65554:UGP65561 UQL65554:UQL65561 VAH65554:VAH65561 VKD65554:VKD65561 VTZ65554:VTZ65561 WDV65554:WDV65561 WNR65554:WNR65561 WXN65554:WXN65561 BF131090:BF131097 LB131090:LB131097 UX131090:UX131097 AET131090:AET131097 AOP131090:AOP131097 AYL131090:AYL131097 BIH131090:BIH131097 BSD131090:BSD131097 CBZ131090:CBZ131097 CLV131090:CLV131097 CVR131090:CVR131097 DFN131090:DFN131097 DPJ131090:DPJ131097 DZF131090:DZF131097 EJB131090:EJB131097 ESX131090:ESX131097 FCT131090:FCT131097 FMP131090:FMP131097 FWL131090:FWL131097 GGH131090:GGH131097 GQD131090:GQD131097 GZZ131090:GZZ131097 HJV131090:HJV131097 HTR131090:HTR131097 IDN131090:IDN131097 INJ131090:INJ131097 IXF131090:IXF131097 JHB131090:JHB131097 JQX131090:JQX131097 KAT131090:KAT131097 KKP131090:KKP131097 KUL131090:KUL131097 LEH131090:LEH131097 LOD131090:LOD131097 LXZ131090:LXZ131097 MHV131090:MHV131097 MRR131090:MRR131097 NBN131090:NBN131097 NLJ131090:NLJ131097 NVF131090:NVF131097 OFB131090:OFB131097 OOX131090:OOX131097 OYT131090:OYT131097 PIP131090:PIP131097 PSL131090:PSL131097 QCH131090:QCH131097 QMD131090:QMD131097 QVZ131090:QVZ131097 RFV131090:RFV131097 RPR131090:RPR131097 RZN131090:RZN131097 SJJ131090:SJJ131097 STF131090:STF131097 TDB131090:TDB131097 TMX131090:TMX131097 TWT131090:TWT131097 UGP131090:UGP131097 UQL131090:UQL131097 VAH131090:VAH131097 VKD131090:VKD131097 VTZ131090:VTZ131097 WDV131090:WDV131097 WNR131090:WNR131097 WXN131090:WXN131097 BF196626:BF196633 LB196626:LB196633 UX196626:UX196633 AET196626:AET196633 AOP196626:AOP196633 AYL196626:AYL196633 BIH196626:BIH196633 BSD196626:BSD196633 CBZ196626:CBZ196633 CLV196626:CLV196633 CVR196626:CVR196633 DFN196626:DFN196633 DPJ196626:DPJ196633 DZF196626:DZF196633 EJB196626:EJB196633 ESX196626:ESX196633 FCT196626:FCT196633 FMP196626:FMP196633 FWL196626:FWL196633 GGH196626:GGH196633 GQD196626:GQD196633 GZZ196626:GZZ196633 HJV196626:HJV196633 HTR196626:HTR196633 IDN196626:IDN196633 INJ196626:INJ196633 IXF196626:IXF196633 JHB196626:JHB196633 JQX196626:JQX196633 KAT196626:KAT196633 KKP196626:KKP196633 KUL196626:KUL196633 LEH196626:LEH196633 LOD196626:LOD196633 LXZ196626:LXZ196633 MHV196626:MHV196633 MRR196626:MRR196633 NBN196626:NBN196633 NLJ196626:NLJ196633 NVF196626:NVF196633 OFB196626:OFB196633 OOX196626:OOX196633 OYT196626:OYT196633 PIP196626:PIP196633 PSL196626:PSL196633 QCH196626:QCH196633 QMD196626:QMD196633 QVZ196626:QVZ196633 RFV196626:RFV196633 RPR196626:RPR196633 RZN196626:RZN196633 SJJ196626:SJJ196633 STF196626:STF196633 TDB196626:TDB196633 TMX196626:TMX196633 TWT196626:TWT196633 UGP196626:UGP196633 UQL196626:UQL196633 VAH196626:VAH196633 VKD196626:VKD196633 VTZ196626:VTZ196633 WDV196626:WDV196633 WNR196626:WNR196633 WXN196626:WXN196633 BF262162:BF262169 LB262162:LB262169 UX262162:UX262169 AET262162:AET262169 AOP262162:AOP262169 AYL262162:AYL262169 BIH262162:BIH262169 BSD262162:BSD262169 CBZ262162:CBZ262169 CLV262162:CLV262169 CVR262162:CVR262169 DFN262162:DFN262169 DPJ262162:DPJ262169 DZF262162:DZF262169 EJB262162:EJB262169 ESX262162:ESX262169 FCT262162:FCT262169 FMP262162:FMP262169 FWL262162:FWL262169 GGH262162:GGH262169 GQD262162:GQD262169 GZZ262162:GZZ262169 HJV262162:HJV262169 HTR262162:HTR262169 IDN262162:IDN262169 INJ262162:INJ262169 IXF262162:IXF262169 JHB262162:JHB262169 JQX262162:JQX262169 KAT262162:KAT262169 KKP262162:KKP262169 KUL262162:KUL262169 LEH262162:LEH262169 LOD262162:LOD262169 LXZ262162:LXZ262169 MHV262162:MHV262169 MRR262162:MRR262169 NBN262162:NBN262169 NLJ262162:NLJ262169 NVF262162:NVF262169 OFB262162:OFB262169 OOX262162:OOX262169 OYT262162:OYT262169 PIP262162:PIP262169 PSL262162:PSL262169 QCH262162:QCH262169 QMD262162:QMD262169 QVZ262162:QVZ262169 RFV262162:RFV262169 RPR262162:RPR262169 RZN262162:RZN262169 SJJ262162:SJJ262169 STF262162:STF262169 TDB262162:TDB262169 TMX262162:TMX262169 TWT262162:TWT262169 UGP262162:UGP262169 UQL262162:UQL262169 VAH262162:VAH262169 VKD262162:VKD262169 VTZ262162:VTZ262169 WDV262162:WDV262169 WNR262162:WNR262169 WXN262162:WXN262169 BF327698:BF327705 LB327698:LB327705 UX327698:UX327705 AET327698:AET327705 AOP327698:AOP327705 AYL327698:AYL327705 BIH327698:BIH327705 BSD327698:BSD327705 CBZ327698:CBZ327705 CLV327698:CLV327705 CVR327698:CVR327705 DFN327698:DFN327705 DPJ327698:DPJ327705 DZF327698:DZF327705 EJB327698:EJB327705 ESX327698:ESX327705 FCT327698:FCT327705 FMP327698:FMP327705 FWL327698:FWL327705 GGH327698:GGH327705 GQD327698:GQD327705 GZZ327698:GZZ327705 HJV327698:HJV327705 HTR327698:HTR327705 IDN327698:IDN327705 INJ327698:INJ327705 IXF327698:IXF327705 JHB327698:JHB327705 JQX327698:JQX327705 KAT327698:KAT327705 KKP327698:KKP327705 KUL327698:KUL327705 LEH327698:LEH327705 LOD327698:LOD327705 LXZ327698:LXZ327705 MHV327698:MHV327705 MRR327698:MRR327705 NBN327698:NBN327705 NLJ327698:NLJ327705 NVF327698:NVF327705 OFB327698:OFB327705 OOX327698:OOX327705 OYT327698:OYT327705 PIP327698:PIP327705 PSL327698:PSL327705 QCH327698:QCH327705 QMD327698:QMD327705 QVZ327698:QVZ327705 RFV327698:RFV327705 RPR327698:RPR327705 RZN327698:RZN327705 SJJ327698:SJJ327705 STF327698:STF327705 TDB327698:TDB327705 TMX327698:TMX327705 TWT327698:TWT327705 UGP327698:UGP327705 UQL327698:UQL327705 VAH327698:VAH327705 VKD327698:VKD327705 VTZ327698:VTZ327705 WDV327698:WDV327705 WNR327698:WNR327705 WXN327698:WXN327705 BF393234:BF393241 LB393234:LB393241 UX393234:UX393241 AET393234:AET393241 AOP393234:AOP393241 AYL393234:AYL393241 BIH393234:BIH393241 BSD393234:BSD393241 CBZ393234:CBZ393241 CLV393234:CLV393241 CVR393234:CVR393241 DFN393234:DFN393241 DPJ393234:DPJ393241 DZF393234:DZF393241 EJB393234:EJB393241 ESX393234:ESX393241 FCT393234:FCT393241 FMP393234:FMP393241 FWL393234:FWL393241 GGH393234:GGH393241 GQD393234:GQD393241 GZZ393234:GZZ393241 HJV393234:HJV393241 HTR393234:HTR393241 IDN393234:IDN393241 INJ393234:INJ393241 IXF393234:IXF393241 JHB393234:JHB393241 JQX393234:JQX393241 KAT393234:KAT393241 KKP393234:KKP393241 KUL393234:KUL393241 LEH393234:LEH393241 LOD393234:LOD393241 LXZ393234:LXZ393241 MHV393234:MHV393241 MRR393234:MRR393241 NBN393234:NBN393241 NLJ393234:NLJ393241 NVF393234:NVF393241 OFB393234:OFB393241 OOX393234:OOX393241 OYT393234:OYT393241 PIP393234:PIP393241 PSL393234:PSL393241 QCH393234:QCH393241 QMD393234:QMD393241 QVZ393234:QVZ393241 RFV393234:RFV393241 RPR393234:RPR393241 RZN393234:RZN393241 SJJ393234:SJJ393241 STF393234:STF393241 TDB393234:TDB393241 TMX393234:TMX393241 TWT393234:TWT393241 UGP393234:UGP393241 UQL393234:UQL393241 VAH393234:VAH393241 VKD393234:VKD393241 VTZ393234:VTZ393241 WDV393234:WDV393241 WNR393234:WNR393241 WXN393234:WXN393241 BF458770:BF458777 LB458770:LB458777 UX458770:UX458777 AET458770:AET458777 AOP458770:AOP458777 AYL458770:AYL458777 BIH458770:BIH458777 BSD458770:BSD458777 CBZ458770:CBZ458777 CLV458770:CLV458777 CVR458770:CVR458777 DFN458770:DFN458777 DPJ458770:DPJ458777 DZF458770:DZF458777 EJB458770:EJB458777 ESX458770:ESX458777 FCT458770:FCT458777 FMP458770:FMP458777 FWL458770:FWL458777 GGH458770:GGH458777 GQD458770:GQD458777 GZZ458770:GZZ458777 HJV458770:HJV458777 HTR458770:HTR458777 IDN458770:IDN458777 INJ458770:INJ458777 IXF458770:IXF458777 JHB458770:JHB458777 JQX458770:JQX458777 KAT458770:KAT458777 KKP458770:KKP458777 KUL458770:KUL458777 LEH458770:LEH458777 LOD458770:LOD458777 LXZ458770:LXZ458777 MHV458770:MHV458777 MRR458770:MRR458777 NBN458770:NBN458777 NLJ458770:NLJ458777 NVF458770:NVF458777 OFB458770:OFB458777 OOX458770:OOX458777 OYT458770:OYT458777 PIP458770:PIP458777 PSL458770:PSL458777 QCH458770:QCH458777 QMD458770:QMD458777 QVZ458770:QVZ458777 RFV458770:RFV458777 RPR458770:RPR458777 RZN458770:RZN458777 SJJ458770:SJJ458777 STF458770:STF458777 TDB458770:TDB458777 TMX458770:TMX458777 TWT458770:TWT458777 UGP458770:UGP458777 UQL458770:UQL458777 VAH458770:VAH458777 VKD458770:VKD458777 VTZ458770:VTZ458777 WDV458770:WDV458777 WNR458770:WNR458777 WXN458770:WXN458777 BF524306:BF524313 LB524306:LB524313 UX524306:UX524313 AET524306:AET524313 AOP524306:AOP524313 AYL524306:AYL524313 BIH524306:BIH524313 BSD524306:BSD524313 CBZ524306:CBZ524313 CLV524306:CLV524313 CVR524306:CVR524313 DFN524306:DFN524313 DPJ524306:DPJ524313 DZF524306:DZF524313 EJB524306:EJB524313 ESX524306:ESX524313 FCT524306:FCT524313 FMP524306:FMP524313 FWL524306:FWL524313 GGH524306:GGH524313 GQD524306:GQD524313 GZZ524306:GZZ524313 HJV524306:HJV524313 HTR524306:HTR524313 IDN524306:IDN524313 INJ524306:INJ524313 IXF524306:IXF524313 JHB524306:JHB524313 JQX524306:JQX524313 KAT524306:KAT524313 KKP524306:KKP524313 KUL524306:KUL524313 LEH524306:LEH524313 LOD524306:LOD524313 LXZ524306:LXZ524313 MHV524306:MHV524313 MRR524306:MRR524313 NBN524306:NBN524313 NLJ524306:NLJ524313 NVF524306:NVF524313 OFB524306:OFB524313 OOX524306:OOX524313 OYT524306:OYT524313 PIP524306:PIP524313 PSL524306:PSL524313 QCH524306:QCH524313 QMD524306:QMD524313 QVZ524306:QVZ524313 RFV524306:RFV524313 RPR524306:RPR524313 RZN524306:RZN524313 SJJ524306:SJJ524313 STF524306:STF524313 TDB524306:TDB524313 TMX524306:TMX524313 TWT524306:TWT524313 UGP524306:UGP524313 UQL524306:UQL524313 VAH524306:VAH524313 VKD524306:VKD524313 VTZ524306:VTZ524313 WDV524306:WDV524313 WNR524306:WNR524313 WXN524306:WXN524313 BF589842:BF589849 LB589842:LB589849 UX589842:UX589849 AET589842:AET589849 AOP589842:AOP589849 AYL589842:AYL589849 BIH589842:BIH589849 BSD589842:BSD589849 CBZ589842:CBZ589849 CLV589842:CLV589849 CVR589842:CVR589849 DFN589842:DFN589849 DPJ589842:DPJ589849 DZF589842:DZF589849 EJB589842:EJB589849 ESX589842:ESX589849 FCT589842:FCT589849 FMP589842:FMP589849 FWL589842:FWL589849 GGH589842:GGH589849 GQD589842:GQD589849 GZZ589842:GZZ589849 HJV589842:HJV589849 HTR589842:HTR589849 IDN589842:IDN589849 INJ589842:INJ589849 IXF589842:IXF589849 JHB589842:JHB589849 JQX589842:JQX589849 KAT589842:KAT589849 KKP589842:KKP589849 KUL589842:KUL589849 LEH589842:LEH589849 LOD589842:LOD589849 LXZ589842:LXZ589849 MHV589842:MHV589849 MRR589842:MRR589849 NBN589842:NBN589849 NLJ589842:NLJ589849 NVF589842:NVF589849 OFB589842:OFB589849 OOX589842:OOX589849 OYT589842:OYT589849 PIP589842:PIP589849 PSL589842:PSL589849 QCH589842:QCH589849 QMD589842:QMD589849 QVZ589842:QVZ589849 RFV589842:RFV589849 RPR589842:RPR589849 RZN589842:RZN589849 SJJ589842:SJJ589849 STF589842:STF589849 TDB589842:TDB589849 TMX589842:TMX589849 TWT589842:TWT589849 UGP589842:UGP589849 UQL589842:UQL589849 VAH589842:VAH589849 VKD589842:VKD589849 VTZ589842:VTZ589849 WDV589842:WDV589849 WNR589842:WNR589849 WXN589842:WXN589849 BF655378:BF655385 LB655378:LB655385 UX655378:UX655385 AET655378:AET655385 AOP655378:AOP655385 AYL655378:AYL655385 BIH655378:BIH655385 BSD655378:BSD655385 CBZ655378:CBZ655385 CLV655378:CLV655385 CVR655378:CVR655385 DFN655378:DFN655385 DPJ655378:DPJ655385 DZF655378:DZF655385 EJB655378:EJB655385 ESX655378:ESX655385 FCT655378:FCT655385 FMP655378:FMP655385 FWL655378:FWL655385 GGH655378:GGH655385 GQD655378:GQD655385 GZZ655378:GZZ655385 HJV655378:HJV655385 HTR655378:HTR655385 IDN655378:IDN655385 INJ655378:INJ655385 IXF655378:IXF655385 JHB655378:JHB655385 JQX655378:JQX655385 KAT655378:KAT655385 KKP655378:KKP655385 KUL655378:KUL655385 LEH655378:LEH655385 LOD655378:LOD655385 LXZ655378:LXZ655385 MHV655378:MHV655385 MRR655378:MRR655385 NBN655378:NBN655385 NLJ655378:NLJ655385 NVF655378:NVF655385 OFB655378:OFB655385 OOX655378:OOX655385 OYT655378:OYT655385 PIP655378:PIP655385 PSL655378:PSL655385 QCH655378:QCH655385 QMD655378:QMD655385 QVZ655378:QVZ655385 RFV655378:RFV655385 RPR655378:RPR655385 RZN655378:RZN655385 SJJ655378:SJJ655385 STF655378:STF655385 TDB655378:TDB655385 TMX655378:TMX655385 TWT655378:TWT655385 UGP655378:UGP655385 UQL655378:UQL655385 VAH655378:VAH655385 VKD655378:VKD655385 VTZ655378:VTZ655385 WDV655378:WDV655385 WNR655378:WNR655385 WXN655378:WXN655385 BF720914:BF720921 LB720914:LB720921 UX720914:UX720921 AET720914:AET720921 AOP720914:AOP720921 AYL720914:AYL720921 BIH720914:BIH720921 BSD720914:BSD720921 CBZ720914:CBZ720921 CLV720914:CLV720921 CVR720914:CVR720921 DFN720914:DFN720921 DPJ720914:DPJ720921 DZF720914:DZF720921 EJB720914:EJB720921 ESX720914:ESX720921 FCT720914:FCT720921 FMP720914:FMP720921 FWL720914:FWL720921 GGH720914:GGH720921 GQD720914:GQD720921 GZZ720914:GZZ720921 HJV720914:HJV720921 HTR720914:HTR720921 IDN720914:IDN720921 INJ720914:INJ720921 IXF720914:IXF720921 JHB720914:JHB720921 JQX720914:JQX720921 KAT720914:KAT720921 KKP720914:KKP720921 KUL720914:KUL720921 LEH720914:LEH720921 LOD720914:LOD720921 LXZ720914:LXZ720921 MHV720914:MHV720921 MRR720914:MRR720921 NBN720914:NBN720921 NLJ720914:NLJ720921 NVF720914:NVF720921 OFB720914:OFB720921 OOX720914:OOX720921 OYT720914:OYT720921 PIP720914:PIP720921 PSL720914:PSL720921 QCH720914:QCH720921 QMD720914:QMD720921 QVZ720914:QVZ720921 RFV720914:RFV720921 RPR720914:RPR720921 RZN720914:RZN720921 SJJ720914:SJJ720921 STF720914:STF720921 TDB720914:TDB720921 TMX720914:TMX720921 TWT720914:TWT720921 UGP720914:UGP720921 UQL720914:UQL720921 VAH720914:VAH720921 VKD720914:VKD720921 VTZ720914:VTZ720921 WDV720914:WDV720921 WNR720914:WNR720921 WXN720914:WXN720921 BF786450:BF786457 LB786450:LB786457 UX786450:UX786457 AET786450:AET786457 AOP786450:AOP786457 AYL786450:AYL786457 BIH786450:BIH786457 BSD786450:BSD786457 CBZ786450:CBZ786457 CLV786450:CLV786457 CVR786450:CVR786457 DFN786450:DFN786457 DPJ786450:DPJ786457 DZF786450:DZF786457 EJB786450:EJB786457 ESX786450:ESX786457 FCT786450:FCT786457 FMP786450:FMP786457 FWL786450:FWL786457 GGH786450:GGH786457 GQD786450:GQD786457 GZZ786450:GZZ786457 HJV786450:HJV786457 HTR786450:HTR786457 IDN786450:IDN786457 INJ786450:INJ786457 IXF786450:IXF786457 JHB786450:JHB786457 JQX786450:JQX786457 KAT786450:KAT786457 KKP786450:KKP786457 KUL786450:KUL786457 LEH786450:LEH786457 LOD786450:LOD786457 LXZ786450:LXZ786457 MHV786450:MHV786457 MRR786450:MRR786457 NBN786450:NBN786457 NLJ786450:NLJ786457 NVF786450:NVF786457 OFB786450:OFB786457 OOX786450:OOX786457 OYT786450:OYT786457 PIP786450:PIP786457 PSL786450:PSL786457 QCH786450:QCH786457 QMD786450:QMD786457 QVZ786450:QVZ786457 RFV786450:RFV786457 RPR786450:RPR786457 RZN786450:RZN786457 SJJ786450:SJJ786457 STF786450:STF786457 TDB786450:TDB786457 TMX786450:TMX786457 TWT786450:TWT786457 UGP786450:UGP786457 UQL786450:UQL786457 VAH786450:VAH786457 VKD786450:VKD786457 VTZ786450:VTZ786457 WDV786450:WDV786457 WNR786450:WNR786457 WXN786450:WXN786457 BF851986:BF851993 LB851986:LB851993 UX851986:UX851993 AET851986:AET851993 AOP851986:AOP851993 AYL851986:AYL851993 BIH851986:BIH851993 BSD851986:BSD851993 CBZ851986:CBZ851993 CLV851986:CLV851993 CVR851986:CVR851993 DFN851986:DFN851993 DPJ851986:DPJ851993 DZF851986:DZF851993 EJB851986:EJB851993 ESX851986:ESX851993 FCT851986:FCT851993 FMP851986:FMP851993 FWL851986:FWL851993 GGH851986:GGH851993 GQD851986:GQD851993 GZZ851986:GZZ851993 HJV851986:HJV851993 HTR851986:HTR851993 IDN851986:IDN851993 INJ851986:INJ851993 IXF851986:IXF851993 JHB851986:JHB851993 JQX851986:JQX851993 KAT851986:KAT851993 KKP851986:KKP851993 KUL851986:KUL851993 LEH851986:LEH851993 LOD851986:LOD851993 LXZ851986:LXZ851993 MHV851986:MHV851993 MRR851986:MRR851993 NBN851986:NBN851993 NLJ851986:NLJ851993 NVF851986:NVF851993 OFB851986:OFB851993 OOX851986:OOX851993 OYT851986:OYT851993 PIP851986:PIP851993 PSL851986:PSL851993 QCH851986:QCH851993 QMD851986:QMD851993 QVZ851986:QVZ851993 RFV851986:RFV851993 RPR851986:RPR851993 RZN851986:RZN851993 SJJ851986:SJJ851993 STF851986:STF851993 TDB851986:TDB851993 TMX851986:TMX851993 TWT851986:TWT851993 UGP851986:UGP851993 UQL851986:UQL851993 VAH851986:VAH851993 VKD851986:VKD851993 VTZ851986:VTZ851993 WDV851986:WDV851993 WNR851986:WNR851993 WXN851986:WXN851993 BF917522:BF917529 LB917522:LB917529 UX917522:UX917529 AET917522:AET917529 AOP917522:AOP917529 AYL917522:AYL917529 BIH917522:BIH917529 BSD917522:BSD917529 CBZ917522:CBZ917529 CLV917522:CLV917529 CVR917522:CVR917529 DFN917522:DFN917529 DPJ917522:DPJ917529 DZF917522:DZF917529 EJB917522:EJB917529 ESX917522:ESX917529 FCT917522:FCT917529 FMP917522:FMP917529 FWL917522:FWL917529 GGH917522:GGH917529 GQD917522:GQD917529 GZZ917522:GZZ917529 HJV917522:HJV917529 HTR917522:HTR917529 IDN917522:IDN917529 INJ917522:INJ917529 IXF917522:IXF917529 JHB917522:JHB917529 JQX917522:JQX917529 KAT917522:KAT917529 KKP917522:KKP917529 KUL917522:KUL917529 LEH917522:LEH917529 LOD917522:LOD917529 LXZ917522:LXZ917529 MHV917522:MHV917529 MRR917522:MRR917529 NBN917522:NBN917529 NLJ917522:NLJ917529 NVF917522:NVF917529 OFB917522:OFB917529 OOX917522:OOX917529 OYT917522:OYT917529 PIP917522:PIP917529 PSL917522:PSL917529 QCH917522:QCH917529 QMD917522:QMD917529 QVZ917522:QVZ917529 RFV917522:RFV917529 RPR917522:RPR917529 RZN917522:RZN917529 SJJ917522:SJJ917529 STF917522:STF917529 TDB917522:TDB917529 TMX917522:TMX917529 TWT917522:TWT917529 UGP917522:UGP917529 UQL917522:UQL917529 VAH917522:VAH917529 VKD917522:VKD917529 VTZ917522:VTZ917529 WDV917522:WDV917529 WNR917522:WNR917529 WXN917522:WXN917529 BF983058:BF983065 LB983058:LB983065 UX983058:UX983065 AET983058:AET983065 AOP983058:AOP983065 AYL983058:AYL983065 BIH983058:BIH983065 BSD983058:BSD983065 CBZ983058:CBZ983065 CLV983058:CLV983065 CVR983058:CVR983065 DFN983058:DFN983065 DPJ983058:DPJ983065 DZF983058:DZF983065 EJB983058:EJB983065 ESX983058:ESX983065 FCT983058:FCT983065 FMP983058:FMP983065 FWL983058:FWL983065 GGH983058:GGH983065 GQD983058:GQD983065 GZZ983058:GZZ983065 HJV983058:HJV983065 HTR983058:HTR983065 IDN983058:IDN983065 INJ983058:INJ983065 IXF983058:IXF983065 JHB983058:JHB983065 JQX983058:JQX983065 KAT983058:KAT983065 KKP983058:KKP983065 KUL983058:KUL983065 LEH983058:LEH983065 LOD983058:LOD983065 LXZ983058:LXZ983065 MHV983058:MHV983065 MRR983058:MRR983065 NBN983058:NBN983065 NLJ983058:NLJ983065 NVF983058:NVF983065 OFB983058:OFB983065 OOX983058:OOX983065 OYT983058:OYT983065 PIP983058:PIP983065 PSL983058:PSL983065 QCH983058:QCH983065 QMD983058:QMD983065 QVZ983058:QVZ983065 RFV983058:RFV983065 RPR983058:RPR983065 RZN983058:RZN983065 SJJ983058:SJJ983065 STF983058:STF983065 TDB983058:TDB983065 TMX983058:TMX983065 TWT983058:TWT983065 UGP983058:UGP983065 UQL983058:UQL983065 VAH983058:VAH983065 VKD983058:VKD983065 VTZ983058:VTZ983065 WDV983058:WDV983065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WXN27:WXN29 WNR27:WNR29 LB27:LB29 UX27:UX29 AET27:AET29 AOP27:AOP29 AYL27:AYL29 BIH27:BIH29 BSD27:BSD29 CBZ27:CBZ29 CLV27:CLV29 CVR27:CVR29 DFN27:DFN29 DPJ27:DPJ29 DZF27:DZF29 EJB27:EJB29 ESX27:ESX29 FCT27:FCT29 FMP27:FMP29 FWL27:FWL29 GGH27:GGH29 GQD27:GQD29 GZZ27:GZZ29 HJV27:HJV29 HTR27:HTR29 IDN27:IDN29 INJ27:INJ29 IXF27:IXF29 JHB27:JHB29 JQX27:JQX29 KAT27:KAT29 KKP27:KKP29 KUL27:KUL29 LEH27:LEH29 LOD27:LOD29 LXZ27:LXZ29 MHV27:MHV29 MRR27:MRR29 NBN27:NBN29 NLJ27:NLJ29 NVF27:NVF29 OFB27:OFB29 OOX27:OOX29 OYT27:OYT29 PIP27:PIP29 PSL27:PSL29 QCH27:QCH29 QMD27:QMD29 QVZ27:QVZ29 RFV27:RFV29 RPR27:RPR29 RZN27:RZN29 SJJ27:SJJ29 STF27:STF29 TDB27:TDB29 TMX27:TMX29 TWT27:TWT29 UGP27:UGP29 UQL27:UQL29 VAH27:VAH29 VKD27:VKD29 VTZ27:VTZ29 WDV27:WDV29" xr:uid="{00000000-0002-0000-0C00-000006000000}">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558 KT65558 UP65558 AEL65558 AOH65558 AYD65558 BHZ65558 BRV65558 CBR65558 CLN65558 CVJ65558 DFF65558 DPB65558 DYX65558 EIT65558 ESP65558 FCL65558 FMH65558 FWD65558 GFZ65558 GPV65558 GZR65558 HJN65558 HTJ65558 IDF65558 INB65558 IWX65558 JGT65558 JQP65558 KAL65558 KKH65558 KUD65558 LDZ65558 LNV65558 LXR65558 MHN65558 MRJ65558 NBF65558 NLB65558 NUX65558 OET65558 OOP65558 OYL65558 PIH65558 PSD65558 QBZ65558 QLV65558 QVR65558 RFN65558 RPJ65558 RZF65558 SJB65558 SSX65558 TCT65558 TMP65558 TWL65558 UGH65558 UQD65558 UZZ65558 VJV65558 VTR65558 WDN65558 WNJ65558 WXF65558 O131094 KT131094 UP131094 AEL131094 AOH131094 AYD131094 BHZ131094 BRV131094 CBR131094 CLN131094 CVJ131094 DFF131094 DPB131094 DYX131094 EIT131094 ESP131094 FCL131094 FMH131094 FWD131094 GFZ131094 GPV131094 GZR131094 HJN131094 HTJ131094 IDF131094 INB131094 IWX131094 JGT131094 JQP131094 KAL131094 KKH131094 KUD131094 LDZ131094 LNV131094 LXR131094 MHN131094 MRJ131094 NBF131094 NLB131094 NUX131094 OET131094 OOP131094 OYL131094 PIH131094 PSD131094 QBZ131094 QLV131094 QVR131094 RFN131094 RPJ131094 RZF131094 SJB131094 SSX131094 TCT131094 TMP131094 TWL131094 UGH131094 UQD131094 UZZ131094 VJV131094 VTR131094 WDN131094 WNJ131094 WXF131094 O196630 KT196630 UP196630 AEL196630 AOH196630 AYD196630 BHZ196630 BRV196630 CBR196630 CLN196630 CVJ196630 DFF196630 DPB196630 DYX196630 EIT196630 ESP196630 FCL196630 FMH196630 FWD196630 GFZ196630 GPV196630 GZR196630 HJN196630 HTJ196630 IDF196630 INB196630 IWX196630 JGT196630 JQP196630 KAL196630 KKH196630 KUD196630 LDZ196630 LNV196630 LXR196630 MHN196630 MRJ196630 NBF196630 NLB196630 NUX196630 OET196630 OOP196630 OYL196630 PIH196630 PSD196630 QBZ196630 QLV196630 QVR196630 RFN196630 RPJ196630 RZF196630 SJB196630 SSX196630 TCT196630 TMP196630 TWL196630 UGH196630 UQD196630 UZZ196630 VJV196630 VTR196630 WDN196630 WNJ196630 WXF196630 O262166 KT262166 UP262166 AEL262166 AOH262166 AYD262166 BHZ262166 BRV262166 CBR262166 CLN262166 CVJ262166 DFF262166 DPB262166 DYX262166 EIT262166 ESP262166 FCL262166 FMH262166 FWD262166 GFZ262166 GPV262166 GZR262166 HJN262166 HTJ262166 IDF262166 INB262166 IWX262166 JGT262166 JQP262166 KAL262166 KKH262166 KUD262166 LDZ262166 LNV262166 LXR262166 MHN262166 MRJ262166 NBF262166 NLB262166 NUX262166 OET262166 OOP262166 OYL262166 PIH262166 PSD262166 QBZ262166 QLV262166 QVR262166 RFN262166 RPJ262166 RZF262166 SJB262166 SSX262166 TCT262166 TMP262166 TWL262166 UGH262166 UQD262166 UZZ262166 VJV262166 VTR262166 WDN262166 WNJ262166 WXF262166 O327702 KT327702 UP327702 AEL327702 AOH327702 AYD327702 BHZ327702 BRV327702 CBR327702 CLN327702 CVJ327702 DFF327702 DPB327702 DYX327702 EIT327702 ESP327702 FCL327702 FMH327702 FWD327702 GFZ327702 GPV327702 GZR327702 HJN327702 HTJ327702 IDF327702 INB327702 IWX327702 JGT327702 JQP327702 KAL327702 KKH327702 KUD327702 LDZ327702 LNV327702 LXR327702 MHN327702 MRJ327702 NBF327702 NLB327702 NUX327702 OET327702 OOP327702 OYL327702 PIH327702 PSD327702 QBZ327702 QLV327702 QVR327702 RFN327702 RPJ327702 RZF327702 SJB327702 SSX327702 TCT327702 TMP327702 TWL327702 UGH327702 UQD327702 UZZ327702 VJV327702 VTR327702 WDN327702 WNJ327702 WXF327702 O393238 KT393238 UP393238 AEL393238 AOH393238 AYD393238 BHZ393238 BRV393238 CBR393238 CLN393238 CVJ393238 DFF393238 DPB393238 DYX393238 EIT393238 ESP393238 FCL393238 FMH393238 FWD393238 GFZ393238 GPV393238 GZR393238 HJN393238 HTJ393238 IDF393238 INB393238 IWX393238 JGT393238 JQP393238 KAL393238 KKH393238 KUD393238 LDZ393238 LNV393238 LXR393238 MHN393238 MRJ393238 NBF393238 NLB393238 NUX393238 OET393238 OOP393238 OYL393238 PIH393238 PSD393238 QBZ393238 QLV393238 QVR393238 RFN393238 RPJ393238 RZF393238 SJB393238 SSX393238 TCT393238 TMP393238 TWL393238 UGH393238 UQD393238 UZZ393238 VJV393238 VTR393238 WDN393238 WNJ393238 WXF393238 O458774 KT458774 UP458774 AEL458774 AOH458774 AYD458774 BHZ458774 BRV458774 CBR458774 CLN458774 CVJ458774 DFF458774 DPB458774 DYX458774 EIT458774 ESP458774 FCL458774 FMH458774 FWD458774 GFZ458774 GPV458774 GZR458774 HJN458774 HTJ458774 IDF458774 INB458774 IWX458774 JGT458774 JQP458774 KAL458774 KKH458774 KUD458774 LDZ458774 LNV458774 LXR458774 MHN458774 MRJ458774 NBF458774 NLB458774 NUX458774 OET458774 OOP458774 OYL458774 PIH458774 PSD458774 QBZ458774 QLV458774 QVR458774 RFN458774 RPJ458774 RZF458774 SJB458774 SSX458774 TCT458774 TMP458774 TWL458774 UGH458774 UQD458774 UZZ458774 VJV458774 VTR458774 WDN458774 WNJ458774 WXF458774 O524310 KT524310 UP524310 AEL524310 AOH524310 AYD524310 BHZ524310 BRV524310 CBR524310 CLN524310 CVJ524310 DFF524310 DPB524310 DYX524310 EIT524310 ESP524310 FCL524310 FMH524310 FWD524310 GFZ524310 GPV524310 GZR524310 HJN524310 HTJ524310 IDF524310 INB524310 IWX524310 JGT524310 JQP524310 KAL524310 KKH524310 KUD524310 LDZ524310 LNV524310 LXR524310 MHN524310 MRJ524310 NBF524310 NLB524310 NUX524310 OET524310 OOP524310 OYL524310 PIH524310 PSD524310 QBZ524310 QLV524310 QVR524310 RFN524310 RPJ524310 RZF524310 SJB524310 SSX524310 TCT524310 TMP524310 TWL524310 UGH524310 UQD524310 UZZ524310 VJV524310 VTR524310 WDN524310 WNJ524310 WXF524310 O589846 KT589846 UP589846 AEL589846 AOH589846 AYD589846 BHZ589846 BRV589846 CBR589846 CLN589846 CVJ589846 DFF589846 DPB589846 DYX589846 EIT589846 ESP589846 FCL589846 FMH589846 FWD589846 GFZ589846 GPV589846 GZR589846 HJN589846 HTJ589846 IDF589846 INB589846 IWX589846 JGT589846 JQP589846 KAL589846 KKH589846 KUD589846 LDZ589846 LNV589846 LXR589846 MHN589846 MRJ589846 NBF589846 NLB589846 NUX589846 OET589846 OOP589846 OYL589846 PIH589846 PSD589846 QBZ589846 QLV589846 QVR589846 RFN589846 RPJ589846 RZF589846 SJB589846 SSX589846 TCT589846 TMP589846 TWL589846 UGH589846 UQD589846 UZZ589846 VJV589846 VTR589846 WDN589846 WNJ589846 WXF589846 O655382 KT655382 UP655382 AEL655382 AOH655382 AYD655382 BHZ655382 BRV655382 CBR655382 CLN655382 CVJ655382 DFF655382 DPB655382 DYX655382 EIT655382 ESP655382 FCL655382 FMH655382 FWD655382 GFZ655382 GPV655382 GZR655382 HJN655382 HTJ655382 IDF655382 INB655382 IWX655382 JGT655382 JQP655382 KAL655382 KKH655382 KUD655382 LDZ655382 LNV655382 LXR655382 MHN655382 MRJ655382 NBF655382 NLB655382 NUX655382 OET655382 OOP655382 OYL655382 PIH655382 PSD655382 QBZ655382 QLV655382 QVR655382 RFN655382 RPJ655382 RZF655382 SJB655382 SSX655382 TCT655382 TMP655382 TWL655382 UGH655382 UQD655382 UZZ655382 VJV655382 VTR655382 WDN655382 WNJ655382 WXF655382 O720918 KT720918 UP720918 AEL720918 AOH720918 AYD720918 BHZ720918 BRV720918 CBR720918 CLN720918 CVJ720918 DFF720918 DPB720918 DYX720918 EIT720918 ESP720918 FCL720918 FMH720918 FWD720918 GFZ720918 GPV720918 GZR720918 HJN720918 HTJ720918 IDF720918 INB720918 IWX720918 JGT720918 JQP720918 KAL720918 KKH720918 KUD720918 LDZ720918 LNV720918 LXR720918 MHN720918 MRJ720918 NBF720918 NLB720918 NUX720918 OET720918 OOP720918 OYL720918 PIH720918 PSD720918 QBZ720918 QLV720918 QVR720918 RFN720918 RPJ720918 RZF720918 SJB720918 SSX720918 TCT720918 TMP720918 TWL720918 UGH720918 UQD720918 UZZ720918 VJV720918 VTR720918 WDN720918 WNJ720918 WXF720918 O786454 KT786454 UP786454 AEL786454 AOH786454 AYD786454 BHZ786454 BRV786454 CBR786454 CLN786454 CVJ786454 DFF786454 DPB786454 DYX786454 EIT786454 ESP786454 FCL786454 FMH786454 FWD786454 GFZ786454 GPV786454 GZR786454 HJN786454 HTJ786454 IDF786454 INB786454 IWX786454 JGT786454 JQP786454 KAL786454 KKH786454 KUD786454 LDZ786454 LNV786454 LXR786454 MHN786454 MRJ786454 NBF786454 NLB786454 NUX786454 OET786454 OOP786454 OYL786454 PIH786454 PSD786454 QBZ786454 QLV786454 QVR786454 RFN786454 RPJ786454 RZF786454 SJB786454 SSX786454 TCT786454 TMP786454 TWL786454 UGH786454 UQD786454 UZZ786454 VJV786454 VTR786454 WDN786454 WNJ786454 WXF786454 O851990 KT851990 UP851990 AEL851990 AOH851990 AYD851990 BHZ851990 BRV851990 CBR851990 CLN851990 CVJ851990 DFF851990 DPB851990 DYX851990 EIT851990 ESP851990 FCL851990 FMH851990 FWD851990 GFZ851990 GPV851990 GZR851990 HJN851990 HTJ851990 IDF851990 INB851990 IWX851990 JGT851990 JQP851990 KAL851990 KKH851990 KUD851990 LDZ851990 LNV851990 LXR851990 MHN851990 MRJ851990 NBF851990 NLB851990 NUX851990 OET851990 OOP851990 OYL851990 PIH851990 PSD851990 QBZ851990 QLV851990 QVR851990 RFN851990 RPJ851990 RZF851990 SJB851990 SSX851990 TCT851990 TMP851990 TWL851990 UGH851990 UQD851990 UZZ851990 VJV851990 VTR851990 WDN851990 WNJ851990 WXF851990 O917526 KT917526 UP917526 AEL917526 AOH917526 AYD917526 BHZ917526 BRV917526 CBR917526 CLN917526 CVJ917526 DFF917526 DPB917526 DYX917526 EIT917526 ESP917526 FCL917526 FMH917526 FWD917526 GFZ917526 GPV917526 GZR917526 HJN917526 HTJ917526 IDF917526 INB917526 IWX917526 JGT917526 JQP917526 KAL917526 KKH917526 KUD917526 LDZ917526 LNV917526 LXR917526 MHN917526 MRJ917526 NBF917526 NLB917526 NUX917526 OET917526 OOP917526 OYL917526 PIH917526 PSD917526 QBZ917526 QLV917526 QVR917526 RFN917526 RPJ917526 RZF917526 SJB917526 SSX917526 TCT917526 TMP917526 TWL917526 UGH917526 UQD917526 UZZ917526 VJV917526 VTR917526 WDN917526 WNJ917526 WXF917526 O983062 KT983062 UP983062 AEL983062 AOH983062 AYD983062 BHZ983062 BRV983062 CBR983062 CLN983062 CVJ983062 DFF983062 DPB983062 DYX983062 EIT983062 ESP983062 FCL983062 FMH983062 FWD983062 GFZ983062 GPV983062 GZR983062 HJN983062 HTJ983062 IDF983062 INB983062 IWX983062 JGT983062 JQP983062 KAL983062 KKH983062 KUD983062 LDZ983062 LNV983062 LXR983062 MHN983062 MRJ983062 NBF983062 NLB983062 NUX983062 OET983062 OOP983062 OYL983062 PIH983062 PSD983062 QBZ983062 QLV983062 QVR983062 RFN983062 RPJ983062 RZF983062 SJB983062 SSX983062 TCT983062 TMP983062 TWL983062 UGH983062 UQD983062 UZZ983062 VJV983062 VTR983062 WDN983062 WNJ983062 WXF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O27 V23 V27 AC23 AC27 AJ23 AJ27 AQ23 AQ27 AX23 AX27" xr:uid="{00000000-0002-0000-0C00-000009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0C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1" t="s">
        <v>491</v>
      </c>
      <c r="G2" s="1202"/>
      <c r="H2" s="1203"/>
      <c r="I2" s="642"/>
    </row>
    <row r="3" spans="1:20" ht="3" customHeight="1"/>
    <row r="4" spans="1:20" s="572" customFormat="1" ht="11.25">
      <c r="A4" s="592"/>
      <c r="B4" s="592"/>
      <c r="C4" s="592"/>
      <c r="D4" s="592"/>
      <c r="F4" s="1155" t="s">
        <v>454</v>
      </c>
      <c r="G4" s="1155"/>
      <c r="H4" s="1155"/>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3" t="s">
        <v>631</v>
      </c>
      <c r="M5" s="1233"/>
      <c r="N5" s="1233"/>
      <c r="O5" s="1233"/>
      <c r="P5" s="1233"/>
      <c r="Q5" s="1233"/>
      <c r="R5" s="1233"/>
      <c r="S5" s="1233"/>
      <c r="T5" s="1233"/>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3" t="s">
        <v>85</v>
      </c>
      <c r="P7" s="1243"/>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0" t="str">
        <f>IF(NameOrPr_ch="",IF(NameOrPr="","",NameOrPr),NameOrPr_ch)</f>
        <v>Департамент ценового и тарифного регулирования Самарской области</v>
      </c>
      <c r="P9" s="1210"/>
      <c r="Q9" s="1210"/>
      <c r="R9" s="1210"/>
      <c r="S9" s="1210"/>
      <c r="T9" s="1210"/>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10" t="str">
        <f>IF(datePr_ch="",IF(datePr="","",datePr),datePr_ch)</f>
        <v>18.12.2020</v>
      </c>
      <c r="P10" s="1210"/>
      <c r="Q10" s="1210"/>
      <c r="R10" s="1210"/>
      <c r="S10" s="1210"/>
      <c r="T10" s="1210"/>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10" t="str">
        <f>IF(numberPr_ch="",IF(numberPr="","",numberPr),numberPr_ch)</f>
        <v>784</v>
      </c>
      <c r="P11" s="1210"/>
      <c r="Q11" s="1210"/>
      <c r="R11" s="1210"/>
      <c r="S11" s="1210"/>
      <c r="T11" s="1210"/>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0" t="str">
        <f>IF(IstPub_ch="",IF(IstPub="","",IstPub),IstPub_ch)</f>
        <v>Сайт правительства Самарской области</v>
      </c>
      <c r="P12" s="1210"/>
      <c r="Q12" s="1210"/>
      <c r="R12" s="1210"/>
      <c r="S12" s="1210"/>
      <c r="T12" s="1210"/>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4"/>
      <c r="M13" s="1234"/>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1"/>
      <c r="P14" s="1211"/>
      <c r="Q14" s="1211"/>
      <c r="R14" s="1211"/>
      <c r="S14" s="1211"/>
      <c r="T14" s="1211"/>
      <c r="U14" s="1211"/>
    </row>
    <row r="15" spans="1:34">
      <c r="J15" s="531"/>
      <c r="K15" s="531"/>
      <c r="L15" s="1155" t="s">
        <v>454</v>
      </c>
      <c r="M15" s="1155"/>
      <c r="N15" s="1155"/>
      <c r="O15" s="1155"/>
      <c r="P15" s="1155"/>
      <c r="Q15" s="1155"/>
      <c r="R15" s="1155"/>
      <c r="S15" s="1155"/>
      <c r="T15" s="1155"/>
      <c r="U15" s="1155"/>
      <c r="V15" s="1155"/>
      <c r="W15" s="1155" t="s">
        <v>455</v>
      </c>
    </row>
    <row r="16" spans="1:34" ht="14.25" customHeight="1">
      <c r="J16" s="531"/>
      <c r="K16" s="531"/>
      <c r="L16" s="1217" t="s">
        <v>92</v>
      </c>
      <c r="M16" s="1217" t="s">
        <v>639</v>
      </c>
      <c r="N16" s="663"/>
      <c r="O16" s="1218" t="s">
        <v>641</v>
      </c>
      <c r="P16" s="1219"/>
      <c r="Q16" s="1219"/>
      <c r="R16" s="1219"/>
      <c r="S16" s="1219"/>
      <c r="T16" s="1220"/>
      <c r="U16" s="1228" t="s">
        <v>341</v>
      </c>
      <c r="V16" s="1214" t="s">
        <v>275</v>
      </c>
      <c r="W16" s="1155"/>
    </row>
    <row r="17" spans="1:36" ht="14.25" customHeight="1">
      <c r="J17" s="531"/>
      <c r="K17" s="531"/>
      <c r="L17" s="1217"/>
      <c r="M17" s="1217"/>
      <c r="N17" s="664"/>
      <c r="O17" s="1223" t="s">
        <v>605</v>
      </c>
      <c r="P17" s="1221" t="s">
        <v>271</v>
      </c>
      <c r="Q17" s="1222"/>
      <c r="R17" s="1225" t="s">
        <v>654</v>
      </c>
      <c r="S17" s="1226"/>
      <c r="T17" s="1227"/>
      <c r="U17" s="1229"/>
      <c r="V17" s="1215"/>
      <c r="W17" s="1155"/>
    </row>
    <row r="18" spans="1:36" ht="33.75" customHeight="1">
      <c r="J18" s="531"/>
      <c r="K18" s="531"/>
      <c r="L18" s="1217"/>
      <c r="M18" s="1217"/>
      <c r="N18" s="665"/>
      <c r="O18" s="1224"/>
      <c r="P18" s="537" t="s">
        <v>606</v>
      </c>
      <c r="Q18" s="537" t="s">
        <v>6</v>
      </c>
      <c r="R18" s="538" t="s">
        <v>274</v>
      </c>
      <c r="S18" s="1212" t="s">
        <v>273</v>
      </c>
      <c r="T18" s="1213"/>
      <c r="U18" s="1230"/>
      <c r="V18" s="1216"/>
      <c r="W18" s="1155"/>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5">
        <f ca="1">OFFSET(S19,0,-1)+1</f>
        <v>7</v>
      </c>
      <c r="T19" s="1235"/>
      <c r="U19" s="650">
        <f ca="1">OFFSET(U19,0,-2)+1</f>
        <v>8</v>
      </c>
      <c r="V19" s="651">
        <f ca="1">OFFSET(V19,0,-1)</f>
        <v>8</v>
      </c>
      <c r="W19" s="650">
        <f ca="1">OFFSET(W19,0,-1)+1</f>
        <v>9</v>
      </c>
    </row>
    <row r="20" spans="1:36" ht="22.5">
      <c r="A20" s="1236">
        <v>1</v>
      </c>
      <c r="B20" s="885"/>
      <c r="C20" s="885"/>
      <c r="D20" s="885"/>
      <c r="E20" s="886"/>
      <c r="F20" s="887"/>
      <c r="G20" s="887"/>
      <c r="H20" s="887"/>
      <c r="I20" s="888"/>
      <c r="J20" s="883"/>
      <c r="K20" s="890"/>
      <c r="L20" s="595">
        <f>mergeValue(A20)</f>
        <v>1</v>
      </c>
      <c r="M20" s="643" t="s">
        <v>20</v>
      </c>
      <c r="N20" s="648"/>
      <c r="O20" s="1237"/>
      <c r="P20" s="1237"/>
      <c r="Q20" s="1237"/>
      <c r="R20" s="1237"/>
      <c r="S20" s="1237"/>
      <c r="T20" s="1237"/>
      <c r="U20" s="1237"/>
      <c r="V20" s="1237"/>
      <c r="W20" s="632" t="s">
        <v>476</v>
      </c>
      <c r="Y20" s="591"/>
      <c r="Z20" s="591" t="str">
        <f t="shared" ref="Z20:Z33" si="0">IF(M20="","",M20 )</f>
        <v>Наименование тарифа</v>
      </c>
      <c r="AA20" s="591"/>
      <c r="AB20" s="591"/>
      <c r="AC20" s="591"/>
      <c r="AI20" s="587"/>
      <c r="AJ20" s="587"/>
    </row>
    <row r="21" spans="1:36" ht="22.5">
      <c r="A21" s="1236"/>
      <c r="B21" s="1236">
        <v>1</v>
      </c>
      <c r="C21" s="885"/>
      <c r="D21" s="885"/>
      <c r="E21" s="887"/>
      <c r="F21" s="887"/>
      <c r="G21" s="887"/>
      <c r="H21" s="887"/>
      <c r="I21" s="882"/>
      <c r="J21" s="881"/>
      <c r="K21" s="884"/>
      <c r="L21" s="595" t="str">
        <f>mergeValue(A21) &amp;"."&amp; mergeValue(B21)</f>
        <v>1.1</v>
      </c>
      <c r="M21" s="548" t="s">
        <v>16</v>
      </c>
      <c r="N21" s="648"/>
      <c r="O21" s="1237"/>
      <c r="P21" s="1237"/>
      <c r="Q21" s="1237"/>
      <c r="R21" s="1237"/>
      <c r="S21" s="1237"/>
      <c r="T21" s="1237"/>
      <c r="U21" s="1237"/>
      <c r="V21" s="1237"/>
      <c r="W21" s="632" t="s">
        <v>477</v>
      </c>
      <c r="Y21" s="591"/>
      <c r="Z21" s="591" t="str">
        <f t="shared" si="0"/>
        <v>Территория действия тарифа</v>
      </c>
      <c r="AA21" s="591"/>
      <c r="AB21" s="591"/>
      <c r="AC21" s="591"/>
      <c r="AI21" s="587"/>
      <c r="AJ21" s="587"/>
    </row>
    <row r="22" spans="1:36" ht="22.5">
      <c r="A22" s="1236"/>
      <c r="B22" s="1236"/>
      <c r="C22" s="1236">
        <v>1</v>
      </c>
      <c r="D22" s="885"/>
      <c r="E22" s="887"/>
      <c r="F22" s="887"/>
      <c r="G22" s="887"/>
      <c r="H22" s="887"/>
      <c r="I22" s="889"/>
      <c r="J22" s="881"/>
      <c r="K22" s="884"/>
      <c r="L22" s="595" t="str">
        <f>mergeValue(A22) &amp;"."&amp; mergeValue(B22)&amp;"."&amp; mergeValue(C22)</f>
        <v>1.1.1</v>
      </c>
      <c r="M22" s="549" t="s">
        <v>7</v>
      </c>
      <c r="N22" s="648"/>
      <c r="O22" s="1237"/>
      <c r="P22" s="1237"/>
      <c r="Q22" s="1237"/>
      <c r="R22" s="1237"/>
      <c r="S22" s="1237"/>
      <c r="T22" s="1237"/>
      <c r="U22" s="1237"/>
      <c r="V22" s="1237"/>
      <c r="W22" s="632" t="s">
        <v>633</v>
      </c>
      <c r="Y22" s="591"/>
      <c r="Z22" s="591" t="str">
        <f t="shared" si="0"/>
        <v xml:space="preserve">Наименование системы теплоснабжения </v>
      </c>
      <c r="AA22" s="591"/>
      <c r="AB22" s="591"/>
      <c r="AC22" s="591"/>
      <c r="AI22" s="587"/>
      <c r="AJ22" s="587"/>
    </row>
    <row r="23" spans="1:36" ht="22.5">
      <c r="A23" s="1236"/>
      <c r="B23" s="1236"/>
      <c r="C23" s="1236"/>
      <c r="D23" s="1236">
        <v>1</v>
      </c>
      <c r="E23" s="887"/>
      <c r="F23" s="887"/>
      <c r="G23" s="887"/>
      <c r="H23" s="887"/>
      <c r="I23" s="889"/>
      <c r="J23" s="881"/>
      <c r="K23" s="884"/>
      <c r="L23" s="595" t="str">
        <f>mergeValue(A23) &amp;"."&amp; mergeValue(B23)&amp;"."&amp; mergeValue(C23)&amp;"."&amp; mergeValue(D23)</f>
        <v>1.1.1.1</v>
      </c>
      <c r="M23" s="550" t="s">
        <v>22</v>
      </c>
      <c r="N23" s="648"/>
      <c r="O23" s="1237"/>
      <c r="P23" s="1237"/>
      <c r="Q23" s="1237"/>
      <c r="R23" s="1237"/>
      <c r="S23" s="1237"/>
      <c r="T23" s="1237"/>
      <c r="U23" s="1237"/>
      <c r="V23" s="1237"/>
      <c r="W23" s="632" t="s">
        <v>634</v>
      </c>
      <c r="Y23" s="591"/>
      <c r="Z23" s="591" t="str">
        <f t="shared" si="0"/>
        <v xml:space="preserve">Источник тепловой энергии  </v>
      </c>
      <c r="AA23" s="591"/>
      <c r="AB23" s="591"/>
      <c r="AC23" s="591"/>
      <c r="AI23" s="587"/>
      <c r="AJ23" s="587"/>
    </row>
    <row r="24" spans="1:36" ht="101.25">
      <c r="A24" s="1236"/>
      <c r="B24" s="1236"/>
      <c r="C24" s="1236"/>
      <c r="D24" s="1236"/>
      <c r="E24" s="1236">
        <v>1</v>
      </c>
      <c r="F24" s="887"/>
      <c r="G24" s="887"/>
      <c r="H24" s="885">
        <v>1</v>
      </c>
      <c r="I24" s="1236">
        <v>1</v>
      </c>
      <c r="J24" s="887"/>
      <c r="K24" s="892"/>
      <c r="L24" s="595" t="str">
        <f>mergeValue(A24) &amp;"."&amp; mergeValue(B24)&amp;"."&amp; mergeValue(C24)&amp;"."&amp; mergeValue(D24)&amp;"."&amp; mergeValue(E24)</f>
        <v>1.1.1.1.1</v>
      </c>
      <c r="M24" s="556" t="s">
        <v>9</v>
      </c>
      <c r="N24" s="648"/>
      <c r="O24" s="1238"/>
      <c r="P24" s="1238"/>
      <c r="Q24" s="1238"/>
      <c r="R24" s="1238"/>
      <c r="S24" s="1238"/>
      <c r="T24" s="1238"/>
      <c r="U24" s="1238"/>
      <c r="V24" s="1238"/>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6"/>
      <c r="B25" s="1236"/>
      <c r="C25" s="1236"/>
      <c r="D25" s="1236"/>
      <c r="E25" s="1236"/>
      <c r="F25" s="1236">
        <v>1</v>
      </c>
      <c r="G25" s="885"/>
      <c r="H25" s="885"/>
      <c r="I25" s="1236"/>
      <c r="J25" s="1236">
        <v>1</v>
      </c>
      <c r="K25" s="893"/>
      <c r="L25" s="595" t="str">
        <f>mergeValue(A25) &amp;"."&amp; mergeValue(B25)&amp;"."&amp; mergeValue(C25)&amp;"."&amp; mergeValue(D25)&amp;"."&amp; mergeValue(E25)&amp;"."&amp; mergeValue(F25)</f>
        <v>1.1.1.1.1.1</v>
      </c>
      <c r="M25" s="557" t="s">
        <v>10</v>
      </c>
      <c r="N25" s="648"/>
      <c r="O25" s="1239"/>
      <c r="P25" s="1240"/>
      <c r="Q25" s="1240"/>
      <c r="R25" s="1240"/>
      <c r="S25" s="1240"/>
      <c r="T25" s="1240"/>
      <c r="U25" s="1240"/>
      <c r="V25" s="1241"/>
      <c r="W25" s="632" t="s">
        <v>636</v>
      </c>
      <c r="Y25" s="591"/>
      <c r="Z25" s="591" t="str">
        <f t="shared" si="0"/>
        <v>Группа потребителей</v>
      </c>
      <c r="AA25" s="591"/>
      <c r="AB25" s="591"/>
      <c r="AC25" s="591"/>
      <c r="AI25" s="587"/>
      <c r="AJ25" s="587"/>
    </row>
    <row r="26" spans="1:36" ht="189" customHeight="1">
      <c r="A26" s="1236"/>
      <c r="B26" s="1236"/>
      <c r="C26" s="1236"/>
      <c r="D26" s="1236"/>
      <c r="E26" s="1236"/>
      <c r="F26" s="1236"/>
      <c r="G26" s="885">
        <v>1</v>
      </c>
      <c r="H26" s="885"/>
      <c r="I26" s="1236"/>
      <c r="J26" s="1236"/>
      <c r="K26" s="893">
        <v>1</v>
      </c>
      <c r="L26" s="595" t="str">
        <f>mergeValue(A26) &amp;"."&amp; mergeValue(B26)&amp;"."&amp; mergeValue(C26)&amp;"."&amp; mergeValue(D26)&amp;"."&amp; mergeValue(E26)&amp;"."&amp; mergeValue(F26)&amp;"."&amp; mergeValue(G26)</f>
        <v>1.1.1.1.1.1.1</v>
      </c>
      <c r="M26" s="1071"/>
      <c r="N26" s="648"/>
      <c r="O26" s="564"/>
      <c r="P26" s="564"/>
      <c r="Q26" s="1096"/>
      <c r="R26" s="1231"/>
      <c r="S26" s="1232" t="s">
        <v>84</v>
      </c>
      <c r="T26" s="1231"/>
      <c r="U26" s="1232" t="s">
        <v>85</v>
      </c>
      <c r="V26" s="564"/>
      <c r="W26" s="1207" t="s">
        <v>655</v>
      </c>
      <c r="X26" s="587" t="str">
        <f>strCheckDate(O27:V27)</f>
        <v/>
      </c>
      <c r="Y26" s="591"/>
      <c r="Z26" s="591" t="str">
        <f t="shared" si="0"/>
        <v/>
      </c>
      <c r="AA26" s="591"/>
      <c r="AB26" s="591"/>
      <c r="AC26" s="591"/>
      <c r="AI26" s="587"/>
      <c r="AJ26" s="587"/>
    </row>
    <row r="27" spans="1:36" ht="11.25" hidden="1">
      <c r="A27" s="1236"/>
      <c r="B27" s="1236"/>
      <c r="C27" s="1236"/>
      <c r="D27" s="1236"/>
      <c r="E27" s="1236"/>
      <c r="F27" s="1236"/>
      <c r="G27" s="885"/>
      <c r="H27" s="885"/>
      <c r="I27" s="1236"/>
      <c r="J27" s="1236"/>
      <c r="K27" s="893"/>
      <c r="L27" s="602"/>
      <c r="M27" s="648"/>
      <c r="N27" s="648"/>
      <c r="O27" s="564"/>
      <c r="P27" s="564"/>
      <c r="Q27" s="586" t="str">
        <f>R26 &amp; "-" &amp; T26</f>
        <v>-</v>
      </c>
      <c r="R27" s="1231"/>
      <c r="S27" s="1232"/>
      <c r="T27" s="1231"/>
      <c r="U27" s="1232"/>
      <c r="V27" s="564"/>
      <c r="W27" s="1208"/>
      <c r="Y27" s="591"/>
      <c r="Z27" s="591" t="str">
        <f t="shared" si="0"/>
        <v/>
      </c>
      <c r="AA27" s="591"/>
      <c r="AB27" s="591"/>
      <c r="AC27" s="591"/>
      <c r="AI27" s="587"/>
      <c r="AJ27" s="587"/>
    </row>
    <row r="28" spans="1:36" ht="15" customHeight="1">
      <c r="A28" s="1236"/>
      <c r="B28" s="1236"/>
      <c r="C28" s="1236"/>
      <c r="D28" s="1236"/>
      <c r="E28" s="1236"/>
      <c r="F28" s="1236"/>
      <c r="G28" s="887"/>
      <c r="H28" s="885"/>
      <c r="I28" s="1236"/>
      <c r="J28" s="1236"/>
      <c r="K28" s="892"/>
      <c r="L28" s="540"/>
      <c r="M28" s="559" t="s">
        <v>25</v>
      </c>
      <c r="N28" s="566"/>
      <c r="O28" s="566"/>
      <c r="P28" s="566"/>
      <c r="Q28" s="566"/>
      <c r="R28" s="566"/>
      <c r="S28" s="566"/>
      <c r="T28" s="566"/>
      <c r="U28" s="566"/>
      <c r="V28" s="562"/>
      <c r="W28" s="1209"/>
      <c r="Y28" s="591"/>
      <c r="Z28" s="591" t="str">
        <f t="shared" si="0"/>
        <v>Добавить вид теплоносителя (параметры теплоносителя)</v>
      </c>
      <c r="AA28" s="591"/>
      <c r="AB28" s="591"/>
      <c r="AC28" s="591"/>
      <c r="AI28" s="587"/>
      <c r="AJ28" s="587"/>
    </row>
    <row r="29" spans="1:36" ht="15" customHeight="1">
      <c r="A29" s="1236"/>
      <c r="B29" s="1236"/>
      <c r="C29" s="1236"/>
      <c r="D29" s="1236"/>
      <c r="E29" s="1236"/>
      <c r="F29" s="887"/>
      <c r="G29" s="887"/>
      <c r="H29" s="885"/>
      <c r="I29" s="1236"/>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6"/>
      <c r="B30" s="1236"/>
      <c r="C30" s="1236"/>
      <c r="D30" s="1236"/>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6"/>
      <c r="B31" s="1236"/>
      <c r="C31" s="1236"/>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6"/>
      <c r="B32" s="1236"/>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6"/>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1" t="s">
        <v>491</v>
      </c>
      <c r="G2" s="1202"/>
      <c r="H2" s="1203"/>
      <c r="I2" s="808"/>
    </row>
    <row r="3" spans="1:20" ht="3" customHeight="1"/>
    <row r="4" spans="1:20" s="572" customFormat="1" ht="11.25">
      <c r="A4" s="773"/>
      <c r="B4" s="773"/>
      <c r="C4" s="773"/>
      <c r="D4" s="773"/>
      <c r="F4" s="1155" t="s">
        <v>454</v>
      </c>
      <c r="G4" s="1155"/>
      <c r="H4" s="1155"/>
      <c r="I4" s="1204"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4"/>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23.12.2020</v>
      </c>
      <c r="I7" s="818" t="s">
        <v>493</v>
      </c>
      <c r="J7" s="617"/>
      <c r="K7" s="773"/>
      <c r="L7" s="773"/>
      <c r="M7" s="773"/>
      <c r="N7" s="773"/>
      <c r="O7" s="773"/>
      <c r="P7" s="773"/>
      <c r="Q7" s="773"/>
      <c r="R7" s="773"/>
      <c r="S7" s="773"/>
      <c r="T7" s="773"/>
    </row>
    <row r="8" spans="1:20" s="572" customFormat="1" ht="45">
      <c r="A8" s="1205">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5"/>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5"/>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5"/>
      <c r="B11" s="1205">
        <v>1</v>
      </c>
      <c r="C11" s="779"/>
      <c r="D11" s="779"/>
      <c r="F11" s="816" t="str">
        <f>"4."&amp;mergeValue(A11) &amp;"."&amp;mergeValue(B11)</f>
        <v>4.1.1</v>
      </c>
      <c r="G11" s="832" t="s">
        <v>592</v>
      </c>
      <c r="H11" s="807" t="str">
        <f>IF(region_name="","",region_name)</f>
        <v>Самарская область</v>
      </c>
      <c r="I11" s="818" t="s">
        <v>499</v>
      </c>
      <c r="J11" s="617"/>
      <c r="K11" s="773"/>
      <c r="L11" s="773"/>
      <c r="M11" s="773"/>
      <c r="N11" s="773"/>
      <c r="O11" s="773"/>
      <c r="P11" s="773"/>
      <c r="Q11" s="773"/>
      <c r="R11" s="773"/>
      <c r="S11" s="773"/>
      <c r="T11" s="773"/>
    </row>
    <row r="12" spans="1:20" s="572" customFormat="1" ht="22.5">
      <c r="A12" s="1205"/>
      <c r="B12" s="1205"/>
      <c r="C12" s="1205">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5"/>
      <c r="B13" s="1205"/>
      <c r="C13" s="1205"/>
      <c r="D13" s="779">
        <v>1</v>
      </c>
      <c r="F13" s="816" t="str">
        <f>"4."&amp;mergeValue(A13) &amp;"."&amp;mergeValue(B13)&amp;"."&amp;mergeValue(C13)&amp;"."&amp;mergeValue(D13)</f>
        <v>4.1.1.1.1</v>
      </c>
      <c r="G13" s="820" t="s">
        <v>498</v>
      </c>
      <c r="H13" s="807"/>
      <c r="I13" s="1206" t="s">
        <v>591</v>
      </c>
      <c r="J13" s="617"/>
      <c r="K13" s="773"/>
      <c r="L13" s="773"/>
      <c r="M13" s="773"/>
      <c r="N13" s="773"/>
      <c r="O13" s="773"/>
      <c r="P13" s="773"/>
      <c r="Q13" s="773"/>
      <c r="R13" s="773"/>
      <c r="S13" s="773"/>
      <c r="T13" s="773"/>
    </row>
    <row r="14" spans="1:20" s="572" customFormat="1" ht="18.75">
      <c r="A14" s="1205"/>
      <c r="B14" s="1205"/>
      <c r="C14" s="1205"/>
      <c r="D14" s="779"/>
      <c r="F14" s="821"/>
      <c r="G14" s="761" t="s">
        <v>4</v>
      </c>
      <c r="H14" s="626"/>
      <c r="I14" s="1206"/>
      <c r="J14" s="617"/>
      <c r="K14" s="773"/>
      <c r="L14" s="773"/>
      <c r="M14" s="773"/>
      <c r="N14" s="773"/>
      <c r="O14" s="773"/>
      <c r="P14" s="773"/>
      <c r="Q14" s="773"/>
      <c r="R14" s="773"/>
      <c r="S14" s="773"/>
      <c r="T14" s="773"/>
    </row>
    <row r="15" spans="1:20" s="572" customFormat="1" ht="18.75">
      <c r="A15" s="1205"/>
      <c r="B15" s="1205"/>
      <c r="C15" s="779"/>
      <c r="D15" s="779"/>
      <c r="F15" s="636"/>
      <c r="G15" s="579" t="s">
        <v>403</v>
      </c>
      <c r="H15" s="637"/>
      <c r="I15" s="638"/>
      <c r="J15" s="617"/>
      <c r="K15" s="773"/>
      <c r="L15" s="773"/>
      <c r="M15" s="773"/>
      <c r="N15" s="773"/>
      <c r="O15" s="773"/>
      <c r="P15" s="773"/>
      <c r="Q15" s="773"/>
      <c r="R15" s="773"/>
      <c r="S15" s="773"/>
      <c r="T15" s="773"/>
    </row>
    <row r="16" spans="1:20" s="572" customFormat="1" ht="18.75">
      <c r="A16" s="1205"/>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0" t="s">
        <v>593</v>
      </c>
      <c r="H19" s="1200"/>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3" t="s">
        <v>631</v>
      </c>
      <c r="M5" s="1233"/>
      <c r="N5" s="1233"/>
      <c r="O5" s="1233"/>
      <c r="P5" s="1233"/>
      <c r="Q5" s="1233"/>
      <c r="R5" s="1233"/>
      <c r="S5" s="1233"/>
      <c r="T5" s="1233"/>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4"/>
      <c r="P7" s="1245"/>
      <c r="Q7" s="1245"/>
      <c r="R7" s="1245"/>
      <c r="S7" s="1245"/>
      <c r="T7" s="1246"/>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0" t="str">
        <f>IF(NameOrPr_ch="",IF(NameOrPr="","",NameOrPr),NameOrPr_ch)</f>
        <v>Департамент ценового и тарифного регулирования Самарской области</v>
      </c>
      <c r="P9" s="1210"/>
      <c r="Q9" s="1210"/>
      <c r="R9" s="1210"/>
      <c r="S9" s="1210"/>
      <c r="T9" s="1210"/>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10" t="str">
        <f>IF(datePr_ch="",IF(datePr="","",datePr),datePr_ch)</f>
        <v>18.12.2020</v>
      </c>
      <c r="P10" s="1210"/>
      <c r="Q10" s="1210"/>
      <c r="R10" s="1210"/>
      <c r="S10" s="1210"/>
      <c r="T10" s="1210"/>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10" t="str">
        <f>IF(numberPr_ch="",IF(numberPr="","",numberPr),numberPr_ch)</f>
        <v>784</v>
      </c>
      <c r="P11" s="1210"/>
      <c r="Q11" s="1210"/>
      <c r="R11" s="1210"/>
      <c r="S11" s="1210"/>
      <c r="T11" s="1210"/>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0" t="str">
        <f>IF(IstPub_ch="",IF(IstPub="","",IstPub),IstPub_ch)</f>
        <v>Сайт правительства Самарской области</v>
      </c>
      <c r="P12" s="1210"/>
      <c r="Q12" s="1210"/>
      <c r="R12" s="1210"/>
      <c r="S12" s="1210"/>
      <c r="T12" s="1210"/>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4"/>
      <c r="M13" s="1234"/>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1"/>
      <c r="P14" s="1211"/>
      <c r="Q14" s="1211"/>
      <c r="R14" s="1211"/>
      <c r="S14" s="1211"/>
      <c r="T14" s="1211"/>
      <c r="U14" s="1211"/>
    </row>
    <row r="15" spans="1:34">
      <c r="J15" s="688"/>
      <c r="K15" s="688"/>
      <c r="L15" s="1155" t="s">
        <v>454</v>
      </c>
      <c r="M15" s="1155"/>
      <c r="N15" s="1155"/>
      <c r="O15" s="1155"/>
      <c r="P15" s="1155"/>
      <c r="Q15" s="1155"/>
      <c r="R15" s="1155"/>
      <c r="S15" s="1155"/>
      <c r="T15" s="1155"/>
      <c r="U15" s="1155"/>
      <c r="V15" s="1155"/>
      <c r="W15" s="1155" t="s">
        <v>455</v>
      </c>
    </row>
    <row r="16" spans="1:34" ht="14.25" customHeight="1">
      <c r="J16" s="688"/>
      <c r="K16" s="688"/>
      <c r="L16" s="1217" t="s">
        <v>92</v>
      </c>
      <c r="M16" s="1217" t="s">
        <v>639</v>
      </c>
      <c r="N16" s="663"/>
      <c r="O16" s="1218" t="s">
        <v>641</v>
      </c>
      <c r="P16" s="1219"/>
      <c r="Q16" s="1219"/>
      <c r="R16" s="1219"/>
      <c r="S16" s="1219"/>
      <c r="T16" s="1220"/>
      <c r="U16" s="1228" t="s">
        <v>341</v>
      </c>
      <c r="V16" s="1214" t="s">
        <v>275</v>
      </c>
      <c r="W16" s="1155"/>
    </row>
    <row r="17" spans="1:36" ht="14.25" customHeight="1">
      <c r="J17" s="688"/>
      <c r="K17" s="688"/>
      <c r="L17" s="1217"/>
      <c r="M17" s="1217"/>
      <c r="N17" s="664"/>
      <c r="O17" s="1223" t="s">
        <v>605</v>
      </c>
      <c r="P17" s="1221" t="s">
        <v>271</v>
      </c>
      <c r="Q17" s="1222"/>
      <c r="R17" s="1225" t="s">
        <v>654</v>
      </c>
      <c r="S17" s="1226"/>
      <c r="T17" s="1227"/>
      <c r="U17" s="1229"/>
      <c r="V17" s="1215"/>
      <c r="W17" s="1155"/>
    </row>
    <row r="18" spans="1:36" ht="33.75" customHeight="1">
      <c r="J18" s="688"/>
      <c r="K18" s="688"/>
      <c r="L18" s="1217"/>
      <c r="M18" s="1217"/>
      <c r="N18" s="665"/>
      <c r="O18" s="1224"/>
      <c r="P18" s="758" t="s">
        <v>606</v>
      </c>
      <c r="Q18" s="758" t="s">
        <v>6</v>
      </c>
      <c r="R18" s="782" t="s">
        <v>274</v>
      </c>
      <c r="S18" s="1212" t="s">
        <v>273</v>
      </c>
      <c r="T18" s="1213"/>
      <c r="U18" s="1230"/>
      <c r="V18" s="1216"/>
      <c r="W18" s="1155"/>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5">
        <f ca="1">OFFSET(S19,0,-1)+1</f>
        <v>7</v>
      </c>
      <c r="T19" s="1235"/>
      <c r="U19" s="780">
        <f ca="1">OFFSET(U19,0,-2)+1</f>
        <v>8</v>
      </c>
      <c r="V19" s="651">
        <f ca="1">OFFSET(V19,0,-1)</f>
        <v>8</v>
      </c>
      <c r="W19" s="780">
        <f ca="1">OFFSET(W19,0,-1)+1</f>
        <v>9</v>
      </c>
    </row>
    <row r="20" spans="1:36" ht="22.5">
      <c r="A20" s="1236">
        <v>1</v>
      </c>
      <c r="B20" s="885"/>
      <c r="C20" s="885"/>
      <c r="D20" s="885"/>
      <c r="E20" s="886"/>
      <c r="F20" s="887"/>
      <c r="G20" s="887"/>
      <c r="H20" s="887"/>
      <c r="I20" s="888"/>
      <c r="J20" s="883"/>
      <c r="K20" s="890"/>
      <c r="L20" s="783">
        <f>mergeValue(A20)</f>
        <v>1</v>
      </c>
      <c r="M20" s="643" t="s">
        <v>20</v>
      </c>
      <c r="N20" s="648"/>
      <c r="O20" s="1237"/>
      <c r="P20" s="1237"/>
      <c r="Q20" s="1237"/>
      <c r="R20" s="1237"/>
      <c r="S20" s="1237"/>
      <c r="T20" s="1237"/>
      <c r="U20" s="1237"/>
      <c r="V20" s="1237"/>
      <c r="W20" s="632" t="s">
        <v>476</v>
      </c>
      <c r="Y20" s="831"/>
      <c r="Z20" s="831" t="str">
        <f t="shared" ref="Z20:Z33" si="0">IF(M20="","",M20 )</f>
        <v>Наименование тарифа</v>
      </c>
      <c r="AA20" s="831"/>
      <c r="AB20" s="831"/>
      <c r="AC20" s="831"/>
      <c r="AI20" s="810"/>
      <c r="AJ20" s="810"/>
    </row>
    <row r="21" spans="1:36" ht="22.5">
      <c r="A21" s="1236"/>
      <c r="B21" s="1236">
        <v>1</v>
      </c>
      <c r="C21" s="885"/>
      <c r="D21" s="885"/>
      <c r="E21" s="887"/>
      <c r="F21" s="887"/>
      <c r="G21" s="887"/>
      <c r="H21" s="887"/>
      <c r="I21" s="882"/>
      <c r="J21" s="881"/>
      <c r="K21" s="884"/>
      <c r="L21" s="783" t="str">
        <f>mergeValue(A21) &amp;"."&amp; mergeValue(B21)</f>
        <v>1.1</v>
      </c>
      <c r="M21" s="694" t="s">
        <v>16</v>
      </c>
      <c r="N21" s="648"/>
      <c r="O21" s="1237"/>
      <c r="P21" s="1237"/>
      <c r="Q21" s="1237"/>
      <c r="R21" s="1237"/>
      <c r="S21" s="1237"/>
      <c r="T21" s="1237"/>
      <c r="U21" s="1237"/>
      <c r="V21" s="1237"/>
      <c r="W21" s="632" t="s">
        <v>477</v>
      </c>
      <c r="Y21" s="831"/>
      <c r="Z21" s="831" t="str">
        <f t="shared" si="0"/>
        <v>Территория действия тарифа</v>
      </c>
      <c r="AA21" s="831"/>
      <c r="AB21" s="831"/>
      <c r="AC21" s="831"/>
      <c r="AI21" s="810"/>
      <c r="AJ21" s="810"/>
    </row>
    <row r="22" spans="1:36" ht="22.5">
      <c r="A22" s="1236"/>
      <c r="B22" s="1236"/>
      <c r="C22" s="1236">
        <v>1</v>
      </c>
      <c r="D22" s="885"/>
      <c r="E22" s="887"/>
      <c r="F22" s="887"/>
      <c r="G22" s="887"/>
      <c r="H22" s="887"/>
      <c r="I22" s="889"/>
      <c r="J22" s="881"/>
      <c r="K22" s="884"/>
      <c r="L22" s="783" t="str">
        <f>mergeValue(A22) &amp;"."&amp; mergeValue(B22)&amp;"."&amp; mergeValue(C22)</f>
        <v>1.1.1</v>
      </c>
      <c r="M22" s="695" t="s">
        <v>7</v>
      </c>
      <c r="N22" s="648"/>
      <c r="O22" s="1237"/>
      <c r="P22" s="1237"/>
      <c r="Q22" s="1237"/>
      <c r="R22" s="1237"/>
      <c r="S22" s="1237"/>
      <c r="T22" s="1237"/>
      <c r="U22" s="1237"/>
      <c r="V22" s="1237"/>
      <c r="W22" s="632" t="s">
        <v>633</v>
      </c>
      <c r="Y22" s="831"/>
      <c r="Z22" s="831" t="str">
        <f t="shared" si="0"/>
        <v xml:space="preserve">Наименование системы теплоснабжения </v>
      </c>
      <c r="AA22" s="831"/>
      <c r="AB22" s="831"/>
      <c r="AC22" s="831"/>
      <c r="AI22" s="810"/>
      <c r="AJ22" s="810"/>
    </row>
    <row r="23" spans="1:36" ht="22.5">
      <c r="A23" s="1236"/>
      <c r="B23" s="1236"/>
      <c r="C23" s="1236"/>
      <c r="D23" s="1236">
        <v>1</v>
      </c>
      <c r="E23" s="887"/>
      <c r="F23" s="887"/>
      <c r="G23" s="887"/>
      <c r="H23" s="887"/>
      <c r="I23" s="889"/>
      <c r="J23" s="881"/>
      <c r="K23" s="884"/>
      <c r="L23" s="783" t="str">
        <f>mergeValue(A23) &amp;"."&amp; mergeValue(B23)&amp;"."&amp; mergeValue(C23)&amp;"."&amp; mergeValue(D23)</f>
        <v>1.1.1.1</v>
      </c>
      <c r="M23" s="696" t="s">
        <v>22</v>
      </c>
      <c r="N23" s="648"/>
      <c r="O23" s="1237"/>
      <c r="P23" s="1237"/>
      <c r="Q23" s="1237"/>
      <c r="R23" s="1237"/>
      <c r="S23" s="1237"/>
      <c r="T23" s="1237"/>
      <c r="U23" s="1237"/>
      <c r="V23" s="1237"/>
      <c r="W23" s="632" t="s">
        <v>634</v>
      </c>
      <c r="Y23" s="831"/>
      <c r="Z23" s="831" t="str">
        <f t="shared" si="0"/>
        <v xml:space="preserve">Источник тепловой энергии  </v>
      </c>
      <c r="AA23" s="831"/>
      <c r="AB23" s="831"/>
      <c r="AC23" s="831"/>
      <c r="AI23" s="810"/>
      <c r="AJ23" s="810"/>
    </row>
    <row r="24" spans="1:36" ht="101.25">
      <c r="A24" s="1236"/>
      <c r="B24" s="1236"/>
      <c r="C24" s="1236"/>
      <c r="D24" s="1236"/>
      <c r="E24" s="1236">
        <v>1</v>
      </c>
      <c r="F24" s="887"/>
      <c r="G24" s="887"/>
      <c r="H24" s="885">
        <v>1</v>
      </c>
      <c r="I24" s="1236">
        <v>1</v>
      </c>
      <c r="J24" s="887"/>
      <c r="K24" s="892"/>
      <c r="L24" s="783" t="str">
        <f>mergeValue(A24) &amp;"."&amp; mergeValue(B24)&amp;"."&amp; mergeValue(C24)&amp;"."&amp; mergeValue(D24)&amp;"."&amp; mergeValue(E24)</f>
        <v>1.1.1.1.1</v>
      </c>
      <c r="M24" s="556" t="s">
        <v>9</v>
      </c>
      <c r="N24" s="648"/>
      <c r="O24" s="1238"/>
      <c r="P24" s="1238"/>
      <c r="Q24" s="1238"/>
      <c r="R24" s="1238"/>
      <c r="S24" s="1238"/>
      <c r="T24" s="1238"/>
      <c r="U24" s="1238"/>
      <c r="V24" s="1238"/>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6"/>
      <c r="B25" s="1236"/>
      <c r="C25" s="1236"/>
      <c r="D25" s="1236"/>
      <c r="E25" s="1236"/>
      <c r="F25" s="1236">
        <v>1</v>
      </c>
      <c r="G25" s="885"/>
      <c r="H25" s="885"/>
      <c r="I25" s="1236"/>
      <c r="J25" s="1236">
        <v>1</v>
      </c>
      <c r="K25" s="893"/>
      <c r="L25" s="783" t="str">
        <f>mergeValue(A25) &amp;"."&amp; mergeValue(B25)&amp;"."&amp; mergeValue(C25)&amp;"."&amp; mergeValue(D25)&amp;"."&amp; mergeValue(E25)&amp;"."&amp; mergeValue(F25)</f>
        <v>1.1.1.1.1.1</v>
      </c>
      <c r="M25" s="557" t="s">
        <v>10</v>
      </c>
      <c r="N25" s="648"/>
      <c r="O25" s="1238"/>
      <c r="P25" s="1238"/>
      <c r="Q25" s="1238"/>
      <c r="R25" s="1238"/>
      <c r="S25" s="1238"/>
      <c r="T25" s="1238"/>
      <c r="U25" s="1238"/>
      <c r="V25" s="1238"/>
      <c r="W25" s="632" t="s">
        <v>636</v>
      </c>
      <c r="Y25" s="831"/>
      <c r="Z25" s="831" t="str">
        <f t="shared" si="0"/>
        <v>Группа потребителей</v>
      </c>
      <c r="AA25" s="831"/>
      <c r="AB25" s="831"/>
      <c r="AC25" s="831"/>
      <c r="AI25" s="810"/>
      <c r="AJ25" s="810"/>
    </row>
    <row r="26" spans="1:36" ht="189" customHeight="1">
      <c r="A26" s="1236"/>
      <c r="B26" s="1236"/>
      <c r="C26" s="1236"/>
      <c r="D26" s="1236"/>
      <c r="E26" s="1236"/>
      <c r="F26" s="1236"/>
      <c r="G26" s="885">
        <v>1</v>
      </c>
      <c r="H26" s="885"/>
      <c r="I26" s="1236"/>
      <c r="J26" s="1236"/>
      <c r="K26" s="893">
        <v>1</v>
      </c>
      <c r="L26" s="783" t="str">
        <f>mergeValue(A26) &amp;"."&amp; mergeValue(B26)&amp;"."&amp; mergeValue(C26)&amp;"."&amp; mergeValue(D26)&amp;"."&amp; mergeValue(E26)&amp;"."&amp; mergeValue(F26)&amp;"."&amp; mergeValue(G26)</f>
        <v>1.1.1.1.1.1.1</v>
      </c>
      <c r="M26" s="1071"/>
      <c r="N26" s="648"/>
      <c r="O26" s="765"/>
      <c r="P26" s="765"/>
      <c r="Q26" s="1096"/>
      <c r="R26" s="1231"/>
      <c r="S26" s="1232" t="s">
        <v>84</v>
      </c>
      <c r="T26" s="1231"/>
      <c r="U26" s="1232" t="s">
        <v>85</v>
      </c>
      <c r="V26" s="765"/>
      <c r="W26" s="1207" t="s">
        <v>655</v>
      </c>
      <c r="X26" s="810" t="str">
        <f>strCheckDate(O27:V27)</f>
        <v/>
      </c>
      <c r="Y26" s="831"/>
      <c r="Z26" s="831" t="str">
        <f t="shared" si="0"/>
        <v/>
      </c>
      <c r="AA26" s="831"/>
      <c r="AB26" s="831"/>
      <c r="AC26" s="831"/>
      <c r="AI26" s="810"/>
      <c r="AJ26" s="810"/>
    </row>
    <row r="27" spans="1:36" ht="11.25" hidden="1">
      <c r="A27" s="1236"/>
      <c r="B27" s="1236"/>
      <c r="C27" s="1236"/>
      <c r="D27" s="1236"/>
      <c r="E27" s="1236"/>
      <c r="F27" s="1236"/>
      <c r="G27" s="885"/>
      <c r="H27" s="885"/>
      <c r="I27" s="1236"/>
      <c r="J27" s="1236"/>
      <c r="K27" s="893"/>
      <c r="L27" s="802"/>
      <c r="M27" s="648"/>
      <c r="N27" s="648"/>
      <c r="O27" s="765"/>
      <c r="P27" s="765"/>
      <c r="Q27" s="771" t="str">
        <f>R26 &amp; "-" &amp; T26</f>
        <v>-</v>
      </c>
      <c r="R27" s="1231"/>
      <c r="S27" s="1232"/>
      <c r="T27" s="1231"/>
      <c r="U27" s="1232"/>
      <c r="V27" s="765"/>
      <c r="W27" s="1208"/>
      <c r="Y27" s="831"/>
      <c r="Z27" s="831" t="str">
        <f t="shared" si="0"/>
        <v/>
      </c>
      <c r="AA27" s="831"/>
      <c r="AB27" s="831"/>
      <c r="AC27" s="831"/>
      <c r="AI27" s="810"/>
      <c r="AJ27" s="810"/>
    </row>
    <row r="28" spans="1:36" ht="15" customHeight="1">
      <c r="A28" s="1236"/>
      <c r="B28" s="1236"/>
      <c r="C28" s="1236"/>
      <c r="D28" s="1236"/>
      <c r="E28" s="1236"/>
      <c r="F28" s="1236"/>
      <c r="G28" s="887"/>
      <c r="H28" s="885"/>
      <c r="I28" s="1236"/>
      <c r="J28" s="1236"/>
      <c r="K28" s="892"/>
      <c r="L28" s="690"/>
      <c r="M28" s="559" t="s">
        <v>25</v>
      </c>
      <c r="N28" s="767"/>
      <c r="O28" s="767"/>
      <c r="P28" s="767"/>
      <c r="Q28" s="767"/>
      <c r="R28" s="767"/>
      <c r="S28" s="767"/>
      <c r="T28" s="767"/>
      <c r="U28" s="767"/>
      <c r="V28" s="764"/>
      <c r="W28" s="1209"/>
      <c r="Y28" s="831"/>
      <c r="Z28" s="831" t="str">
        <f t="shared" si="0"/>
        <v>Добавить вид теплоносителя (параметры теплоносителя)</v>
      </c>
      <c r="AA28" s="831"/>
      <c r="AB28" s="831"/>
      <c r="AC28" s="831"/>
      <c r="AI28" s="810"/>
      <c r="AJ28" s="810"/>
    </row>
    <row r="29" spans="1:36" ht="15" customHeight="1">
      <c r="A29" s="1236"/>
      <c r="B29" s="1236"/>
      <c r="C29" s="1236"/>
      <c r="D29" s="1236"/>
      <c r="E29" s="1236"/>
      <c r="F29" s="887"/>
      <c r="G29" s="887"/>
      <c r="H29" s="885"/>
      <c r="I29" s="1236"/>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6"/>
      <c r="B30" s="1236"/>
      <c r="C30" s="1236"/>
      <c r="D30" s="1236"/>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6"/>
      <c r="B31" s="1236"/>
      <c r="C31" s="1236"/>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6"/>
      <c r="B32" s="1236"/>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6"/>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1" t="s">
        <v>491</v>
      </c>
      <c r="G2" s="1202"/>
      <c r="H2" s="1203"/>
      <c r="I2" s="642"/>
    </row>
    <row r="3" spans="1:20" ht="3" customHeight="1"/>
    <row r="4" spans="1:20" s="572" customFormat="1" ht="11.25">
      <c r="A4" s="592"/>
      <c r="B4" s="592"/>
      <c r="C4" s="592"/>
      <c r="D4" s="592"/>
      <c r="F4" s="1155" t="s">
        <v>454</v>
      </c>
      <c r="G4" s="1155"/>
      <c r="H4" s="1155"/>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3" t="s">
        <v>631</v>
      </c>
      <c r="M5" s="1233"/>
      <c r="N5" s="1233"/>
      <c r="O5" s="1233"/>
      <c r="P5" s="1233"/>
      <c r="Q5" s="1233"/>
      <c r="R5" s="1233"/>
      <c r="S5" s="1233"/>
      <c r="T5" s="1233"/>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0" t="str">
        <f>IF(NameOrPr_ch="",IF(NameOrPr="","",NameOrPr),NameOrPr_ch)</f>
        <v>Департамент ценового и тарифного регулирования Самарской области</v>
      </c>
      <c r="P7" s="1210"/>
      <c r="Q7" s="1210"/>
      <c r="R7" s="1210"/>
      <c r="S7" s="1210"/>
      <c r="T7" s="1210"/>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10" t="str">
        <f>IF(datePr_ch="",IF(datePr="","",datePr),datePr_ch)</f>
        <v>18.12.2020</v>
      </c>
      <c r="P8" s="1210"/>
      <c r="Q8" s="1210"/>
      <c r="R8" s="1210"/>
      <c r="S8" s="1210"/>
      <c r="T8" s="1210"/>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10" t="str">
        <f>IF(numberPr_ch="",IF(numberPr="","",numberPr),numberPr_ch)</f>
        <v>784</v>
      </c>
      <c r="P9" s="1210"/>
      <c r="Q9" s="1210"/>
      <c r="R9" s="1210"/>
      <c r="S9" s="1210"/>
      <c r="T9" s="1210"/>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0" t="str">
        <f>IF(IstPub_ch="",IF(IstPub="","",IstPub),IstPub_ch)</f>
        <v>Сайт правительства Самарской области</v>
      </c>
      <c r="P10" s="1210"/>
      <c r="Q10" s="1210"/>
      <c r="R10" s="1210"/>
      <c r="S10" s="1210"/>
      <c r="T10" s="1210"/>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1"/>
      <c r="P12" s="1251"/>
      <c r="Q12" s="1251"/>
      <c r="R12" s="1251"/>
      <c r="S12" s="1251"/>
      <c r="T12" s="1251"/>
      <c r="U12" s="1251"/>
    </row>
    <row r="13" spans="1:33">
      <c r="J13" s="483"/>
      <c r="K13" s="483"/>
      <c r="L13" s="1155" t="s">
        <v>454</v>
      </c>
      <c r="M13" s="1155"/>
      <c r="N13" s="1155"/>
      <c r="O13" s="1155"/>
      <c r="P13" s="1155"/>
      <c r="Q13" s="1155"/>
      <c r="R13" s="1155"/>
      <c r="S13" s="1155"/>
      <c r="T13" s="1155"/>
      <c r="U13" s="1155"/>
      <c r="V13" s="1155"/>
      <c r="W13" s="1155" t="s">
        <v>455</v>
      </c>
    </row>
    <row r="14" spans="1:33" ht="14.25" customHeight="1">
      <c r="J14" s="483"/>
      <c r="K14" s="483"/>
      <c r="L14" s="1217" t="s">
        <v>92</v>
      </c>
      <c r="M14" s="1217" t="s">
        <v>639</v>
      </c>
      <c r="N14" s="476"/>
      <c r="O14" s="1218" t="s">
        <v>641</v>
      </c>
      <c r="P14" s="1219"/>
      <c r="Q14" s="1219"/>
      <c r="R14" s="1219"/>
      <c r="S14" s="1219"/>
      <c r="T14" s="1220"/>
      <c r="U14" s="1228" t="s">
        <v>341</v>
      </c>
      <c r="V14" s="1250" t="s">
        <v>275</v>
      </c>
      <c r="W14" s="1155"/>
    </row>
    <row r="15" spans="1:33" ht="14.25" customHeight="1">
      <c r="J15" s="483"/>
      <c r="K15" s="483"/>
      <c r="L15" s="1217"/>
      <c r="M15" s="1217"/>
      <c r="N15" s="475"/>
      <c r="O15" s="1223" t="s">
        <v>640</v>
      </c>
      <c r="P15" s="657"/>
      <c r="Q15" s="657"/>
      <c r="R15" s="1226" t="s">
        <v>654</v>
      </c>
      <c r="S15" s="1226"/>
      <c r="T15" s="1227"/>
      <c r="U15" s="1229"/>
      <c r="V15" s="1250"/>
      <c r="W15" s="1155"/>
    </row>
    <row r="16" spans="1:33" ht="30.75" customHeight="1">
      <c r="J16" s="483"/>
      <c r="K16" s="483"/>
      <c r="L16" s="1217"/>
      <c r="M16" s="1217"/>
      <c r="N16" s="474"/>
      <c r="O16" s="1224"/>
      <c r="P16" s="655"/>
      <c r="Q16" s="656"/>
      <c r="R16" s="538" t="s">
        <v>274</v>
      </c>
      <c r="S16" s="1212" t="s">
        <v>273</v>
      </c>
      <c r="T16" s="1213"/>
      <c r="U16" s="1230"/>
      <c r="V16" s="1250"/>
      <c r="W16" s="1155"/>
    </row>
    <row r="17" spans="1:33">
      <c r="J17" s="483"/>
      <c r="K17" s="491">
        <v>1</v>
      </c>
      <c r="L17" s="639" t="s">
        <v>93</v>
      </c>
      <c r="M17" s="639" t="s">
        <v>49</v>
      </c>
      <c r="N17" s="511" t="s">
        <v>49</v>
      </c>
      <c r="O17" s="640">
        <f ca="1">OFFSET(O17,0,-1)+1</f>
        <v>3</v>
      </c>
      <c r="P17" s="641">
        <f ca="1">OFFSET(P17,0,-1)</f>
        <v>3</v>
      </c>
      <c r="Q17" s="641">
        <f ca="1">OFFSET(Q17,0,-1)</f>
        <v>3</v>
      </c>
      <c r="R17" s="640">
        <f ca="1">OFFSET(R17,0,-1)+1</f>
        <v>4</v>
      </c>
      <c r="S17" s="1248">
        <f ca="1">OFFSET(S17,0,-1)+1</f>
        <v>5</v>
      </c>
      <c r="T17" s="1248"/>
      <c r="U17" s="640">
        <f ca="1">OFFSET(U17,0,-2)+1</f>
        <v>6</v>
      </c>
      <c r="V17" s="641">
        <f ca="1">OFFSET(V17,0,-1)</f>
        <v>6</v>
      </c>
      <c r="W17" s="640">
        <f ca="1">OFFSET(W17,0,-1)+1</f>
        <v>7</v>
      </c>
    </row>
    <row r="18" spans="1:33" ht="22.5">
      <c r="A18" s="1236">
        <v>1</v>
      </c>
      <c r="B18" s="903"/>
      <c r="C18" s="903"/>
      <c r="D18" s="903"/>
      <c r="E18" s="904"/>
      <c r="F18" s="905"/>
      <c r="G18" s="905"/>
      <c r="H18" s="905"/>
      <c r="I18" s="906"/>
      <c r="J18" s="901"/>
      <c r="K18" s="908"/>
      <c r="L18" s="595">
        <f>mergeValue(A18)</f>
        <v>1</v>
      </c>
      <c r="M18" s="643" t="s">
        <v>20</v>
      </c>
      <c r="N18" s="582"/>
      <c r="O18" s="1249"/>
      <c r="P18" s="1249"/>
      <c r="Q18" s="1249"/>
      <c r="R18" s="1249"/>
      <c r="S18" s="1249"/>
      <c r="T18" s="1249"/>
      <c r="U18" s="1249"/>
      <c r="V18" s="1249"/>
      <c r="W18" s="632" t="s">
        <v>476</v>
      </c>
    </row>
    <row r="19" spans="1:33" ht="22.5">
      <c r="A19" s="1236"/>
      <c r="B19" s="1236">
        <v>1</v>
      </c>
      <c r="C19" s="903"/>
      <c r="D19" s="903"/>
      <c r="E19" s="905"/>
      <c r="F19" s="905"/>
      <c r="G19" s="905"/>
      <c r="H19" s="905"/>
      <c r="I19" s="900"/>
      <c r="J19" s="899"/>
      <c r="K19" s="902"/>
      <c r="L19" s="595" t="str">
        <f>mergeValue(A19) &amp;"."&amp; mergeValue(B19)</f>
        <v>1.1</v>
      </c>
      <c r="M19" s="548" t="s">
        <v>16</v>
      </c>
      <c r="N19" s="582"/>
      <c r="O19" s="1249"/>
      <c r="P19" s="1249"/>
      <c r="Q19" s="1249"/>
      <c r="R19" s="1249"/>
      <c r="S19" s="1249"/>
      <c r="T19" s="1249"/>
      <c r="U19" s="1249"/>
      <c r="V19" s="1249"/>
      <c r="W19" s="632" t="s">
        <v>477</v>
      </c>
    </row>
    <row r="20" spans="1:33" ht="22.5">
      <c r="A20" s="1236"/>
      <c r="B20" s="1236"/>
      <c r="C20" s="1236">
        <v>1</v>
      </c>
      <c r="D20" s="903"/>
      <c r="E20" s="905"/>
      <c r="F20" s="905"/>
      <c r="G20" s="905"/>
      <c r="H20" s="905"/>
      <c r="I20" s="907"/>
      <c r="J20" s="899"/>
      <c r="K20" s="902"/>
      <c r="L20" s="595" t="str">
        <f>mergeValue(A20) &amp;"."&amp; mergeValue(B20)&amp;"."&amp; mergeValue(C20)</f>
        <v>1.1.1</v>
      </c>
      <c r="M20" s="549" t="s">
        <v>7</v>
      </c>
      <c r="N20" s="582"/>
      <c r="O20" s="1249"/>
      <c r="P20" s="1249"/>
      <c r="Q20" s="1249"/>
      <c r="R20" s="1249"/>
      <c r="S20" s="1249"/>
      <c r="T20" s="1249"/>
      <c r="U20" s="1249"/>
      <c r="V20" s="1249"/>
      <c r="W20" s="632" t="s">
        <v>633</v>
      </c>
    </row>
    <row r="21" spans="1:33" ht="22.5">
      <c r="A21" s="1236"/>
      <c r="B21" s="1236"/>
      <c r="C21" s="1236"/>
      <c r="D21" s="1236">
        <v>1</v>
      </c>
      <c r="E21" s="905"/>
      <c r="F21" s="905"/>
      <c r="G21" s="905"/>
      <c r="H21" s="905"/>
      <c r="I21" s="907"/>
      <c r="J21" s="899"/>
      <c r="K21" s="902"/>
      <c r="L21" s="595" t="str">
        <f>mergeValue(A21) &amp;"."&amp; mergeValue(B21)&amp;"."&amp; mergeValue(C21)&amp;"."&amp; mergeValue(D21)</f>
        <v>1.1.1.1</v>
      </c>
      <c r="M21" s="550" t="s">
        <v>22</v>
      </c>
      <c r="N21" s="582"/>
      <c r="O21" s="1249"/>
      <c r="P21" s="1249"/>
      <c r="Q21" s="1249"/>
      <c r="R21" s="1249"/>
      <c r="S21" s="1249"/>
      <c r="T21" s="1249"/>
      <c r="U21" s="1249"/>
      <c r="V21" s="1249"/>
      <c r="W21" s="632" t="s">
        <v>634</v>
      </c>
    </row>
    <row r="22" spans="1:33" ht="101.25">
      <c r="A22" s="1236"/>
      <c r="B22" s="1236"/>
      <c r="C22" s="1236"/>
      <c r="D22" s="1236"/>
      <c r="E22" s="1236">
        <v>1</v>
      </c>
      <c r="F22" s="905"/>
      <c r="G22" s="905"/>
      <c r="H22" s="903">
        <v>1</v>
      </c>
      <c r="I22" s="1236">
        <v>1</v>
      </c>
      <c r="J22" s="905"/>
      <c r="K22" s="910"/>
      <c r="L22" s="595" t="str">
        <f>mergeValue(A22) &amp;"."&amp; mergeValue(B22)&amp;"."&amp; mergeValue(C22)&amp;"."&amp; mergeValue(D22)&amp;"."&amp; mergeValue(E22)</f>
        <v>1.1.1.1.1</v>
      </c>
      <c r="M22" s="556" t="s">
        <v>9</v>
      </c>
      <c r="N22" s="583"/>
      <c r="O22" s="1238"/>
      <c r="P22" s="1238"/>
      <c r="Q22" s="1238"/>
      <c r="R22" s="1238"/>
      <c r="S22" s="1238"/>
      <c r="T22" s="1238"/>
      <c r="U22" s="1238"/>
      <c r="V22" s="1238"/>
      <c r="W22" s="632" t="s">
        <v>638</v>
      </c>
    </row>
    <row r="23" spans="1:33" ht="90">
      <c r="A23" s="1236"/>
      <c r="B23" s="1236"/>
      <c r="C23" s="1236"/>
      <c r="D23" s="1236"/>
      <c r="E23" s="1236"/>
      <c r="F23" s="1236">
        <v>1</v>
      </c>
      <c r="G23" s="903"/>
      <c r="H23" s="903"/>
      <c r="I23" s="1236"/>
      <c r="J23" s="1236">
        <v>1</v>
      </c>
      <c r="K23" s="911"/>
      <c r="L23" s="595" t="str">
        <f>mergeValue(A23) &amp;"."&amp; mergeValue(B23)&amp;"."&amp; mergeValue(C23)&amp;"."&amp; mergeValue(D23)&amp;"."&amp; mergeValue(E23)&amp;"."&amp; mergeValue(F23)</f>
        <v>1.1.1.1.1.1</v>
      </c>
      <c r="M23" s="557" t="s">
        <v>10</v>
      </c>
      <c r="N23" s="583"/>
      <c r="O23" s="1239"/>
      <c r="P23" s="1240"/>
      <c r="Q23" s="1240"/>
      <c r="R23" s="1240"/>
      <c r="S23" s="1240"/>
      <c r="T23" s="1240"/>
      <c r="U23" s="1240"/>
      <c r="V23" s="1241"/>
      <c r="W23" s="632" t="s">
        <v>636</v>
      </c>
      <c r="Y23" s="506" t="str">
        <f>strCheckUnique(Z23:Z26)</f>
        <v/>
      </c>
      <c r="AA23" s="506" t="str">
        <f>IF(O23="","",O23 &amp; ":_")</f>
        <v/>
      </c>
    </row>
    <row r="24" spans="1:33" ht="189" customHeight="1">
      <c r="A24" s="1236"/>
      <c r="B24" s="1236"/>
      <c r="C24" s="1236"/>
      <c r="D24" s="1236"/>
      <c r="E24" s="1236"/>
      <c r="F24" s="1236"/>
      <c r="G24" s="903">
        <v>1</v>
      </c>
      <c r="H24" s="903"/>
      <c r="I24" s="1236"/>
      <c r="J24" s="1236"/>
      <c r="K24" s="911">
        <v>1</v>
      </c>
      <c r="L24" s="595" t="str">
        <f>mergeValue(A24) &amp;"."&amp; mergeValue(B24)&amp;"."&amp; mergeValue(C24)&amp;"."&amp; mergeValue(D24)&amp;"."&amp; mergeValue(E24)&amp;"."&amp; mergeValue(F24)&amp;"."&amp; mergeValue(G24)</f>
        <v>1.1.1.1.1.1.1</v>
      </c>
      <c r="M24" s="1071"/>
      <c r="N24" s="588"/>
      <c r="O24" s="1080"/>
      <c r="P24" s="564"/>
      <c r="Q24" s="564"/>
      <c r="R24" s="1247"/>
      <c r="S24" s="1232" t="s">
        <v>84</v>
      </c>
      <c r="T24" s="1247"/>
      <c r="U24" s="1232" t="s">
        <v>85</v>
      </c>
      <c r="V24" s="580"/>
      <c r="W24" s="1207" t="s">
        <v>656</v>
      </c>
      <c r="X24" s="502" t="str">
        <f>strCheckDate(O25:V25)</f>
        <v/>
      </c>
      <c r="Y24" s="506"/>
      <c r="Z24" s="506" t="str">
        <f>IF(M24="","",M24 )</f>
        <v/>
      </c>
      <c r="AA24" s="506"/>
      <c r="AB24" s="506"/>
      <c r="AC24" s="506"/>
    </row>
    <row r="25" spans="1:33" ht="11.25" hidden="1">
      <c r="A25" s="1236"/>
      <c r="B25" s="1236"/>
      <c r="C25" s="1236"/>
      <c r="D25" s="1236"/>
      <c r="E25" s="1236"/>
      <c r="F25" s="1236"/>
      <c r="G25" s="903"/>
      <c r="H25" s="903"/>
      <c r="I25" s="1236"/>
      <c r="J25" s="1236"/>
      <c r="K25" s="911"/>
      <c r="L25" s="602"/>
      <c r="M25" s="648"/>
      <c r="N25" s="588"/>
      <c r="O25" s="586"/>
      <c r="P25" s="564"/>
      <c r="Q25" s="586" t="str">
        <f>R24 &amp; "-" &amp; T24</f>
        <v>-</v>
      </c>
      <c r="R25" s="1231"/>
      <c r="S25" s="1232"/>
      <c r="T25" s="1231"/>
      <c r="U25" s="1232"/>
      <c r="V25" s="580"/>
      <c r="W25" s="1208"/>
    </row>
    <row r="26" spans="1:33" s="477" customFormat="1" ht="15" customHeight="1">
      <c r="A26" s="1236"/>
      <c r="B26" s="1236"/>
      <c r="C26" s="1236"/>
      <c r="D26" s="1236"/>
      <c r="E26" s="1236"/>
      <c r="F26" s="1236"/>
      <c r="G26" s="905"/>
      <c r="H26" s="903"/>
      <c r="I26" s="1236"/>
      <c r="J26" s="1236"/>
      <c r="K26" s="910"/>
      <c r="L26" s="540"/>
      <c r="M26" s="559" t="s">
        <v>25</v>
      </c>
      <c r="N26" s="553"/>
      <c r="O26" s="547"/>
      <c r="P26" s="547"/>
      <c r="Q26" s="547"/>
      <c r="R26" s="575"/>
      <c r="S26" s="566"/>
      <c r="T26" s="565"/>
      <c r="U26" s="553"/>
      <c r="V26" s="562"/>
      <c r="W26" s="1209"/>
      <c r="X26" s="503"/>
      <c r="Y26" s="503"/>
      <c r="Z26" s="503"/>
      <c r="AA26" s="503"/>
      <c r="AB26" s="503"/>
      <c r="AC26" s="503"/>
      <c r="AD26" s="503"/>
      <c r="AE26" s="503"/>
      <c r="AF26" s="503"/>
      <c r="AG26" s="503"/>
    </row>
    <row r="27" spans="1:33" s="477" customFormat="1" ht="15" customHeight="1">
      <c r="A27" s="1236"/>
      <c r="B27" s="1236"/>
      <c r="C27" s="1236"/>
      <c r="D27" s="1236"/>
      <c r="E27" s="1236"/>
      <c r="F27" s="905"/>
      <c r="G27" s="905"/>
      <c r="H27" s="903"/>
      <c r="I27" s="1236"/>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6"/>
      <c r="B28" s="1236"/>
      <c r="C28" s="1236"/>
      <c r="D28" s="1236"/>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6"/>
      <c r="B29" s="1236"/>
      <c r="C29" s="1236"/>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6"/>
      <c r="B30" s="1236"/>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6"/>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1" t="s">
        <v>491</v>
      </c>
      <c r="G2" s="1202"/>
      <c r="H2" s="1203"/>
      <c r="I2" s="642"/>
    </row>
    <row r="3" spans="1:20" ht="3" customHeight="1"/>
    <row r="4" spans="1:20" s="572" customFormat="1" ht="11.25">
      <c r="A4" s="592"/>
      <c r="B4" s="592"/>
      <c r="C4" s="592"/>
      <c r="D4" s="592"/>
      <c r="F4" s="1155" t="s">
        <v>454</v>
      </c>
      <c r="G4" s="1155"/>
      <c r="H4" s="1155"/>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3" t="s">
        <v>657</v>
      </c>
      <c r="M5" s="1233"/>
      <c r="N5" s="1233"/>
      <c r="O5" s="1233"/>
      <c r="P5" s="1233"/>
      <c r="Q5" s="1233"/>
      <c r="R5" s="1233"/>
      <c r="S5" s="1233"/>
      <c r="T5" s="1233"/>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2" t="str">
        <f>IF(NameOrPr_ch="",IF(NameOrPr="","",NameOrPr),NameOrPr_ch)</f>
        <v>Департамент ценового и тарифного регулирования Самарской области</v>
      </c>
      <c r="P7" s="1253"/>
      <c r="Q7" s="1253"/>
      <c r="R7" s="1253"/>
      <c r="S7" s="1253"/>
      <c r="T7" s="1254"/>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2" t="str">
        <f>IF(datePr_ch="",IF(datePr="","",datePr),datePr_ch)</f>
        <v>18.12.2020</v>
      </c>
      <c r="P8" s="1253"/>
      <c r="Q8" s="1253"/>
      <c r="R8" s="1253"/>
      <c r="S8" s="1253"/>
      <c r="T8" s="1254"/>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2" t="str">
        <f>IF(numberPr_ch="",IF(numberPr="","",numberPr),numberPr_ch)</f>
        <v>784</v>
      </c>
      <c r="P9" s="1253"/>
      <c r="Q9" s="1253"/>
      <c r="R9" s="1253"/>
      <c r="S9" s="1253"/>
      <c r="T9" s="1254"/>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2" t="str">
        <f>IF(IstPub_ch="",IF(IstPub="","",IstPub),IstPub_ch)</f>
        <v>Сайт правительства Самарской области</v>
      </c>
      <c r="P10" s="1253"/>
      <c r="Q10" s="1253"/>
      <c r="R10" s="1253"/>
      <c r="S10" s="1253"/>
      <c r="T10" s="1254"/>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4"/>
      <c r="M11" s="1234"/>
      <c r="N11" s="568"/>
      <c r="O11" s="1255"/>
      <c r="P11" s="1255"/>
      <c r="Q11" s="1255"/>
      <c r="R11" s="1255"/>
      <c r="S11" s="1255"/>
      <c r="T11" s="1255"/>
      <c r="U11" s="590" t="s">
        <v>373</v>
      </c>
      <c r="X11" s="592"/>
      <c r="Y11" s="592"/>
      <c r="Z11" s="592"/>
      <c r="AA11" s="592"/>
      <c r="AB11" s="592"/>
      <c r="AC11" s="592"/>
      <c r="AD11" s="592"/>
      <c r="AE11" s="592"/>
      <c r="AF11" s="592"/>
      <c r="AG11" s="592"/>
      <c r="AH11" s="592"/>
      <c r="AI11" s="592"/>
    </row>
    <row r="12" spans="1:35">
      <c r="J12" s="531"/>
      <c r="K12" s="531"/>
      <c r="L12" s="526"/>
      <c r="M12" s="526"/>
      <c r="N12" s="526"/>
      <c r="O12" s="1256"/>
      <c r="P12" s="1256"/>
      <c r="Q12" s="1256"/>
      <c r="R12" s="1256"/>
      <c r="S12" s="1256"/>
      <c r="T12" s="1256"/>
      <c r="U12" s="1256"/>
    </row>
    <row r="13" spans="1:35" ht="14.25" customHeight="1">
      <c r="J13" s="531"/>
      <c r="K13" s="531"/>
      <c r="L13" s="1155" t="s">
        <v>454</v>
      </c>
      <c r="M13" s="1155"/>
      <c r="N13" s="1155"/>
      <c r="O13" s="1155"/>
      <c r="P13" s="1155"/>
      <c r="Q13" s="1155"/>
      <c r="R13" s="1155"/>
      <c r="S13" s="1155"/>
      <c r="T13" s="1155"/>
      <c r="U13" s="1155"/>
      <c r="V13" s="1155"/>
      <c r="W13" s="1155" t="s">
        <v>455</v>
      </c>
    </row>
    <row r="14" spans="1:35" ht="14.25" customHeight="1">
      <c r="J14" s="531"/>
      <c r="K14" s="531"/>
      <c r="L14" s="1217" t="s">
        <v>92</v>
      </c>
      <c r="M14" s="1217" t="s">
        <v>639</v>
      </c>
      <c r="N14" s="523"/>
      <c r="O14" s="1218" t="s">
        <v>641</v>
      </c>
      <c r="P14" s="1219"/>
      <c r="Q14" s="1219"/>
      <c r="R14" s="1219"/>
      <c r="S14" s="1219"/>
      <c r="T14" s="1220"/>
      <c r="U14" s="1228" t="s">
        <v>341</v>
      </c>
      <c r="V14" s="1214" t="s">
        <v>275</v>
      </c>
      <c r="W14" s="1155"/>
    </row>
    <row r="15" spans="1:35" ht="14.25" customHeight="1">
      <c r="J15" s="531"/>
      <c r="K15" s="531"/>
      <c r="L15" s="1217"/>
      <c r="M15" s="1217"/>
      <c r="N15" s="523"/>
      <c r="O15" s="1223" t="s">
        <v>621</v>
      </c>
      <c r="P15" s="1221"/>
      <c r="Q15" s="1222"/>
      <c r="R15" s="1226" t="s">
        <v>654</v>
      </c>
      <c r="S15" s="1226"/>
      <c r="T15" s="1227"/>
      <c r="U15" s="1229"/>
      <c r="V15" s="1215"/>
      <c r="W15" s="1155"/>
    </row>
    <row r="16" spans="1:35" ht="30" customHeight="1">
      <c r="J16" s="531"/>
      <c r="K16" s="531"/>
      <c r="L16" s="1217"/>
      <c r="M16" s="1217"/>
      <c r="N16" s="522"/>
      <c r="O16" s="1224"/>
      <c r="P16" s="537"/>
      <c r="Q16" s="537"/>
      <c r="R16" s="538" t="s">
        <v>274</v>
      </c>
      <c r="S16" s="1212" t="s">
        <v>273</v>
      </c>
      <c r="T16" s="1213"/>
      <c r="U16" s="1230"/>
      <c r="V16" s="1216"/>
      <c r="W16" s="1155"/>
    </row>
    <row r="17" spans="1:36">
      <c r="J17" s="531"/>
      <c r="K17" s="571">
        <v>1</v>
      </c>
      <c r="L17" s="649" t="s">
        <v>93</v>
      </c>
      <c r="M17" s="649" t="s">
        <v>49</v>
      </c>
      <c r="N17" s="670" t="s">
        <v>49</v>
      </c>
      <c r="O17" s="650">
        <f ca="1">OFFSET(O17,0,-1)+1</f>
        <v>3</v>
      </c>
      <c r="P17" s="651">
        <f ca="1">OFFSET(P17,0,-1)</f>
        <v>3</v>
      </c>
      <c r="Q17" s="651">
        <f ca="1">OFFSET(Q17,0,-1)</f>
        <v>3</v>
      </c>
      <c r="R17" s="650">
        <f ca="1">OFFSET(R17,0,-1)+1</f>
        <v>4</v>
      </c>
      <c r="S17" s="1235">
        <f ca="1">OFFSET(S17,0,-1)+1</f>
        <v>5</v>
      </c>
      <c r="T17" s="1235"/>
      <c r="U17" s="650">
        <f ca="1">OFFSET(U17,0,-2)+1</f>
        <v>6</v>
      </c>
      <c r="V17" s="651">
        <f ca="1">OFFSET(V17,0,-1)</f>
        <v>6</v>
      </c>
      <c r="W17" s="650">
        <f ca="1">OFFSET(W17,0,-1)+1</f>
        <v>7</v>
      </c>
    </row>
    <row r="18" spans="1:36" ht="22.5">
      <c r="A18" s="1236">
        <v>1</v>
      </c>
      <c r="B18" s="921"/>
      <c r="C18" s="921"/>
      <c r="D18" s="921"/>
      <c r="E18" s="922"/>
      <c r="F18" s="923"/>
      <c r="G18" s="921"/>
      <c r="H18" s="921"/>
      <c r="I18" s="924"/>
      <c r="J18" s="919"/>
      <c r="K18" s="928">
        <v>1</v>
      </c>
      <c r="L18" s="595">
        <f>mergeValue(A18)</f>
        <v>1</v>
      </c>
      <c r="M18" s="643" t="s">
        <v>20</v>
      </c>
      <c r="N18" s="582"/>
      <c r="O18" s="1249"/>
      <c r="P18" s="1249"/>
      <c r="Q18" s="1249"/>
      <c r="R18" s="1249"/>
      <c r="S18" s="1249"/>
      <c r="T18" s="1249"/>
      <c r="U18" s="1249"/>
      <c r="V18" s="1249"/>
      <c r="W18" s="632" t="s">
        <v>658</v>
      </c>
    </row>
    <row r="19" spans="1:36" ht="22.5">
      <c r="A19" s="1236"/>
      <c r="B19" s="1236">
        <v>1</v>
      </c>
      <c r="C19" s="921"/>
      <c r="D19" s="921"/>
      <c r="E19" s="923"/>
      <c r="F19" s="923"/>
      <c r="G19" s="921"/>
      <c r="H19" s="921"/>
      <c r="I19" s="918"/>
      <c r="J19" s="917"/>
      <c r="K19" s="928">
        <v>1</v>
      </c>
      <c r="L19" s="595" t="str">
        <f>mergeValue(A19) &amp;"."&amp; mergeValue(B19)</f>
        <v>1.1</v>
      </c>
      <c r="M19" s="548" t="s">
        <v>16</v>
      </c>
      <c r="N19" s="582"/>
      <c r="O19" s="1249"/>
      <c r="P19" s="1249"/>
      <c r="Q19" s="1249"/>
      <c r="R19" s="1249"/>
      <c r="S19" s="1249"/>
      <c r="T19" s="1249"/>
      <c r="U19" s="1249"/>
      <c r="V19" s="1249"/>
      <c r="W19" s="632" t="s">
        <v>477</v>
      </c>
    </row>
    <row r="20" spans="1:36" ht="22.5">
      <c r="A20" s="1236"/>
      <c r="B20" s="1236"/>
      <c r="C20" s="1236">
        <v>1</v>
      </c>
      <c r="D20" s="921"/>
      <c r="E20" s="923"/>
      <c r="F20" s="923"/>
      <c r="G20" s="921"/>
      <c r="H20" s="921"/>
      <c r="I20" s="925"/>
      <c r="J20" s="917"/>
      <c r="K20" s="928">
        <v>1</v>
      </c>
      <c r="L20" s="595" t="str">
        <f>mergeValue(A20) &amp;"."&amp; mergeValue(B20)&amp;"."&amp; mergeValue(C20)</f>
        <v>1.1.1</v>
      </c>
      <c r="M20" s="549" t="s">
        <v>7</v>
      </c>
      <c r="N20" s="582"/>
      <c r="O20" s="1249"/>
      <c r="P20" s="1249"/>
      <c r="Q20" s="1249"/>
      <c r="R20" s="1249"/>
      <c r="S20" s="1249"/>
      <c r="T20" s="1249"/>
      <c r="U20" s="1249"/>
      <c r="V20" s="1249"/>
      <c r="W20" s="632" t="s">
        <v>633</v>
      </c>
    </row>
    <row r="21" spans="1:36" ht="22.5">
      <c r="A21" s="1236"/>
      <c r="B21" s="1236"/>
      <c r="C21" s="1236"/>
      <c r="D21" s="1236">
        <v>1</v>
      </c>
      <c r="E21" s="923"/>
      <c r="F21" s="923"/>
      <c r="G21" s="921"/>
      <c r="H21" s="921"/>
      <c r="I21" s="1236">
        <v>1</v>
      </c>
      <c r="J21" s="917"/>
      <c r="K21" s="928">
        <v>1</v>
      </c>
      <c r="L21" s="595" t="str">
        <f>mergeValue(A21) &amp;"."&amp; mergeValue(B21)&amp;"."&amp; mergeValue(C21)&amp;"."&amp; mergeValue(D21)</f>
        <v>1.1.1.1</v>
      </c>
      <c r="M21" s="550" t="s">
        <v>22</v>
      </c>
      <c r="N21" s="582"/>
      <c r="O21" s="1249"/>
      <c r="P21" s="1249"/>
      <c r="Q21" s="1249"/>
      <c r="R21" s="1249"/>
      <c r="S21" s="1249"/>
      <c r="T21" s="1249"/>
      <c r="U21" s="1249"/>
      <c r="V21" s="1249"/>
      <c r="W21" s="632" t="s">
        <v>634</v>
      </c>
    </row>
    <row r="22" spans="1:36" ht="11.25" hidden="1" customHeight="1">
      <c r="A22" s="1236"/>
      <c r="B22" s="1236"/>
      <c r="C22" s="1236"/>
      <c r="D22" s="1236"/>
      <c r="E22" s="1236">
        <v>1</v>
      </c>
      <c r="F22" s="923"/>
      <c r="G22" s="921"/>
      <c r="H22" s="921"/>
      <c r="I22" s="1236"/>
      <c r="J22" s="923"/>
      <c r="K22" s="928">
        <v>1</v>
      </c>
      <c r="L22" s="595"/>
      <c r="M22" s="556"/>
      <c r="N22" s="583"/>
      <c r="O22" s="633"/>
      <c r="P22" s="633"/>
      <c r="Q22" s="633"/>
      <c r="R22" s="633"/>
      <c r="S22" s="633"/>
      <c r="T22" s="633"/>
      <c r="U22" s="595"/>
      <c r="V22" s="509"/>
      <c r="W22" s="561"/>
    </row>
    <row r="23" spans="1:36" ht="90">
      <c r="A23" s="1236"/>
      <c r="B23" s="1236"/>
      <c r="C23" s="1236"/>
      <c r="D23" s="1236"/>
      <c r="E23" s="1236"/>
      <c r="F23" s="1236">
        <v>1</v>
      </c>
      <c r="G23" s="921"/>
      <c r="H23" s="921"/>
      <c r="I23" s="1236"/>
      <c r="J23" s="1242"/>
      <c r="K23" s="928">
        <v>1</v>
      </c>
      <c r="L23" s="595" t="str">
        <f>mergeValue(A23) &amp;"."&amp; mergeValue(B23)&amp;"."&amp; mergeValue(C23)&amp;"."&amp; mergeValue(D23)&amp;"."&amp;  mergeValue(F23)</f>
        <v>1.1.1.1.1</v>
      </c>
      <c r="M23" s="556" t="s">
        <v>10</v>
      </c>
      <c r="N23" s="583"/>
      <c r="O23" s="1238"/>
      <c r="P23" s="1238"/>
      <c r="Q23" s="1238"/>
      <c r="R23" s="1238"/>
      <c r="S23" s="1238"/>
      <c r="T23" s="1238"/>
      <c r="U23" s="1238"/>
      <c r="V23" s="1238"/>
      <c r="W23" s="632" t="s">
        <v>635</v>
      </c>
      <c r="Y23" s="591" t="str">
        <f>strCheckUnique(Z23:Z26)</f>
        <v/>
      </c>
      <c r="AA23" s="591"/>
    </row>
    <row r="24" spans="1:36" ht="189" customHeight="1">
      <c r="A24" s="1236"/>
      <c r="B24" s="1236"/>
      <c r="C24" s="1236"/>
      <c r="D24" s="1236"/>
      <c r="E24" s="1236"/>
      <c r="F24" s="1236"/>
      <c r="G24" s="921">
        <v>1</v>
      </c>
      <c r="H24" s="921"/>
      <c r="I24" s="1236"/>
      <c r="J24" s="1242"/>
      <c r="K24" s="920"/>
      <c r="L24" s="595" t="str">
        <f>mergeValue(A24) &amp;"."&amp; mergeValue(B24)&amp;"."&amp; mergeValue(C24)&amp;"."&amp; mergeValue(D24)&amp;"."&amp;  mergeValue(F24)&amp;"."&amp;  mergeValue(G24)</f>
        <v>1.1.1.1.1.1</v>
      </c>
      <c r="M24" s="1071"/>
      <c r="N24" s="588"/>
      <c r="O24" s="564"/>
      <c r="P24" s="564"/>
      <c r="Q24" s="564"/>
      <c r="R24" s="1247"/>
      <c r="S24" s="1232" t="s">
        <v>84</v>
      </c>
      <c r="T24" s="1247"/>
      <c r="U24" s="1232" t="s">
        <v>85</v>
      </c>
      <c r="V24" s="539"/>
      <c r="W24" s="1207" t="s">
        <v>659</v>
      </c>
      <c r="X24" s="587" t="str">
        <f>strCheckDate(O25:V25)</f>
        <v/>
      </c>
      <c r="Y24" s="591"/>
      <c r="Z24" s="591" t="str">
        <f>IF(M24="","",M24 )</f>
        <v/>
      </c>
      <c r="AA24" s="591"/>
      <c r="AB24" s="591"/>
      <c r="AC24" s="591"/>
    </row>
    <row r="25" spans="1:36" ht="11.25" hidden="1" customHeight="1">
      <c r="A25" s="1236"/>
      <c r="B25" s="1236"/>
      <c r="C25" s="1236"/>
      <c r="D25" s="1236"/>
      <c r="E25" s="1236"/>
      <c r="F25" s="1236"/>
      <c r="G25" s="921"/>
      <c r="H25" s="921"/>
      <c r="I25" s="1236"/>
      <c r="J25" s="1242"/>
      <c r="K25" s="928">
        <v>1</v>
      </c>
      <c r="L25" s="602"/>
      <c r="M25" s="648"/>
      <c r="N25" s="588"/>
      <c r="O25" s="564"/>
      <c r="P25" s="564"/>
      <c r="Q25" s="586" t="str">
        <f>R24 &amp; "-" &amp; T24</f>
        <v>-</v>
      </c>
      <c r="R25" s="1247"/>
      <c r="S25" s="1232"/>
      <c r="T25" s="1247"/>
      <c r="U25" s="1232"/>
      <c r="V25" s="539"/>
      <c r="W25" s="1208"/>
      <c r="Y25" s="591"/>
      <c r="Z25" s="591"/>
      <c r="AA25" s="591"/>
      <c r="AB25" s="591"/>
      <c r="AC25" s="591"/>
    </row>
    <row r="26" spans="1:36" s="524" customFormat="1" ht="15" customHeight="1">
      <c r="A26" s="1236"/>
      <c r="B26" s="1236"/>
      <c r="C26" s="1236"/>
      <c r="D26" s="1236"/>
      <c r="E26" s="1236"/>
      <c r="F26" s="1236"/>
      <c r="G26" s="921"/>
      <c r="H26" s="921"/>
      <c r="I26" s="1236"/>
      <c r="J26" s="1242"/>
      <c r="K26" s="928">
        <v>1</v>
      </c>
      <c r="L26" s="540"/>
      <c r="M26" s="558" t="s">
        <v>25</v>
      </c>
      <c r="N26" s="553"/>
      <c r="O26" s="547"/>
      <c r="P26" s="547"/>
      <c r="Q26" s="547"/>
      <c r="R26" s="575"/>
      <c r="S26" s="566"/>
      <c r="T26" s="565"/>
      <c r="U26" s="553"/>
      <c r="V26" s="562"/>
      <c r="W26" s="1209"/>
      <c r="X26" s="589"/>
      <c r="Y26" s="589"/>
      <c r="Z26" s="589"/>
      <c r="AA26" s="589"/>
      <c r="AB26" s="589"/>
      <c r="AC26" s="589"/>
      <c r="AD26" s="589"/>
      <c r="AE26" s="589"/>
      <c r="AF26" s="589"/>
      <c r="AG26" s="589"/>
      <c r="AH26" s="589"/>
      <c r="AI26" s="589"/>
    </row>
    <row r="27" spans="1:36" s="524" customFormat="1" ht="15" customHeight="1">
      <c r="A27" s="1236"/>
      <c r="B27" s="1236"/>
      <c r="C27" s="1236"/>
      <c r="D27" s="1236"/>
      <c r="E27" s="1236"/>
      <c r="F27" s="923"/>
      <c r="G27" s="923"/>
      <c r="H27" s="921"/>
      <c r="I27" s="1236"/>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6"/>
      <c r="B28" s="1236"/>
      <c r="C28" s="1236"/>
      <c r="D28" s="1236"/>
      <c r="E28" s="923"/>
      <c r="F28" s="923"/>
      <c r="G28" s="923"/>
      <c r="H28" s="921"/>
      <c r="I28" s="1236"/>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6"/>
      <c r="B29" s="1236"/>
      <c r="C29" s="1236"/>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6"/>
      <c r="B30" s="1236"/>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6"/>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1" t="s">
        <v>491</v>
      </c>
      <c r="G2" s="1202"/>
      <c r="H2" s="1203"/>
      <c r="I2" s="642"/>
    </row>
    <row r="3" spans="1:20" ht="3" customHeight="1"/>
    <row r="4" spans="1:20" s="572" customFormat="1" ht="11.25">
      <c r="A4" s="592"/>
      <c r="B4" s="592"/>
      <c r="C4" s="592"/>
      <c r="D4" s="592"/>
      <c r="F4" s="1155" t="s">
        <v>454</v>
      </c>
      <c r="G4" s="1155"/>
      <c r="H4" s="1155"/>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3" t="s">
        <v>657</v>
      </c>
      <c r="M5" s="1233"/>
      <c r="N5" s="1233"/>
      <c r="O5" s="1233"/>
      <c r="P5" s="1233"/>
      <c r="Q5" s="1233"/>
      <c r="R5" s="1233"/>
      <c r="S5" s="1233"/>
      <c r="T5" s="1233"/>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2" t="str">
        <f>IF(NameOrPr_ch="",IF(NameOrPr="","",NameOrPr),NameOrPr_ch)</f>
        <v>Департамент ценового и тарифного регулирования Самарской области</v>
      </c>
      <c r="P7" s="1253"/>
      <c r="Q7" s="1253"/>
      <c r="R7" s="1253"/>
      <c r="S7" s="1253"/>
      <c r="T7" s="1254"/>
      <c r="U7" s="671"/>
      <c r="X7" s="587"/>
      <c r="Y7" s="587"/>
      <c r="Z7" s="587"/>
      <c r="AA7" s="587"/>
      <c r="AB7" s="587"/>
      <c r="AC7" s="587"/>
      <c r="AD7" s="587"/>
      <c r="AE7" s="587"/>
      <c r="AF7" s="587"/>
      <c r="AG7" s="587"/>
      <c r="AH7" s="587"/>
    </row>
    <row r="8" spans="7:34" s="493" customFormat="1" ht="18.75">
      <c r="G8" s="492"/>
      <c r="H8" s="492"/>
      <c r="L8" s="501"/>
      <c r="M8" s="619" t="s">
        <v>596</v>
      </c>
      <c r="N8" s="668"/>
      <c r="O8" s="1252" t="str">
        <f>IF(datePr_ch="",IF(datePr="","",datePr),datePr_ch)</f>
        <v>18.12.2020</v>
      </c>
      <c r="P8" s="1253"/>
      <c r="Q8" s="1253"/>
      <c r="R8" s="1253"/>
      <c r="S8" s="1253"/>
      <c r="T8" s="1254"/>
      <c r="U8" s="669"/>
      <c r="X8" s="507"/>
      <c r="Y8" s="507"/>
      <c r="Z8" s="507"/>
      <c r="AA8" s="507"/>
      <c r="AB8" s="507"/>
      <c r="AC8" s="507"/>
      <c r="AD8" s="507"/>
      <c r="AE8" s="507"/>
      <c r="AF8" s="507"/>
      <c r="AG8" s="507"/>
      <c r="AH8" s="507"/>
    </row>
    <row r="9" spans="7:34" s="493" customFormat="1" ht="18.75">
      <c r="G9" s="492"/>
      <c r="H9" s="492"/>
      <c r="L9" s="554"/>
      <c r="M9" s="619" t="s">
        <v>595</v>
      </c>
      <c r="N9" s="668"/>
      <c r="O9" s="1252" t="str">
        <f>IF(numberPr_ch="",IF(numberPr="","",numberPr),numberPr_ch)</f>
        <v>784</v>
      </c>
      <c r="P9" s="1253"/>
      <c r="Q9" s="1253"/>
      <c r="R9" s="1253"/>
      <c r="S9" s="1253"/>
      <c r="T9" s="1254"/>
      <c r="U9" s="669"/>
      <c r="X9" s="507"/>
      <c r="Y9" s="507"/>
      <c r="Z9" s="507"/>
      <c r="AA9" s="507"/>
      <c r="AB9" s="507"/>
      <c r="AC9" s="507"/>
      <c r="AD9" s="507"/>
      <c r="AE9" s="507"/>
      <c r="AF9" s="507"/>
      <c r="AG9" s="507"/>
      <c r="AH9" s="507"/>
    </row>
    <row r="10" spans="7:34" s="493" customFormat="1" ht="18.75">
      <c r="G10" s="492"/>
      <c r="H10" s="492"/>
      <c r="L10" s="554"/>
      <c r="M10" s="619" t="s">
        <v>501</v>
      </c>
      <c r="N10" s="668"/>
      <c r="O10" s="1252" t="str">
        <f>IF(IstPub_ch="",IF(IstPub="","",IstPub),IstPub_ch)</f>
        <v>Сайт правительства Самарской области</v>
      </c>
      <c r="P10" s="1253"/>
      <c r="Q10" s="1253"/>
      <c r="R10" s="1253"/>
      <c r="S10" s="1253"/>
      <c r="T10" s="1254"/>
      <c r="U10" s="669"/>
      <c r="X10" s="507"/>
      <c r="Y10" s="507"/>
      <c r="Z10" s="507"/>
      <c r="AA10" s="507"/>
      <c r="AB10" s="507"/>
      <c r="AC10" s="507"/>
      <c r="AD10" s="507"/>
      <c r="AE10" s="507"/>
      <c r="AF10" s="507"/>
      <c r="AG10" s="507"/>
      <c r="AH10" s="507"/>
    </row>
    <row r="11" spans="7:34" s="493" customFormat="1" ht="11.25" hidden="1">
      <c r="G11" s="492"/>
      <c r="H11" s="492"/>
      <c r="L11" s="1234"/>
      <c r="M11" s="1234"/>
      <c r="N11" s="490"/>
      <c r="O11" s="1257"/>
      <c r="P11" s="1257"/>
      <c r="Q11" s="1257"/>
      <c r="R11" s="1257"/>
      <c r="S11" s="1257"/>
      <c r="T11" s="1257"/>
      <c r="U11" s="505" t="s">
        <v>373</v>
      </c>
      <c r="X11" s="507"/>
      <c r="Y11" s="507"/>
      <c r="Z11" s="507"/>
      <c r="AA11" s="507"/>
      <c r="AB11" s="507"/>
      <c r="AC11" s="507"/>
      <c r="AD11" s="507"/>
      <c r="AE11" s="507"/>
      <c r="AF11" s="507"/>
      <c r="AG11" s="507"/>
      <c r="AH11" s="507"/>
    </row>
    <row r="12" spans="7:34">
      <c r="J12" s="483"/>
      <c r="K12" s="483"/>
      <c r="L12" s="479"/>
      <c r="M12" s="479"/>
      <c r="N12" s="479"/>
      <c r="O12" s="1256"/>
      <c r="P12" s="1256"/>
      <c r="Q12" s="1256"/>
      <c r="R12" s="1256"/>
      <c r="S12" s="1256"/>
      <c r="T12" s="1256"/>
      <c r="U12" s="1256"/>
    </row>
    <row r="13" spans="7:34">
      <c r="J13" s="483"/>
      <c r="K13" s="483"/>
      <c r="L13" s="1155" t="s">
        <v>454</v>
      </c>
      <c r="M13" s="1155"/>
      <c r="N13" s="1155"/>
      <c r="O13" s="1155"/>
      <c r="P13" s="1155"/>
      <c r="Q13" s="1155"/>
      <c r="R13" s="1155"/>
      <c r="S13" s="1155"/>
      <c r="T13" s="1155"/>
      <c r="U13" s="1155"/>
      <c r="V13" s="1155"/>
      <c r="W13" s="1155" t="s">
        <v>455</v>
      </c>
    </row>
    <row r="14" spans="7:34" ht="14.25" customHeight="1">
      <c r="J14" s="483"/>
      <c r="K14" s="483"/>
      <c r="L14" s="1217" t="s">
        <v>92</v>
      </c>
      <c r="M14" s="1217" t="s">
        <v>639</v>
      </c>
      <c r="N14" s="523"/>
      <c r="O14" s="1218" t="s">
        <v>641</v>
      </c>
      <c r="P14" s="1219"/>
      <c r="Q14" s="1219"/>
      <c r="R14" s="1219"/>
      <c r="S14" s="1219"/>
      <c r="T14" s="1220"/>
      <c r="U14" s="1228" t="s">
        <v>341</v>
      </c>
      <c r="V14" s="1214" t="s">
        <v>275</v>
      </c>
      <c r="W14" s="1155"/>
    </row>
    <row r="15" spans="7:34" s="525" customFormat="1" ht="14.25" customHeight="1">
      <c r="G15" s="533"/>
      <c r="H15" s="533"/>
      <c r="I15" s="533"/>
      <c r="J15" s="531"/>
      <c r="K15" s="531"/>
      <c r="L15" s="1217"/>
      <c r="M15" s="1217"/>
      <c r="N15" s="523"/>
      <c r="O15" s="1223" t="s">
        <v>605</v>
      </c>
      <c r="P15" s="1221" t="s">
        <v>271</v>
      </c>
      <c r="Q15" s="1222"/>
      <c r="R15" s="1226" t="s">
        <v>654</v>
      </c>
      <c r="S15" s="1226"/>
      <c r="T15" s="1227"/>
      <c r="U15" s="1229"/>
      <c r="V15" s="1215"/>
      <c r="W15" s="1155"/>
      <c r="X15" s="587"/>
      <c r="Y15" s="587"/>
      <c r="Z15" s="587"/>
      <c r="AA15" s="587"/>
      <c r="AB15" s="587"/>
      <c r="AC15" s="587"/>
      <c r="AD15" s="587"/>
      <c r="AE15" s="587"/>
      <c r="AF15" s="587"/>
      <c r="AG15" s="587"/>
      <c r="AH15" s="587"/>
    </row>
    <row r="16" spans="7:34" ht="33.75">
      <c r="J16" s="483"/>
      <c r="K16" s="483"/>
      <c r="L16" s="1217"/>
      <c r="M16" s="1217"/>
      <c r="N16" s="522"/>
      <c r="O16" s="1224"/>
      <c r="P16" s="537" t="s">
        <v>765</v>
      </c>
      <c r="Q16" s="537" t="s">
        <v>766</v>
      </c>
      <c r="R16" s="538" t="s">
        <v>274</v>
      </c>
      <c r="S16" s="1212" t="s">
        <v>273</v>
      </c>
      <c r="T16" s="1213"/>
      <c r="U16" s="1230"/>
      <c r="V16" s="1216"/>
      <c r="W16" s="1155"/>
    </row>
    <row r="17" spans="1:34">
      <c r="J17" s="483"/>
      <c r="K17" s="491">
        <v>1</v>
      </c>
      <c r="L17" s="480" t="s">
        <v>93</v>
      </c>
      <c r="M17" s="480" t="s">
        <v>49</v>
      </c>
      <c r="N17" s="498" t="s">
        <v>49</v>
      </c>
      <c r="O17" s="489">
        <f ca="1">OFFSET(O17,0,-1)+1</f>
        <v>3</v>
      </c>
      <c r="P17" s="489">
        <f ca="1">OFFSET(P17,0,-1)+1</f>
        <v>4</v>
      </c>
      <c r="Q17" s="489">
        <f ca="1">OFFSET(Q17,0,-1)+1</f>
        <v>5</v>
      </c>
      <c r="R17" s="489">
        <f ca="1">OFFSET(R17,0,-1)+1</f>
        <v>6</v>
      </c>
      <c r="S17" s="1235">
        <f ca="1">OFFSET(S17,0,-1)+1</f>
        <v>7</v>
      </c>
      <c r="T17" s="1235"/>
      <c r="U17" s="489">
        <f ca="1">OFFSET(U17,0,-2)+1</f>
        <v>8</v>
      </c>
      <c r="V17" s="497">
        <f ca="1">OFFSET(V17,0,-1)</f>
        <v>8</v>
      </c>
      <c r="W17" s="489">
        <f ca="1">OFFSET(W17,0,-1)+1</f>
        <v>9</v>
      </c>
    </row>
    <row r="18" spans="1:34" ht="22.5">
      <c r="A18" s="1236">
        <v>1</v>
      </c>
      <c r="B18" s="942"/>
      <c r="C18" s="942"/>
      <c r="D18" s="942"/>
      <c r="E18" s="943"/>
      <c r="F18" s="944"/>
      <c r="G18" s="944"/>
      <c r="H18" s="944"/>
      <c r="I18" s="945"/>
      <c r="J18" s="940"/>
      <c r="K18" s="947"/>
      <c r="L18" s="595">
        <f>mergeValue(A18)</f>
        <v>1</v>
      </c>
      <c r="M18" s="643" t="s">
        <v>20</v>
      </c>
      <c r="N18" s="582"/>
      <c r="O18" s="1249"/>
      <c r="P18" s="1249"/>
      <c r="Q18" s="1249"/>
      <c r="R18" s="1249"/>
      <c r="S18" s="1249"/>
      <c r="T18" s="1249"/>
      <c r="U18" s="1249"/>
      <c r="V18" s="1249"/>
      <c r="W18" s="632" t="s">
        <v>658</v>
      </c>
    </row>
    <row r="19" spans="1:34" ht="22.5">
      <c r="A19" s="1236"/>
      <c r="B19" s="1236">
        <v>1</v>
      </c>
      <c r="C19" s="942"/>
      <c r="D19" s="942"/>
      <c r="E19" s="944"/>
      <c r="F19" s="944"/>
      <c r="G19" s="944"/>
      <c r="H19" s="944"/>
      <c r="I19" s="939"/>
      <c r="J19" s="938"/>
      <c r="K19" s="941"/>
      <c r="L19" s="595" t="str">
        <f>mergeValue(A19) &amp;"."&amp; mergeValue(B19)</f>
        <v>1.1</v>
      </c>
      <c r="M19" s="548" t="s">
        <v>16</v>
      </c>
      <c r="N19" s="582"/>
      <c r="O19" s="1249"/>
      <c r="P19" s="1249"/>
      <c r="Q19" s="1249"/>
      <c r="R19" s="1249"/>
      <c r="S19" s="1249"/>
      <c r="T19" s="1249"/>
      <c r="U19" s="1249"/>
      <c r="V19" s="1249"/>
      <c r="W19" s="632" t="s">
        <v>477</v>
      </c>
    </row>
    <row r="20" spans="1:34" ht="22.5">
      <c r="A20" s="1236"/>
      <c r="B20" s="1236"/>
      <c r="C20" s="1236">
        <v>1</v>
      </c>
      <c r="D20" s="942"/>
      <c r="E20" s="944"/>
      <c r="F20" s="944"/>
      <c r="G20" s="944"/>
      <c r="H20" s="944"/>
      <c r="I20" s="946"/>
      <c r="J20" s="938"/>
      <c r="K20" s="941"/>
      <c r="L20" s="595" t="str">
        <f>mergeValue(A20) &amp;"."&amp; mergeValue(B20)&amp;"."&amp; mergeValue(C20)</f>
        <v>1.1.1</v>
      </c>
      <c r="M20" s="549" t="s">
        <v>7</v>
      </c>
      <c r="N20" s="582"/>
      <c r="O20" s="1249"/>
      <c r="P20" s="1249"/>
      <c r="Q20" s="1249"/>
      <c r="R20" s="1249"/>
      <c r="S20" s="1249"/>
      <c r="T20" s="1249"/>
      <c r="U20" s="1249"/>
      <c r="V20" s="1249"/>
      <c r="W20" s="632" t="s">
        <v>633</v>
      </c>
    </row>
    <row r="21" spans="1:34" ht="22.5">
      <c r="A21" s="1236"/>
      <c r="B21" s="1236"/>
      <c r="C21" s="1236"/>
      <c r="D21" s="1236">
        <v>1</v>
      </c>
      <c r="E21" s="944"/>
      <c r="F21" s="944"/>
      <c r="G21" s="944"/>
      <c r="H21" s="944"/>
      <c r="I21" s="946"/>
      <c r="J21" s="938"/>
      <c r="K21" s="941"/>
      <c r="L21" s="595" t="str">
        <f>mergeValue(A21) &amp;"."&amp; mergeValue(B21)&amp;"."&amp; mergeValue(C21)&amp;"."&amp; mergeValue(D21)</f>
        <v>1.1.1.1</v>
      </c>
      <c r="M21" s="550" t="s">
        <v>22</v>
      </c>
      <c r="N21" s="582"/>
      <c r="O21" s="1249"/>
      <c r="P21" s="1249"/>
      <c r="Q21" s="1249"/>
      <c r="R21" s="1249"/>
      <c r="S21" s="1249"/>
      <c r="T21" s="1249"/>
      <c r="U21" s="1249"/>
      <c r="V21" s="1249"/>
      <c r="W21" s="632" t="s">
        <v>634</v>
      </c>
    </row>
    <row r="22" spans="1:34" ht="11.25" hidden="1" customHeight="1">
      <c r="A22" s="1236"/>
      <c r="B22" s="1236"/>
      <c r="C22" s="1236"/>
      <c r="D22" s="1236"/>
      <c r="E22" s="1236">
        <v>1</v>
      </c>
      <c r="F22" s="944"/>
      <c r="G22" s="944"/>
      <c r="H22" s="942">
        <v>1</v>
      </c>
      <c r="I22" s="1236">
        <v>1</v>
      </c>
      <c r="J22" s="944"/>
      <c r="K22" s="949"/>
      <c r="L22" s="595"/>
      <c r="M22" s="556"/>
      <c r="N22" s="583"/>
      <c r="O22" s="633"/>
      <c r="P22" s="633"/>
      <c r="Q22" s="633"/>
      <c r="R22" s="633"/>
      <c r="S22" s="633"/>
      <c r="T22" s="633"/>
      <c r="U22" s="633"/>
      <c r="V22" s="510"/>
      <c r="W22" s="561"/>
    </row>
    <row r="23" spans="1:34" ht="90">
      <c r="A23" s="1236"/>
      <c r="B23" s="1236"/>
      <c r="C23" s="1236"/>
      <c r="D23" s="1236"/>
      <c r="E23" s="1236"/>
      <c r="F23" s="1236">
        <v>1</v>
      </c>
      <c r="G23" s="942"/>
      <c r="H23" s="942"/>
      <c r="I23" s="1236"/>
      <c r="J23" s="1236">
        <v>1</v>
      </c>
      <c r="K23" s="950"/>
      <c r="L23" s="595" t="str">
        <f>mergeValue(A23) &amp;"."&amp; mergeValue(B23)&amp;"."&amp; mergeValue(C23)&amp;"."&amp; mergeValue(D23)&amp;"."&amp;  mergeValue(F23)</f>
        <v>1.1.1.1.1</v>
      </c>
      <c r="M23" s="557" t="s">
        <v>10</v>
      </c>
      <c r="N23" s="583"/>
      <c r="O23" s="1238"/>
      <c r="P23" s="1238"/>
      <c r="Q23" s="1238"/>
      <c r="R23" s="1238"/>
      <c r="S23" s="1238"/>
      <c r="T23" s="1238"/>
      <c r="U23" s="1238"/>
      <c r="V23" s="1238"/>
      <c r="W23" s="632" t="s">
        <v>635</v>
      </c>
      <c r="Y23" s="506" t="str">
        <f>strCheckUnique(Z23:Z26)</f>
        <v/>
      </c>
      <c r="AA23" s="506"/>
    </row>
    <row r="24" spans="1:34" ht="189" customHeight="1">
      <c r="A24" s="1236"/>
      <c r="B24" s="1236"/>
      <c r="C24" s="1236"/>
      <c r="D24" s="1236"/>
      <c r="E24" s="1236"/>
      <c r="F24" s="1236"/>
      <c r="G24" s="942">
        <v>1</v>
      </c>
      <c r="H24" s="942"/>
      <c r="I24" s="1236"/>
      <c r="J24" s="1236"/>
      <c r="K24" s="950">
        <v>1</v>
      </c>
      <c r="L24" s="595" t="str">
        <f>mergeValue(A24) &amp;"."&amp; mergeValue(B24)&amp;"."&amp; mergeValue(C24)&amp;"."&amp; mergeValue(D24)&amp;"."&amp; mergeValue(F24)&amp;"."&amp; mergeValue(G24)</f>
        <v>1.1.1.1.1.1</v>
      </c>
      <c r="M24" s="1071"/>
      <c r="N24" s="588"/>
      <c r="O24" s="564"/>
      <c r="P24" s="564"/>
      <c r="Q24" s="1096"/>
      <c r="R24" s="1247"/>
      <c r="S24" s="1232" t="s">
        <v>84</v>
      </c>
      <c r="T24" s="1247"/>
      <c r="U24" s="1232" t="s">
        <v>85</v>
      </c>
      <c r="V24" s="580"/>
      <c r="W24" s="1207" t="s">
        <v>659</v>
      </c>
      <c r="X24" s="502" t="str">
        <f>strCheckDate(O25:V25)</f>
        <v/>
      </c>
      <c r="Y24" s="506"/>
      <c r="Z24" s="506" t="str">
        <f>IF(M24="","",M24 )</f>
        <v/>
      </c>
      <c r="AA24" s="506"/>
      <c r="AB24" s="506"/>
      <c r="AC24" s="506"/>
    </row>
    <row r="25" spans="1:34" ht="11.25" hidden="1">
      <c r="A25" s="1236"/>
      <c r="B25" s="1236"/>
      <c r="C25" s="1236"/>
      <c r="D25" s="1236"/>
      <c r="E25" s="1236"/>
      <c r="F25" s="1236"/>
      <c r="G25" s="942"/>
      <c r="H25" s="942"/>
      <c r="I25" s="1236"/>
      <c r="J25" s="1236"/>
      <c r="K25" s="950"/>
      <c r="L25" s="602"/>
      <c r="M25" s="648"/>
      <c r="N25" s="588"/>
      <c r="O25" s="564"/>
      <c r="P25" s="564"/>
      <c r="Q25" s="586" t="str">
        <f>R24 &amp; "-" &amp; T24</f>
        <v>-</v>
      </c>
      <c r="R25" s="1231"/>
      <c r="S25" s="1232"/>
      <c r="T25" s="1231"/>
      <c r="U25" s="1232"/>
      <c r="V25" s="580"/>
      <c r="W25" s="1208"/>
    </row>
    <row r="26" spans="1:34" s="477" customFormat="1" ht="15" customHeight="1">
      <c r="A26" s="1236"/>
      <c r="B26" s="1236"/>
      <c r="C26" s="1236"/>
      <c r="D26" s="1236"/>
      <c r="E26" s="1236"/>
      <c r="F26" s="1236"/>
      <c r="G26" s="944"/>
      <c r="H26" s="942"/>
      <c r="I26" s="1236"/>
      <c r="J26" s="1236"/>
      <c r="K26" s="949"/>
      <c r="L26" s="540"/>
      <c r="M26" s="558" t="s">
        <v>25</v>
      </c>
      <c r="N26" s="553"/>
      <c r="O26" s="547"/>
      <c r="P26" s="547"/>
      <c r="Q26" s="547"/>
      <c r="R26" s="575"/>
      <c r="S26" s="566"/>
      <c r="T26" s="565"/>
      <c r="U26" s="553"/>
      <c r="V26" s="562"/>
      <c r="W26" s="1209"/>
      <c r="X26" s="503"/>
      <c r="Y26" s="503"/>
      <c r="Z26" s="503"/>
      <c r="AA26" s="503"/>
      <c r="AB26" s="503"/>
      <c r="AC26" s="503"/>
      <c r="AD26" s="503"/>
      <c r="AE26" s="503"/>
      <c r="AF26" s="503"/>
      <c r="AG26" s="503"/>
      <c r="AH26" s="503"/>
    </row>
    <row r="27" spans="1:34" s="477" customFormat="1" ht="15" customHeight="1">
      <c r="A27" s="1236"/>
      <c r="B27" s="1236"/>
      <c r="C27" s="1236"/>
      <c r="D27" s="1236"/>
      <c r="E27" s="1236"/>
      <c r="F27" s="944"/>
      <c r="G27" s="944"/>
      <c r="H27" s="942"/>
      <c r="I27" s="1236"/>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6"/>
      <c r="B28" s="1236"/>
      <c r="C28" s="1236"/>
      <c r="D28" s="1236"/>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6"/>
      <c r="B29" s="1236"/>
      <c r="C29" s="1236"/>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6"/>
      <c r="B30" s="1236"/>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6"/>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1" t="s">
        <v>491</v>
      </c>
      <c r="G2" s="1202"/>
      <c r="H2" s="1203"/>
      <c r="I2" s="642"/>
    </row>
    <row r="3" spans="1:20" ht="3" customHeight="1"/>
    <row r="4" spans="1:20" s="572" customFormat="1" ht="11.25">
      <c r="A4" s="592"/>
      <c r="B4" s="592"/>
      <c r="C4" s="592"/>
      <c r="D4" s="592"/>
      <c r="F4" s="1155" t="s">
        <v>454</v>
      </c>
      <c r="G4" s="1155"/>
      <c r="H4" s="1155"/>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3" t="s">
        <v>657</v>
      </c>
      <c r="M5" s="1233"/>
      <c r="N5" s="1233"/>
      <c r="O5" s="1233"/>
      <c r="P5" s="1233"/>
      <c r="Q5" s="1233"/>
      <c r="R5" s="1233"/>
      <c r="S5" s="1233"/>
      <c r="T5" s="1233"/>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2" t="str">
        <f>IF(NameOrPr_ch="",IF(NameOrPr="","",NameOrPr),NameOrPr_ch)</f>
        <v>Департамент ценового и тарифного регулирования Самарской области</v>
      </c>
      <c r="P7" s="1253"/>
      <c r="Q7" s="1253"/>
      <c r="R7" s="1253"/>
      <c r="S7" s="1253"/>
      <c r="T7" s="1254"/>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2" t="str">
        <f>IF(datePr_ch="",IF(datePr="","",datePr),datePr_ch)</f>
        <v>18.12.2020</v>
      </c>
      <c r="P8" s="1253"/>
      <c r="Q8" s="1253"/>
      <c r="R8" s="1253"/>
      <c r="S8" s="1253"/>
      <c r="T8" s="1254"/>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2" t="str">
        <f>IF(numberPr_ch="",IF(numberPr="","",numberPr),numberPr_ch)</f>
        <v>784</v>
      </c>
      <c r="P9" s="1253"/>
      <c r="Q9" s="1253"/>
      <c r="R9" s="1253"/>
      <c r="S9" s="1253"/>
      <c r="T9" s="1254"/>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2" t="str">
        <f>IF(IstPub_ch="",IF(IstPub="","",IstPub),IstPub_ch)</f>
        <v>Сайт правительства Самарской области</v>
      </c>
      <c r="P10" s="1253"/>
      <c r="Q10" s="1253"/>
      <c r="R10" s="1253"/>
      <c r="S10" s="1253"/>
      <c r="T10" s="1254"/>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6"/>
      <c r="P12" s="1256"/>
      <c r="Q12" s="1256"/>
      <c r="R12" s="1256"/>
      <c r="S12" s="1256"/>
      <c r="T12" s="1256"/>
      <c r="U12" s="1256"/>
    </row>
    <row r="13" spans="1:34">
      <c r="J13" s="483"/>
      <c r="K13" s="483"/>
      <c r="L13" s="1155" t="s">
        <v>454</v>
      </c>
      <c r="M13" s="1155"/>
      <c r="N13" s="1155"/>
      <c r="O13" s="1155"/>
      <c r="P13" s="1155"/>
      <c r="Q13" s="1155"/>
      <c r="R13" s="1155"/>
      <c r="S13" s="1155"/>
      <c r="T13" s="1155"/>
      <c r="U13" s="1155"/>
      <c r="V13" s="1155"/>
      <c r="W13" s="1155" t="s">
        <v>455</v>
      </c>
    </row>
    <row r="14" spans="1:34" ht="14.25" customHeight="1">
      <c r="J14" s="483"/>
      <c r="K14" s="483"/>
      <c r="L14" s="1217" t="s">
        <v>92</v>
      </c>
      <c r="M14" s="1217" t="s">
        <v>639</v>
      </c>
      <c r="N14" s="523"/>
      <c r="O14" s="1218" t="s">
        <v>641</v>
      </c>
      <c r="P14" s="1219"/>
      <c r="Q14" s="1219"/>
      <c r="R14" s="1219"/>
      <c r="S14" s="1219"/>
      <c r="T14" s="1220"/>
      <c r="U14" s="1228" t="s">
        <v>341</v>
      </c>
      <c r="V14" s="1214" t="s">
        <v>275</v>
      </c>
      <c r="W14" s="1155"/>
    </row>
    <row r="15" spans="1:34" s="525" customFormat="1" ht="14.25" customHeight="1">
      <c r="A15" s="587"/>
      <c r="B15" s="587"/>
      <c r="C15" s="587"/>
      <c r="D15" s="587"/>
      <c r="E15" s="587"/>
      <c r="F15" s="587"/>
      <c r="G15" s="593"/>
      <c r="H15" s="593"/>
      <c r="I15" s="533"/>
      <c r="J15" s="531"/>
      <c r="K15" s="531"/>
      <c r="L15" s="1217"/>
      <c r="M15" s="1217"/>
      <c r="N15" s="523"/>
      <c r="O15" s="1223" t="s">
        <v>772</v>
      </c>
      <c r="P15" s="1221" t="s">
        <v>271</v>
      </c>
      <c r="Q15" s="1222"/>
      <c r="R15" s="1226" t="s">
        <v>654</v>
      </c>
      <c r="S15" s="1226"/>
      <c r="T15" s="1227"/>
      <c r="U15" s="1229"/>
      <c r="V15" s="1215"/>
      <c r="W15" s="1155"/>
      <c r="X15" s="587"/>
      <c r="Y15" s="587"/>
      <c r="Z15" s="587"/>
      <c r="AA15" s="587"/>
      <c r="AB15" s="587"/>
      <c r="AC15" s="587"/>
      <c r="AD15" s="587"/>
      <c r="AE15" s="587"/>
      <c r="AF15" s="587"/>
      <c r="AG15" s="587"/>
      <c r="AH15" s="587"/>
    </row>
    <row r="16" spans="1:34" ht="33.75">
      <c r="J16" s="483"/>
      <c r="K16" s="483"/>
      <c r="L16" s="1217"/>
      <c r="M16" s="1217"/>
      <c r="N16" s="522"/>
      <c r="O16" s="1224"/>
      <c r="P16" s="537" t="s">
        <v>765</v>
      </c>
      <c r="Q16" s="537" t="s">
        <v>766</v>
      </c>
      <c r="R16" s="538" t="s">
        <v>274</v>
      </c>
      <c r="S16" s="1212" t="s">
        <v>273</v>
      </c>
      <c r="T16" s="1213"/>
      <c r="U16" s="1230"/>
      <c r="V16" s="1216"/>
      <c r="W16" s="1155"/>
    </row>
    <row r="17" spans="1:35">
      <c r="J17" s="483"/>
      <c r="K17" s="491">
        <v>1</v>
      </c>
      <c r="L17" s="527" t="s">
        <v>93</v>
      </c>
      <c r="M17" s="527" t="s">
        <v>49</v>
      </c>
      <c r="N17" s="498" t="s">
        <v>49</v>
      </c>
      <c r="O17" s="489">
        <f ca="1">OFFSET(O17,0,-1)+1</f>
        <v>3</v>
      </c>
      <c r="P17" s="489">
        <f ca="1">OFFSET(P17,0,-1)+1</f>
        <v>4</v>
      </c>
      <c r="Q17" s="489">
        <f ca="1">OFFSET(Q17,0,-1)+1</f>
        <v>5</v>
      </c>
      <c r="R17" s="489">
        <f ca="1">OFFSET(R17,0,-1)+1</f>
        <v>6</v>
      </c>
      <c r="S17" s="1235">
        <f ca="1">OFFSET(S17,0,-1)+1</f>
        <v>7</v>
      </c>
      <c r="T17" s="1235"/>
      <c r="U17" s="489">
        <f ca="1">OFFSET(U17,0,-2)+1</f>
        <v>8</v>
      </c>
      <c r="V17" s="653">
        <f ca="1">OFFSET(V17,0,-1)</f>
        <v>8</v>
      </c>
      <c r="W17" s="489">
        <f ca="1">OFFSET(W17,0,-1)+1</f>
        <v>9</v>
      </c>
    </row>
    <row r="18" spans="1:35" ht="22.5">
      <c r="A18" s="1236">
        <v>1</v>
      </c>
      <c r="B18" s="960"/>
      <c r="C18" s="960"/>
      <c r="D18" s="960"/>
      <c r="E18" s="961"/>
      <c r="F18" s="962"/>
      <c r="G18" s="962"/>
      <c r="H18" s="962"/>
      <c r="I18" s="963"/>
      <c r="J18" s="958"/>
      <c r="K18" s="965"/>
      <c r="L18" s="595">
        <f>mergeValue(A18)</f>
        <v>1</v>
      </c>
      <c r="M18" s="643" t="s">
        <v>20</v>
      </c>
      <c r="N18" s="582"/>
      <c r="O18" s="1249"/>
      <c r="P18" s="1249"/>
      <c r="Q18" s="1249"/>
      <c r="R18" s="1249"/>
      <c r="S18" s="1249"/>
      <c r="T18" s="1249"/>
      <c r="U18" s="1249"/>
      <c r="V18" s="1249"/>
      <c r="W18" s="632" t="s">
        <v>658</v>
      </c>
    </row>
    <row r="19" spans="1:35" ht="22.5">
      <c r="A19" s="1236"/>
      <c r="B19" s="1236">
        <v>1</v>
      </c>
      <c r="C19" s="960"/>
      <c r="D19" s="960"/>
      <c r="E19" s="962"/>
      <c r="F19" s="962"/>
      <c r="G19" s="962"/>
      <c r="H19" s="962"/>
      <c r="I19" s="957"/>
      <c r="J19" s="956"/>
      <c r="K19" s="959"/>
      <c r="L19" s="595" t="str">
        <f>mergeValue(A19) &amp;"."&amp; mergeValue(B19)</f>
        <v>1.1</v>
      </c>
      <c r="M19" s="548" t="s">
        <v>16</v>
      </c>
      <c r="N19" s="582"/>
      <c r="O19" s="1249"/>
      <c r="P19" s="1249"/>
      <c r="Q19" s="1249"/>
      <c r="R19" s="1249"/>
      <c r="S19" s="1249"/>
      <c r="T19" s="1249"/>
      <c r="U19" s="1249"/>
      <c r="V19" s="1249"/>
      <c r="W19" s="632" t="s">
        <v>477</v>
      </c>
    </row>
    <row r="20" spans="1:35" ht="22.5">
      <c r="A20" s="1236"/>
      <c r="B20" s="1236"/>
      <c r="C20" s="1236">
        <v>1</v>
      </c>
      <c r="D20" s="960"/>
      <c r="E20" s="962"/>
      <c r="F20" s="962"/>
      <c r="G20" s="962"/>
      <c r="H20" s="962"/>
      <c r="I20" s="964"/>
      <c r="J20" s="956"/>
      <c r="K20" s="959"/>
      <c r="L20" s="595" t="str">
        <f>mergeValue(A20) &amp;"."&amp; mergeValue(B20)&amp;"."&amp; mergeValue(C20)</f>
        <v>1.1.1</v>
      </c>
      <c r="M20" s="549" t="s">
        <v>7</v>
      </c>
      <c r="N20" s="582"/>
      <c r="O20" s="1249"/>
      <c r="P20" s="1249"/>
      <c r="Q20" s="1249"/>
      <c r="R20" s="1249"/>
      <c r="S20" s="1249"/>
      <c r="T20" s="1249"/>
      <c r="U20" s="1249"/>
      <c r="V20" s="1249"/>
      <c r="W20" s="632" t="s">
        <v>633</v>
      </c>
    </row>
    <row r="21" spans="1:35" ht="22.5">
      <c r="A21" s="1236"/>
      <c r="B21" s="1236"/>
      <c r="C21" s="1236"/>
      <c r="D21" s="1236">
        <v>1</v>
      </c>
      <c r="E21" s="962"/>
      <c r="F21" s="962"/>
      <c r="G21" s="962"/>
      <c r="H21" s="962"/>
      <c r="I21" s="964"/>
      <c r="J21" s="956"/>
      <c r="K21" s="959"/>
      <c r="L21" s="595" t="str">
        <f>mergeValue(A21) &amp;"."&amp; mergeValue(B21)&amp;"."&amp; mergeValue(C21)&amp;"."&amp; mergeValue(D21)</f>
        <v>1.1.1.1</v>
      </c>
      <c r="M21" s="550" t="s">
        <v>22</v>
      </c>
      <c r="N21" s="582"/>
      <c r="O21" s="1249"/>
      <c r="P21" s="1249"/>
      <c r="Q21" s="1249"/>
      <c r="R21" s="1249"/>
      <c r="S21" s="1249"/>
      <c r="T21" s="1249"/>
      <c r="U21" s="1249"/>
      <c r="V21" s="1249"/>
      <c r="W21" s="632" t="s">
        <v>634</v>
      </c>
    </row>
    <row r="22" spans="1:35" ht="11.25" hidden="1" customHeight="1">
      <c r="A22" s="1236"/>
      <c r="B22" s="1236"/>
      <c r="C22" s="1236"/>
      <c r="D22" s="1236"/>
      <c r="E22" s="1236">
        <v>1</v>
      </c>
      <c r="F22" s="962"/>
      <c r="G22" s="962"/>
      <c r="H22" s="960">
        <v>1</v>
      </c>
      <c r="I22" s="1236">
        <v>1</v>
      </c>
      <c r="J22" s="962"/>
      <c r="K22" s="967"/>
      <c r="L22" s="595"/>
      <c r="M22" s="556"/>
      <c r="N22" s="583"/>
      <c r="O22" s="633"/>
      <c r="P22" s="633"/>
      <c r="Q22" s="633"/>
      <c r="R22" s="633"/>
      <c r="S22" s="633"/>
      <c r="T22" s="633"/>
      <c r="U22" s="633"/>
      <c r="V22" s="510"/>
      <c r="W22" s="561"/>
    </row>
    <row r="23" spans="1:35" ht="90">
      <c r="A23" s="1236"/>
      <c r="B23" s="1236"/>
      <c r="C23" s="1236"/>
      <c r="D23" s="1236"/>
      <c r="E23" s="1236"/>
      <c r="F23" s="1236">
        <v>1</v>
      </c>
      <c r="G23" s="960"/>
      <c r="H23" s="960"/>
      <c r="I23" s="1236"/>
      <c r="J23" s="1236">
        <v>1</v>
      </c>
      <c r="K23" s="968"/>
      <c r="L23" s="595" t="str">
        <f>mergeValue(A23) &amp;"."&amp; mergeValue(B23)&amp;"."&amp; mergeValue(C23)&amp;"."&amp; mergeValue(D23)&amp;"."&amp;  mergeValue(F23)</f>
        <v>1.1.1.1.1</v>
      </c>
      <c r="M23" s="557" t="s">
        <v>10</v>
      </c>
      <c r="N23" s="583"/>
      <c r="O23" s="1238"/>
      <c r="P23" s="1238"/>
      <c r="Q23" s="1238"/>
      <c r="R23" s="1238"/>
      <c r="S23" s="1238"/>
      <c r="T23" s="1238"/>
      <c r="U23" s="1238"/>
      <c r="V23" s="1238"/>
      <c r="W23" s="632" t="s">
        <v>635</v>
      </c>
      <c r="Y23" s="506" t="str">
        <f>strCheckUnique(Z23:Z26)</f>
        <v/>
      </c>
      <c r="AA23" s="506"/>
    </row>
    <row r="24" spans="1:35" ht="189" customHeight="1">
      <c r="A24" s="1236"/>
      <c r="B24" s="1236"/>
      <c r="C24" s="1236"/>
      <c r="D24" s="1236"/>
      <c r="E24" s="1236"/>
      <c r="F24" s="1236"/>
      <c r="G24" s="960">
        <v>1</v>
      </c>
      <c r="H24" s="960"/>
      <c r="I24" s="1236"/>
      <c r="J24" s="1236"/>
      <c r="K24" s="968">
        <v>1</v>
      </c>
      <c r="L24" s="595" t="str">
        <f>mergeValue(A24) &amp;"."&amp; mergeValue(B24)&amp;"."&amp; mergeValue(C24)&amp;"."&amp; mergeValue(D24)&amp;"."&amp; mergeValue(F24)&amp;"."&amp; mergeValue(G24)</f>
        <v>1.1.1.1.1.1</v>
      </c>
      <c r="M24" s="1071"/>
      <c r="N24" s="588"/>
      <c r="O24" s="564"/>
      <c r="P24" s="564"/>
      <c r="Q24" s="1096"/>
      <c r="R24" s="1247"/>
      <c r="S24" s="1232" t="s">
        <v>84</v>
      </c>
      <c r="T24" s="1247"/>
      <c r="U24" s="1232" t="s">
        <v>85</v>
      </c>
      <c r="V24" s="580"/>
      <c r="W24" s="1207" t="s">
        <v>659</v>
      </c>
      <c r="X24" s="502" t="str">
        <f>strCheckDate(O25:V25)</f>
        <v/>
      </c>
      <c r="Y24" s="506"/>
      <c r="Z24" s="506" t="str">
        <f>IF(M24="","",M24 )</f>
        <v/>
      </c>
      <c r="AA24" s="506"/>
      <c r="AB24" s="506"/>
      <c r="AC24" s="506"/>
    </row>
    <row r="25" spans="1:35" ht="11.25" hidden="1">
      <c r="A25" s="1236"/>
      <c r="B25" s="1236"/>
      <c r="C25" s="1236"/>
      <c r="D25" s="1236"/>
      <c r="E25" s="1236"/>
      <c r="F25" s="1236"/>
      <c r="G25" s="960"/>
      <c r="H25" s="960"/>
      <c r="I25" s="1236"/>
      <c r="J25" s="1236"/>
      <c r="K25" s="968"/>
      <c r="L25" s="602"/>
      <c r="M25" s="648"/>
      <c r="N25" s="588"/>
      <c r="O25" s="564"/>
      <c r="P25" s="564"/>
      <c r="Q25" s="586" t="str">
        <f>R24 &amp; "-" &amp; T24</f>
        <v>-</v>
      </c>
      <c r="R25" s="1231"/>
      <c r="S25" s="1232"/>
      <c r="T25" s="1231"/>
      <c r="U25" s="1232"/>
      <c r="V25" s="580"/>
      <c r="W25" s="1208"/>
    </row>
    <row r="26" spans="1:35" s="477" customFormat="1" ht="15" customHeight="1">
      <c r="A26" s="1236"/>
      <c r="B26" s="1236"/>
      <c r="C26" s="1236"/>
      <c r="D26" s="1236"/>
      <c r="E26" s="1236"/>
      <c r="F26" s="1236"/>
      <c r="G26" s="962"/>
      <c r="H26" s="960"/>
      <c r="I26" s="1236"/>
      <c r="J26" s="1236"/>
      <c r="K26" s="967"/>
      <c r="L26" s="540"/>
      <c r="M26" s="558" t="s">
        <v>25</v>
      </c>
      <c r="N26" s="553"/>
      <c r="O26" s="547"/>
      <c r="P26" s="547"/>
      <c r="Q26" s="547"/>
      <c r="R26" s="575"/>
      <c r="S26" s="566"/>
      <c r="T26" s="565"/>
      <c r="U26" s="553"/>
      <c r="V26" s="562"/>
      <c r="W26" s="1209"/>
      <c r="X26" s="503"/>
      <c r="Y26" s="503"/>
      <c r="Z26" s="503"/>
      <c r="AA26" s="503"/>
      <c r="AB26" s="503"/>
      <c r="AC26" s="503"/>
      <c r="AD26" s="503"/>
      <c r="AE26" s="503"/>
      <c r="AF26" s="503"/>
      <c r="AG26" s="503"/>
      <c r="AH26" s="503"/>
    </row>
    <row r="27" spans="1:35" s="477" customFormat="1" ht="15" customHeight="1">
      <c r="A27" s="1236"/>
      <c r="B27" s="1236"/>
      <c r="C27" s="1236"/>
      <c r="D27" s="1236"/>
      <c r="E27" s="1236"/>
      <c r="F27" s="962"/>
      <c r="G27" s="962"/>
      <c r="H27" s="960"/>
      <c r="I27" s="1236"/>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6"/>
      <c r="B28" s="1236"/>
      <c r="C28" s="1236"/>
      <c r="D28" s="1236"/>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6"/>
      <c r="B29" s="1236"/>
      <c r="C29" s="1236"/>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6"/>
      <c r="B30" s="1236"/>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6"/>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6"/>
    </row>
    <row r="3" spans="1:20" ht="3" customHeight="1"/>
    <row r="4" spans="1:20" s="190" customFormat="1" ht="11.25">
      <c r="A4" s="214"/>
      <c r="B4" s="214"/>
      <c r="C4" s="214"/>
      <c r="D4" s="214"/>
      <c r="F4" s="1155" t="s">
        <v>454</v>
      </c>
      <c r="G4" s="1155"/>
      <c r="H4" s="1155"/>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3" t="s">
        <v>666</v>
      </c>
      <c r="M5" s="1233"/>
      <c r="N5" s="1233"/>
      <c r="O5" s="1233"/>
      <c r="P5" s="1233"/>
      <c r="Q5" s="1233"/>
      <c r="R5" s="1233"/>
      <c r="S5" s="1233"/>
      <c r="T5" s="1233"/>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2" t="str">
        <f>IF(NameOrPr_ch="",IF(NameOrPr="","",NameOrPr),NameOrPr_ch)</f>
        <v>Департамент ценового и тарифного регулирования Самарской области</v>
      </c>
      <c r="P7" s="1253"/>
      <c r="Q7" s="1253"/>
      <c r="R7" s="1253"/>
      <c r="S7" s="1253"/>
      <c r="T7" s="1254"/>
      <c r="U7" s="671"/>
      <c r="V7" s="526"/>
      <c r="AC7" s="587"/>
      <c r="AD7" s="587"/>
      <c r="AE7" s="587"/>
      <c r="AF7" s="587"/>
      <c r="AG7" s="587"/>
    </row>
    <row r="8" spans="1:33" s="493" customFormat="1" ht="18.75">
      <c r="A8" s="507"/>
      <c r="B8" s="507"/>
      <c r="C8" s="507"/>
      <c r="D8" s="507"/>
      <c r="E8" s="507"/>
      <c r="F8" s="507"/>
      <c r="G8" s="507"/>
      <c r="H8" s="507"/>
      <c r="L8" s="501"/>
      <c r="M8" s="619" t="s">
        <v>596</v>
      </c>
      <c r="N8" s="668"/>
      <c r="O8" s="1252" t="str">
        <f>IF(datePr_ch="",IF(datePr="","",datePr),datePr_ch)</f>
        <v>18.12.2020</v>
      </c>
      <c r="P8" s="1253"/>
      <c r="Q8" s="1253"/>
      <c r="R8" s="1253"/>
      <c r="S8" s="1253"/>
      <c r="T8" s="1254"/>
      <c r="U8" s="669"/>
      <c r="V8" s="488"/>
      <c r="AC8" s="507"/>
      <c r="AD8" s="507"/>
      <c r="AE8" s="507"/>
      <c r="AF8" s="507"/>
      <c r="AG8" s="507"/>
    </row>
    <row r="9" spans="1:33" s="493" customFormat="1" ht="18.75">
      <c r="A9" s="507"/>
      <c r="B9" s="507"/>
      <c r="C9" s="507"/>
      <c r="D9" s="507"/>
      <c r="E9" s="507"/>
      <c r="F9" s="507"/>
      <c r="G9" s="507"/>
      <c r="H9" s="507"/>
      <c r="L9" s="554"/>
      <c r="M9" s="619" t="s">
        <v>595</v>
      </c>
      <c r="N9" s="668"/>
      <c r="O9" s="1252" t="str">
        <f>IF(numberPr_ch="",IF(numberPr="","",numberPr),numberPr_ch)</f>
        <v>784</v>
      </c>
      <c r="P9" s="1253"/>
      <c r="Q9" s="1253"/>
      <c r="R9" s="1253"/>
      <c r="S9" s="1253"/>
      <c r="T9" s="1254"/>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2" t="str">
        <f>IF(IstPub_ch="",IF(IstPub="","",IstPub),IstPub_ch)</f>
        <v>Сайт правительства Самарской области</v>
      </c>
      <c r="P10" s="1253"/>
      <c r="Q10" s="1253"/>
      <c r="R10" s="1253"/>
      <c r="S10" s="1253"/>
      <c r="T10" s="1254"/>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1"/>
      <c r="P12" s="1251"/>
      <c r="Q12" s="1251"/>
      <c r="R12" s="1251"/>
      <c r="S12" s="1251"/>
      <c r="T12" s="1251"/>
      <c r="U12" s="1251"/>
      <c r="V12" s="1251"/>
      <c r="W12" s="1251"/>
      <c r="X12" s="1251"/>
      <c r="Y12" s="1251"/>
      <c r="Z12" s="1251"/>
    </row>
    <row r="13" spans="1:33" ht="14.25" customHeight="1">
      <c r="J13" s="483"/>
      <c r="K13" s="483"/>
      <c r="L13" s="1217" t="s">
        <v>454</v>
      </c>
      <c r="M13" s="1217"/>
      <c r="N13" s="1217"/>
      <c r="O13" s="1217"/>
      <c r="P13" s="1217"/>
      <c r="Q13" s="1217"/>
      <c r="R13" s="1217"/>
      <c r="S13" s="1217"/>
      <c r="T13" s="1217"/>
      <c r="U13" s="1217"/>
      <c r="V13" s="1217"/>
      <c r="W13" s="1217"/>
      <c r="X13" s="1217"/>
      <c r="Y13" s="1217"/>
      <c r="Z13" s="1217"/>
      <c r="AA13" s="1217"/>
      <c r="AB13" s="1155" t="s">
        <v>455</v>
      </c>
    </row>
    <row r="14" spans="1:33" ht="14.25" customHeight="1">
      <c r="J14" s="483"/>
      <c r="K14" s="483"/>
      <c r="L14" s="1217" t="s">
        <v>92</v>
      </c>
      <c r="M14" s="1217" t="s">
        <v>639</v>
      </c>
      <c r="N14" s="580"/>
      <c r="O14" s="1155" t="s">
        <v>641</v>
      </c>
      <c r="P14" s="1155"/>
      <c r="Q14" s="1155"/>
      <c r="R14" s="1155"/>
      <c r="S14" s="1155"/>
      <c r="T14" s="1155"/>
      <c r="U14" s="1155"/>
      <c r="V14" s="1155"/>
      <c r="W14" s="1155"/>
      <c r="X14" s="1155"/>
      <c r="Y14" s="1155"/>
      <c r="Z14" s="1217" t="s">
        <v>341</v>
      </c>
      <c r="AA14" s="1250" t="s">
        <v>275</v>
      </c>
      <c r="AB14" s="1155"/>
    </row>
    <row r="15" spans="1:33" s="525" customFormat="1" ht="14.25" customHeight="1">
      <c r="A15" s="587"/>
      <c r="B15" s="587"/>
      <c r="C15" s="587"/>
      <c r="D15" s="587"/>
      <c r="E15" s="587"/>
      <c r="F15" s="587"/>
      <c r="G15" s="593"/>
      <c r="H15" s="593"/>
      <c r="I15" s="533"/>
      <c r="J15" s="531"/>
      <c r="K15" s="531"/>
      <c r="L15" s="1217"/>
      <c r="M15" s="1217"/>
      <c r="N15" s="580"/>
      <c r="O15" s="1261" t="s">
        <v>667</v>
      </c>
      <c r="P15" s="1261" t="s">
        <v>620</v>
      </c>
      <c r="Q15" s="1261" t="s">
        <v>621</v>
      </c>
      <c r="R15" s="1261" t="s">
        <v>271</v>
      </c>
      <c r="S15" s="1261"/>
      <c r="T15" s="1261" t="s">
        <v>271</v>
      </c>
      <c r="U15" s="1261"/>
      <c r="V15" s="654"/>
      <c r="W15" s="1260" t="s">
        <v>654</v>
      </c>
      <c r="X15" s="1260"/>
      <c r="Y15" s="1260"/>
      <c r="Z15" s="1217"/>
      <c r="AA15" s="1250"/>
      <c r="AB15" s="1155"/>
      <c r="AC15" s="587"/>
      <c r="AD15" s="587"/>
      <c r="AE15" s="587"/>
      <c r="AF15" s="587"/>
      <c r="AG15" s="587"/>
    </row>
    <row r="16" spans="1:33" ht="56.25" customHeight="1">
      <c r="J16" s="483"/>
      <c r="K16" s="483"/>
      <c r="L16" s="1217"/>
      <c r="M16" s="1217"/>
      <c r="N16" s="580"/>
      <c r="O16" s="1261"/>
      <c r="P16" s="1261"/>
      <c r="Q16" s="1261"/>
      <c r="R16" s="537" t="s">
        <v>622</v>
      </c>
      <c r="S16" s="537" t="s">
        <v>623</v>
      </c>
      <c r="T16" s="537" t="s">
        <v>624</v>
      </c>
      <c r="U16" s="537" t="s">
        <v>625</v>
      </c>
      <c r="V16" s="537"/>
      <c r="W16" s="538" t="s">
        <v>274</v>
      </c>
      <c r="X16" s="1262" t="s">
        <v>273</v>
      </c>
      <c r="Y16" s="1262"/>
      <c r="Z16" s="1217"/>
      <c r="AA16" s="1250"/>
      <c r="AB16" s="1155"/>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5">
        <f ca="1">OFFSET(X17,0,-1)+1</f>
        <v>11</v>
      </c>
      <c r="Y17" s="1235"/>
      <c r="Z17" s="489">
        <f ca="1">OFFSET(Z17,0,-2)+1</f>
        <v>12</v>
      </c>
      <c r="AB17" s="489">
        <f ca="1">OFFSET(AB17,0,-2)+1</f>
        <v>13</v>
      </c>
    </row>
    <row r="18" spans="1:33" ht="22.5">
      <c r="A18" s="1236">
        <v>1</v>
      </c>
      <c r="B18" s="1055"/>
      <c r="C18" s="1055"/>
      <c r="D18" s="1055"/>
      <c r="E18" s="1056"/>
      <c r="F18" s="1057"/>
      <c r="G18" s="1055"/>
      <c r="H18" s="1055"/>
      <c r="I18" s="1043"/>
      <c r="J18" s="1048"/>
      <c r="K18" s="1048"/>
      <c r="L18" s="595">
        <f>mergeValue(A18)</f>
        <v>1</v>
      </c>
      <c r="M18" s="643" t="s">
        <v>20</v>
      </c>
      <c r="N18" s="582"/>
      <c r="O18" s="1249"/>
      <c r="P18" s="1249"/>
      <c r="Q18" s="1249"/>
      <c r="R18" s="1249"/>
      <c r="S18" s="1249"/>
      <c r="T18" s="1249"/>
      <c r="U18" s="1249"/>
      <c r="V18" s="1249"/>
      <c r="W18" s="1249"/>
      <c r="X18" s="1249"/>
      <c r="Y18" s="1249"/>
      <c r="Z18" s="1249"/>
      <c r="AA18" s="1249"/>
      <c r="AB18" s="632" t="s">
        <v>476</v>
      </c>
    </row>
    <row r="19" spans="1:33" ht="22.5">
      <c r="A19" s="1236"/>
      <c r="B19" s="1236">
        <v>1</v>
      </c>
      <c r="C19" s="1055"/>
      <c r="D19" s="1055"/>
      <c r="E19" s="1057"/>
      <c r="F19" s="1057"/>
      <c r="G19" s="1055"/>
      <c r="H19" s="1055"/>
      <c r="I19" s="1050"/>
      <c r="J19" s="1045"/>
      <c r="K19" s="1044"/>
      <c r="L19" s="595" t="str">
        <f>mergeValue(A19) &amp;"."&amp; mergeValue(B19)</f>
        <v>1.1</v>
      </c>
      <c r="M19" s="548" t="s">
        <v>16</v>
      </c>
      <c r="N19" s="582"/>
      <c r="O19" s="1249"/>
      <c r="P19" s="1249"/>
      <c r="Q19" s="1249"/>
      <c r="R19" s="1249"/>
      <c r="S19" s="1249"/>
      <c r="T19" s="1249"/>
      <c r="U19" s="1249"/>
      <c r="V19" s="1249"/>
      <c r="W19" s="1249"/>
      <c r="X19" s="1249"/>
      <c r="Y19" s="1249"/>
      <c r="Z19" s="1249"/>
      <c r="AA19" s="1249"/>
      <c r="AB19" s="632" t="s">
        <v>477</v>
      </c>
    </row>
    <row r="20" spans="1:33" ht="22.5">
      <c r="A20" s="1236"/>
      <c r="B20" s="1236"/>
      <c r="C20" s="1236">
        <v>1</v>
      </c>
      <c r="D20" s="1055"/>
      <c r="E20" s="1057"/>
      <c r="F20" s="1057"/>
      <c r="G20" s="1055"/>
      <c r="H20" s="1055"/>
      <c r="I20" s="1050"/>
      <c r="J20" s="1045"/>
      <c r="K20" s="1044"/>
      <c r="L20" s="595" t="str">
        <f>mergeValue(A20) &amp;"."&amp; mergeValue(B20)&amp;"."&amp; mergeValue(C20)</f>
        <v>1.1.1</v>
      </c>
      <c r="M20" s="549" t="s">
        <v>7</v>
      </c>
      <c r="N20" s="582"/>
      <c r="O20" s="1249"/>
      <c r="P20" s="1249"/>
      <c r="Q20" s="1249"/>
      <c r="R20" s="1249"/>
      <c r="S20" s="1249"/>
      <c r="T20" s="1249"/>
      <c r="U20" s="1249"/>
      <c r="V20" s="1249"/>
      <c r="W20" s="1249"/>
      <c r="X20" s="1249"/>
      <c r="Y20" s="1249"/>
      <c r="Z20" s="1249"/>
      <c r="AA20" s="1249"/>
      <c r="AB20" s="632" t="s">
        <v>633</v>
      </c>
    </row>
    <row r="21" spans="1:33" ht="22.5">
      <c r="A21" s="1236"/>
      <c r="B21" s="1236"/>
      <c r="C21" s="1236"/>
      <c r="D21" s="1236">
        <v>1</v>
      </c>
      <c r="E21" s="1057"/>
      <c r="F21" s="1057"/>
      <c r="G21" s="1055"/>
      <c r="H21" s="1055"/>
      <c r="I21" s="1050"/>
      <c r="J21" s="1045"/>
      <c r="K21" s="1044"/>
      <c r="L21" s="595" t="str">
        <f>mergeValue(A21) &amp;"."&amp; mergeValue(B21)&amp;"."&amp; mergeValue(C21)&amp;"."&amp; mergeValue(D21)</f>
        <v>1.1.1.1</v>
      </c>
      <c r="M21" s="550" t="s">
        <v>22</v>
      </c>
      <c r="N21" s="582"/>
      <c r="O21" s="1249"/>
      <c r="P21" s="1249"/>
      <c r="Q21" s="1249"/>
      <c r="R21" s="1249"/>
      <c r="S21" s="1249"/>
      <c r="T21" s="1249"/>
      <c r="U21" s="1249"/>
      <c r="V21" s="1249"/>
      <c r="W21" s="1249"/>
      <c r="X21" s="1249"/>
      <c r="Y21" s="1249"/>
      <c r="Z21" s="1249"/>
      <c r="AA21" s="1249"/>
      <c r="AB21" s="632" t="s">
        <v>634</v>
      </c>
    </row>
    <row r="22" spans="1:33" ht="0.2" customHeight="1">
      <c r="A22" s="1236"/>
      <c r="B22" s="1236"/>
      <c r="C22" s="1236"/>
      <c r="D22" s="1236"/>
      <c r="E22" s="1236">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6"/>
      <c r="B23" s="1236"/>
      <c r="C23" s="1236"/>
      <c r="D23" s="1236"/>
      <c r="E23" s="1236"/>
      <c r="F23" s="1236">
        <v>1</v>
      </c>
      <c r="G23" s="1055"/>
      <c r="H23" s="1055"/>
      <c r="I23" s="1258"/>
      <c r="J23" s="1045"/>
      <c r="K23" s="1044"/>
      <c r="L23" s="595" t="str">
        <f>mergeValue(A23) &amp;"."&amp; mergeValue(B23)&amp;"."&amp; mergeValue(C23)&amp;"."&amp; mergeValue(D23)&amp;"."&amp; mergeValue(F23)</f>
        <v>1.1.1.1.1</v>
      </c>
      <c r="M23" s="557" t="s">
        <v>10</v>
      </c>
      <c r="N23" s="583"/>
      <c r="O23" s="1239"/>
      <c r="P23" s="1240"/>
      <c r="Q23" s="1240"/>
      <c r="R23" s="1240"/>
      <c r="S23" s="1240"/>
      <c r="T23" s="1240"/>
      <c r="U23" s="1240"/>
      <c r="V23" s="1240"/>
      <c r="W23" s="1240"/>
      <c r="X23" s="1240"/>
      <c r="Y23" s="1240"/>
      <c r="Z23" s="1240"/>
      <c r="AA23" s="1241"/>
      <c r="AB23" s="632" t="s">
        <v>635</v>
      </c>
      <c r="AD23" s="506" t="str">
        <f>strCheckUnique(AE23:AE28)</f>
        <v/>
      </c>
      <c r="AF23" s="506"/>
    </row>
    <row r="24" spans="1:33" ht="135">
      <c r="A24" s="1236"/>
      <c r="B24" s="1236"/>
      <c r="C24" s="1236"/>
      <c r="D24" s="1236"/>
      <c r="E24" s="1236"/>
      <c r="F24" s="1236"/>
      <c r="G24" s="1236">
        <v>1</v>
      </c>
      <c r="H24" s="1055"/>
      <c r="I24" s="1258"/>
      <c r="J24" s="1259"/>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7"/>
      <c r="X24" s="1232" t="s">
        <v>84</v>
      </c>
      <c r="Y24" s="1247"/>
      <c r="Z24" s="1232"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6"/>
      <c r="B25" s="1236"/>
      <c r="C25" s="1236"/>
      <c r="D25" s="1236"/>
      <c r="E25" s="1236"/>
      <c r="F25" s="1236"/>
      <c r="G25" s="1236"/>
      <c r="H25" s="1055">
        <v>1</v>
      </c>
      <c r="I25" s="1258"/>
      <c r="J25" s="1259"/>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7"/>
      <c r="X25" s="1232"/>
      <c r="Y25" s="1247"/>
      <c r="Z25" s="1232"/>
      <c r="AA25" s="672"/>
      <c r="AB25" s="1207" t="s">
        <v>669</v>
      </c>
      <c r="AC25" s="502" t="str">
        <f>strCheckDate(O25:AA25)</f>
        <v/>
      </c>
      <c r="AF25" s="506"/>
    </row>
    <row r="26" spans="1:33" ht="14.25" hidden="1" customHeight="1">
      <c r="A26" s="1236"/>
      <c r="B26" s="1236"/>
      <c r="C26" s="1236"/>
      <c r="D26" s="1236"/>
      <c r="E26" s="1236"/>
      <c r="F26" s="1236"/>
      <c r="G26" s="1236"/>
      <c r="H26" s="1055"/>
      <c r="I26" s="1258"/>
      <c r="J26" s="1259"/>
      <c r="K26" s="1051"/>
      <c r="L26" s="602"/>
      <c r="M26" s="648"/>
      <c r="N26" s="648"/>
      <c r="O26" s="564"/>
      <c r="P26" s="495"/>
      <c r="Q26" s="495"/>
      <c r="R26" s="495"/>
      <c r="S26" s="495"/>
      <c r="T26" s="495"/>
      <c r="U26" s="561"/>
      <c r="V26" s="586"/>
      <c r="W26" s="1231"/>
      <c r="X26" s="1232"/>
      <c r="Y26" s="1231"/>
      <c r="Z26" s="1232"/>
      <c r="AA26" s="539"/>
      <c r="AB26" s="1208"/>
      <c r="AF26" s="506">
        <f ca="1">OFFSET(AF26,-1,0)</f>
        <v>0</v>
      </c>
    </row>
    <row r="27" spans="1:33" s="477" customFormat="1" ht="15" customHeight="1">
      <c r="A27" s="1236"/>
      <c r="B27" s="1236"/>
      <c r="C27" s="1236"/>
      <c r="D27" s="1236"/>
      <c r="E27" s="1236"/>
      <c r="F27" s="1236"/>
      <c r="G27" s="1236"/>
      <c r="H27" s="1055"/>
      <c r="I27" s="1258"/>
      <c r="J27" s="1259"/>
      <c r="K27" s="1052"/>
      <c r="L27" s="540"/>
      <c r="M27" s="559" t="s">
        <v>41</v>
      </c>
      <c r="N27" s="553"/>
      <c r="O27" s="547"/>
      <c r="P27" s="547"/>
      <c r="Q27" s="547"/>
      <c r="R27" s="547"/>
      <c r="S27" s="547"/>
      <c r="T27" s="547"/>
      <c r="U27" s="547"/>
      <c r="V27" s="547"/>
      <c r="W27" s="565"/>
      <c r="X27" s="566"/>
      <c r="Y27" s="565"/>
      <c r="Z27" s="553"/>
      <c r="AA27" s="562"/>
      <c r="AB27" s="1209"/>
      <c r="AC27" s="503"/>
      <c r="AD27" s="503"/>
      <c r="AE27" s="503"/>
      <c r="AF27" s="503"/>
      <c r="AG27" s="503"/>
    </row>
    <row r="28" spans="1:33" s="477" customFormat="1" ht="15" customHeight="1">
      <c r="A28" s="1236"/>
      <c r="B28" s="1236"/>
      <c r="C28" s="1236"/>
      <c r="D28" s="1236"/>
      <c r="E28" s="1236"/>
      <c r="F28" s="1236"/>
      <c r="G28" s="1055"/>
      <c r="H28" s="1055"/>
      <c r="I28" s="1258"/>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6"/>
      <c r="B29" s="1236"/>
      <c r="C29" s="1236"/>
      <c r="D29" s="1236"/>
      <c r="E29" s="1236"/>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6"/>
      <c r="B30" s="1236"/>
      <c r="C30" s="1236"/>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6"/>
      <c r="B31" s="1236"/>
      <c r="C31" s="1236"/>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6"/>
      <c r="B32" s="1236"/>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6"/>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6"/>
    </row>
    <row r="3" spans="1:20" ht="3" customHeight="1"/>
    <row r="4" spans="1:20" s="190" customFormat="1" ht="11.25">
      <c r="A4" s="214"/>
      <c r="B4" s="214"/>
      <c r="C4" s="214"/>
      <c r="D4" s="214"/>
      <c r="F4" s="1155" t="s">
        <v>454</v>
      </c>
      <c r="G4" s="1155"/>
      <c r="H4" s="1155"/>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338"/>
      <c r="G15" s="149" t="s">
        <v>403</v>
      </c>
      <c r="H15" s="339"/>
      <c r="I15" s="340"/>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3" t="s">
        <v>674</v>
      </c>
      <c r="M5" s="1233"/>
      <c r="N5" s="1233"/>
      <c r="O5" s="1233"/>
      <c r="P5" s="1233"/>
      <c r="Q5" s="1233"/>
      <c r="R5" s="1233"/>
      <c r="S5" s="1233"/>
      <c r="T5" s="1233"/>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0" t="str">
        <f>IF(NameOrPr_ch="",IF(NameOrPr="","",NameOrPr),NameOrPr_ch)</f>
        <v>Департамент ценового и тарифного регулирования Самарской области</v>
      </c>
      <c r="O7" s="1210"/>
      <c r="P7" s="1210"/>
      <c r="Q7" s="1210"/>
      <c r="R7" s="1210"/>
      <c r="S7" s="1210"/>
      <c r="T7" s="1210"/>
      <c r="U7" s="671"/>
      <c r="AH7" s="587"/>
      <c r="AI7" s="587"/>
      <c r="AJ7" s="587"/>
      <c r="AK7" s="587"/>
    </row>
    <row r="8" spans="1:37" s="493" customFormat="1" ht="18.75">
      <c r="A8" s="507"/>
      <c r="B8" s="507"/>
      <c r="C8" s="507"/>
      <c r="D8" s="507"/>
      <c r="E8" s="507"/>
      <c r="F8" s="507"/>
      <c r="G8" s="507"/>
      <c r="H8" s="507"/>
      <c r="L8" s="501"/>
      <c r="M8" s="674" t="s">
        <v>596</v>
      </c>
      <c r="N8" s="1210" t="str">
        <f>IF(datePr_ch="",IF(datePr="","",datePr),datePr_ch)</f>
        <v>18.12.2020</v>
      </c>
      <c r="O8" s="1210"/>
      <c r="P8" s="1210"/>
      <c r="Q8" s="1210"/>
      <c r="R8" s="1210"/>
      <c r="S8" s="1210"/>
      <c r="T8" s="1210"/>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10" t="str">
        <f>IF(numberPr_ch="",IF(numberPr="","",numberPr),numberPr_ch)</f>
        <v>784</v>
      </c>
      <c r="O9" s="1210"/>
      <c r="P9" s="1210"/>
      <c r="Q9" s="1210"/>
      <c r="R9" s="1210"/>
      <c r="S9" s="1210"/>
      <c r="T9" s="1210"/>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0" t="str">
        <f>IF(IstPub_ch="",IF(IstPub="","",IstPub),IstPub_ch)</f>
        <v>Сайт правительства Самарской области</v>
      </c>
      <c r="O10" s="1210"/>
      <c r="P10" s="1210"/>
      <c r="Q10" s="1210"/>
      <c r="R10" s="1210"/>
      <c r="S10" s="1210"/>
      <c r="T10" s="1210"/>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4"/>
      <c r="M12" s="1234"/>
      <c r="N12" s="568"/>
      <c r="O12" s="1257"/>
      <c r="P12" s="1257"/>
      <c r="Q12" s="1257"/>
      <c r="R12" s="1257"/>
      <c r="S12" s="1257"/>
      <c r="T12" s="1257"/>
      <c r="U12" s="488"/>
      <c r="AE12" s="505" t="s">
        <v>373</v>
      </c>
      <c r="AH12" s="507"/>
      <c r="AI12" s="507"/>
      <c r="AJ12" s="507"/>
      <c r="AK12" s="507"/>
    </row>
    <row r="13" spans="1:37">
      <c r="J13" s="483"/>
      <c r="K13" s="483"/>
      <c r="L13" s="479"/>
      <c r="M13" s="479"/>
      <c r="N13" s="479"/>
      <c r="O13" s="1251"/>
      <c r="P13" s="1251"/>
      <c r="Q13" s="1251"/>
      <c r="R13" s="1251"/>
      <c r="S13" s="1251"/>
      <c r="T13" s="1251"/>
      <c r="U13" s="601"/>
      <c r="Z13" s="1251"/>
      <c r="AA13" s="1251"/>
      <c r="AB13" s="1251"/>
      <c r="AC13" s="1251"/>
      <c r="AD13" s="1251"/>
      <c r="AE13" s="1251"/>
    </row>
    <row r="14" spans="1:37">
      <c r="J14" s="483"/>
      <c r="K14" s="483"/>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3"/>
      <c r="K15" s="483"/>
      <c r="L15" s="1217" t="s">
        <v>92</v>
      </c>
      <c r="M15" s="1217" t="s">
        <v>676</v>
      </c>
      <c r="N15" s="1271" t="s">
        <v>628</v>
      </c>
      <c r="O15" s="1271"/>
      <c r="P15" s="1271"/>
      <c r="Q15" s="1271"/>
      <c r="R15" s="1271" t="s">
        <v>629</v>
      </c>
      <c r="S15" s="1271"/>
      <c r="T15" s="1271"/>
      <c r="U15" s="1271"/>
      <c r="V15" s="1271" t="s">
        <v>630</v>
      </c>
      <c r="W15" s="1271"/>
      <c r="X15" s="1271"/>
      <c r="Y15" s="1271"/>
      <c r="Z15" s="1217" t="s">
        <v>641</v>
      </c>
      <c r="AA15" s="1217"/>
      <c r="AB15" s="1217"/>
      <c r="AC15" s="1217"/>
      <c r="AD15" s="1217"/>
      <c r="AE15" s="1217" t="s">
        <v>341</v>
      </c>
      <c r="AF15" s="1250" t="s">
        <v>275</v>
      </c>
      <c r="AG15" s="1155"/>
    </row>
    <row r="16" spans="1:37" s="525" customFormat="1" ht="27.75" customHeight="1">
      <c r="A16" s="587"/>
      <c r="B16" s="587"/>
      <c r="C16" s="587"/>
      <c r="D16" s="587"/>
      <c r="E16" s="587"/>
      <c r="F16" s="587"/>
      <c r="G16" s="593"/>
      <c r="H16" s="593"/>
      <c r="I16" s="533"/>
      <c r="J16" s="531"/>
      <c r="K16" s="531"/>
      <c r="L16" s="1217"/>
      <c r="M16" s="1217"/>
      <c r="N16" s="1271"/>
      <c r="O16" s="1271"/>
      <c r="P16" s="1271"/>
      <c r="Q16" s="1271"/>
      <c r="R16" s="1271"/>
      <c r="S16" s="1271"/>
      <c r="T16" s="1271"/>
      <c r="U16" s="1271"/>
      <c r="V16" s="1271"/>
      <c r="W16" s="1271"/>
      <c r="X16" s="1271"/>
      <c r="Y16" s="1271"/>
      <c r="Z16" s="1155" t="s">
        <v>679</v>
      </c>
      <c r="AA16" s="1155"/>
      <c r="AB16" s="1155" t="s">
        <v>654</v>
      </c>
      <c r="AC16" s="1155"/>
      <c r="AD16" s="1155"/>
      <c r="AE16" s="1217"/>
      <c r="AF16" s="1250"/>
      <c r="AG16" s="1155"/>
      <c r="AH16" s="587"/>
      <c r="AI16" s="587"/>
      <c r="AJ16" s="587"/>
      <c r="AK16" s="587"/>
    </row>
    <row r="17" spans="1:37" ht="14.25" customHeight="1">
      <c r="J17" s="483"/>
      <c r="K17" s="483"/>
      <c r="L17" s="1217"/>
      <c r="M17" s="1217"/>
      <c r="N17" s="1271"/>
      <c r="O17" s="1271"/>
      <c r="P17" s="1271"/>
      <c r="Q17" s="1271"/>
      <c r="R17" s="1271"/>
      <c r="S17" s="1271"/>
      <c r="T17" s="1271"/>
      <c r="U17" s="1271"/>
      <c r="V17" s="1271"/>
      <c r="W17" s="1271"/>
      <c r="X17" s="1271"/>
      <c r="Y17" s="1271"/>
      <c r="Z17" s="536" t="s">
        <v>677</v>
      </c>
      <c r="AA17" s="536" t="s">
        <v>678</v>
      </c>
      <c r="AB17" s="538" t="s">
        <v>274</v>
      </c>
      <c r="AC17" s="1262" t="s">
        <v>273</v>
      </c>
      <c r="AD17" s="1262"/>
      <c r="AE17" s="1217"/>
      <c r="AF17" s="1250"/>
      <c r="AG17" s="1155"/>
    </row>
    <row r="18" spans="1:37">
      <c r="J18" s="483"/>
      <c r="K18" s="491">
        <v>1</v>
      </c>
      <c r="L18" s="480" t="s">
        <v>93</v>
      </c>
      <c r="M18" s="480" t="s">
        <v>49</v>
      </c>
      <c r="N18" s="1272">
        <f ca="1">OFFSET(N18,0,-1)+1</f>
        <v>3</v>
      </c>
      <c r="O18" s="1272"/>
      <c r="P18" s="1272"/>
      <c r="Q18" s="1272"/>
      <c r="R18" s="1272">
        <f ca="1">OFFSET(N18,0,0)+1</f>
        <v>4</v>
      </c>
      <c r="S18" s="1272"/>
      <c r="T18" s="1272"/>
      <c r="U18" s="1272"/>
      <c r="V18" s="676"/>
      <c r="W18" s="676"/>
      <c r="X18" s="676"/>
      <c r="Y18" s="677">
        <f ca="1">OFFSET(R18,0,0)+1</f>
        <v>5</v>
      </c>
      <c r="Z18" s="489">
        <f ca="1">OFFSET(Z18,0,-1)+1</f>
        <v>6</v>
      </c>
      <c r="AA18" s="489">
        <f ca="1">OFFSET(AA18,0,-1)+1</f>
        <v>7</v>
      </c>
      <c r="AB18" s="489">
        <f ca="1">OFFSET(AB18,0,-1)+1</f>
        <v>8</v>
      </c>
      <c r="AC18" s="1272">
        <f ca="1">OFFSET(AC18,0,-1)+1</f>
        <v>9</v>
      </c>
      <c r="AD18" s="1272"/>
      <c r="AE18" s="489">
        <f ca="1">OFFSET(AE18,0,-2)+1</f>
        <v>10</v>
      </c>
      <c r="AF18" s="525"/>
      <c r="AG18" s="489">
        <f ca="1">OFFSET(AG18,0,-2)+1</f>
        <v>11</v>
      </c>
    </row>
    <row r="19" spans="1:37" ht="22.5">
      <c r="A19" s="1236">
        <v>1</v>
      </c>
      <c r="B19" s="1017"/>
      <c r="C19" s="1017"/>
      <c r="D19" s="1017"/>
      <c r="E19" s="1017"/>
      <c r="F19" s="1010"/>
      <c r="G19" s="1016"/>
      <c r="H19" s="1016"/>
      <c r="I19" s="998"/>
      <c r="J19" s="997"/>
      <c r="K19" s="997"/>
      <c r="L19" s="595">
        <f>mergeValue(A19)</f>
        <v>1</v>
      </c>
      <c r="M19" s="643" t="s">
        <v>20</v>
      </c>
      <c r="N19" s="1273"/>
      <c r="O19" s="1273"/>
      <c r="P19" s="1273"/>
      <c r="Q19" s="1273"/>
      <c r="R19" s="1273"/>
      <c r="S19" s="1273"/>
      <c r="T19" s="1273"/>
      <c r="U19" s="1273"/>
      <c r="V19" s="1273"/>
      <c r="W19" s="1273"/>
      <c r="X19" s="1273"/>
      <c r="Y19" s="1273"/>
      <c r="Z19" s="1273"/>
      <c r="AA19" s="1273"/>
      <c r="AB19" s="1273"/>
      <c r="AC19" s="1273"/>
      <c r="AD19" s="1273"/>
      <c r="AE19" s="1273"/>
      <c r="AF19" s="1273"/>
      <c r="AG19" s="583" t="s">
        <v>476</v>
      </c>
    </row>
    <row r="20" spans="1:37" ht="22.5">
      <c r="A20" s="1236"/>
      <c r="B20" s="1236">
        <v>1</v>
      </c>
      <c r="C20" s="1017"/>
      <c r="D20" s="1017"/>
      <c r="E20" s="1017"/>
      <c r="F20" s="1010"/>
      <c r="G20" s="1019"/>
      <c r="H20" s="1020"/>
      <c r="I20" s="999"/>
      <c r="J20" s="994"/>
      <c r="K20" s="992"/>
      <c r="L20" s="595" t="str">
        <f>mergeValue(A20) &amp;"."&amp; mergeValue(B20)</f>
        <v>1.1</v>
      </c>
      <c r="M20" s="548" t="s">
        <v>16</v>
      </c>
      <c r="N20" s="1274"/>
      <c r="O20" s="1274"/>
      <c r="P20" s="1274"/>
      <c r="Q20" s="1274"/>
      <c r="R20" s="1274"/>
      <c r="S20" s="1274"/>
      <c r="T20" s="1274"/>
      <c r="U20" s="1274"/>
      <c r="V20" s="1274"/>
      <c r="W20" s="1274"/>
      <c r="X20" s="1274"/>
      <c r="Y20" s="1274"/>
      <c r="Z20" s="1274"/>
      <c r="AA20" s="1274"/>
      <c r="AB20" s="1274"/>
      <c r="AC20" s="1274"/>
      <c r="AD20" s="1274"/>
      <c r="AE20" s="1274"/>
      <c r="AF20" s="1274"/>
      <c r="AG20" s="583" t="s">
        <v>477</v>
      </c>
    </row>
    <row r="21" spans="1:37" ht="22.5">
      <c r="A21" s="1236"/>
      <c r="B21" s="1236"/>
      <c r="C21" s="1236">
        <v>1</v>
      </c>
      <c r="D21" s="1017"/>
      <c r="E21" s="1017"/>
      <c r="F21" s="1010"/>
      <c r="G21" s="1019"/>
      <c r="H21" s="1020"/>
      <c r="I21" s="999"/>
      <c r="J21" s="994"/>
      <c r="K21" s="992"/>
      <c r="L21" s="595" t="str">
        <f>mergeValue(A21) &amp;"."&amp; mergeValue(B21)&amp;"."&amp; mergeValue(C21)</f>
        <v>1.1.1</v>
      </c>
      <c r="M21" s="549" t="s">
        <v>7</v>
      </c>
      <c r="N21" s="1274"/>
      <c r="O21" s="1274"/>
      <c r="P21" s="1274"/>
      <c r="Q21" s="1274"/>
      <c r="R21" s="1274"/>
      <c r="S21" s="1274"/>
      <c r="T21" s="1274"/>
      <c r="U21" s="1274"/>
      <c r="V21" s="1274"/>
      <c r="W21" s="1274"/>
      <c r="X21" s="1274"/>
      <c r="Y21" s="1274"/>
      <c r="Z21" s="1274"/>
      <c r="AA21" s="1274"/>
      <c r="AB21" s="1274"/>
      <c r="AC21" s="1274"/>
      <c r="AD21" s="1274"/>
      <c r="AE21" s="1274"/>
      <c r="AF21" s="1274"/>
      <c r="AG21" s="583" t="s">
        <v>633</v>
      </c>
    </row>
    <row r="22" spans="1:37" ht="15" customHeight="1">
      <c r="A22" s="1236"/>
      <c r="B22" s="1236"/>
      <c r="C22" s="1236"/>
      <c r="D22" s="1236">
        <v>1</v>
      </c>
      <c r="E22" s="1017"/>
      <c r="F22" s="1010"/>
      <c r="G22" s="1019"/>
      <c r="H22" s="1020"/>
      <c r="I22" s="999"/>
      <c r="J22" s="994"/>
      <c r="K22" s="992"/>
      <c r="L22" s="595" t="str">
        <f>mergeValue(A22) &amp;"."&amp; mergeValue(B22)&amp;"."&amp; mergeValue(C22)&amp;"."&amp; mergeValue(D22)</f>
        <v>1.1.1.1</v>
      </c>
      <c r="M22" s="550" t="s">
        <v>22</v>
      </c>
      <c r="N22" s="1274"/>
      <c r="O22" s="1274"/>
      <c r="P22" s="1274"/>
      <c r="Q22" s="1274"/>
      <c r="R22" s="1274"/>
      <c r="S22" s="1274"/>
      <c r="T22" s="1274"/>
      <c r="U22" s="1274"/>
      <c r="V22" s="1274"/>
      <c r="W22" s="1274"/>
      <c r="X22" s="1274"/>
      <c r="Y22" s="1274"/>
      <c r="Z22" s="1274"/>
      <c r="AA22" s="1274"/>
      <c r="AB22" s="1274"/>
      <c r="AC22" s="1274"/>
      <c r="AD22" s="1274"/>
      <c r="AE22" s="1274"/>
      <c r="AF22" s="1274"/>
      <c r="AG22" s="583" t="s">
        <v>680</v>
      </c>
    </row>
    <row r="23" spans="1:37" ht="20.100000000000001" customHeight="1">
      <c r="A23" s="1236"/>
      <c r="B23" s="1236"/>
      <c r="C23" s="1236"/>
      <c r="D23" s="1236"/>
      <c r="E23" s="1236">
        <v>1</v>
      </c>
      <c r="F23" s="1010"/>
      <c r="G23" s="1019"/>
      <c r="H23" s="1020"/>
      <c r="I23" s="1021"/>
      <c r="J23" s="1011"/>
      <c r="K23" s="1154"/>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3"/>
      <c r="X23" s="541">
        <v>1</v>
      </c>
      <c r="Y23" s="1098"/>
      <c r="Z23" s="673"/>
      <c r="AA23" s="673"/>
      <c r="AB23" s="1247"/>
      <c r="AC23" s="1232" t="s">
        <v>84</v>
      </c>
      <c r="AD23" s="1247"/>
      <c r="AE23" s="1232" t="s">
        <v>85</v>
      </c>
      <c r="AF23" s="580"/>
      <c r="AG23" s="1263" t="s">
        <v>681</v>
      </c>
      <c r="AH23" s="502" t="str">
        <f>strCheckDate(Z24:AF24)</f>
        <v/>
      </c>
      <c r="AI23" s="506" t="str">
        <f>IF(AND(COUNTIF(AJ18:AJ27,AJ23)&gt;1,AJ23&lt;&gt;""),"ErrUnique:HasDoubleConn","")</f>
        <v/>
      </c>
      <c r="AJ23" s="506"/>
      <c r="AK23" s="506"/>
    </row>
    <row r="24" spans="1:37" ht="20.100000000000001" customHeight="1">
      <c r="A24" s="1236"/>
      <c r="B24" s="1236"/>
      <c r="C24" s="1236"/>
      <c r="D24" s="1236"/>
      <c r="E24" s="1236"/>
      <c r="F24" s="1010"/>
      <c r="G24" s="1019"/>
      <c r="H24" s="1020"/>
      <c r="I24" s="1021"/>
      <c r="J24" s="1011"/>
      <c r="K24" s="1154"/>
      <c r="L24" s="1275"/>
      <c r="M24" s="1276"/>
      <c r="N24" s="1232"/>
      <c r="O24" s="1270"/>
      <c r="P24" s="1266"/>
      <c r="Q24" s="1268"/>
      <c r="R24" s="1232"/>
      <c r="S24" s="1270"/>
      <c r="T24" s="1266"/>
      <c r="U24" s="1269"/>
      <c r="V24" s="1232"/>
      <c r="W24" s="603"/>
      <c r="X24" s="567"/>
      <c r="Y24" s="567"/>
      <c r="Z24" s="574"/>
      <c r="AA24" s="605" t="str">
        <f>AB23 &amp; "-" &amp; AD23</f>
        <v>-</v>
      </c>
      <c r="AB24" s="1231"/>
      <c r="AC24" s="1232"/>
      <c r="AD24" s="1231"/>
      <c r="AE24" s="1232"/>
      <c r="AF24" s="675"/>
      <c r="AG24" s="1264"/>
      <c r="AI24" s="506"/>
      <c r="AJ24" s="506"/>
      <c r="AK24" s="506"/>
    </row>
    <row r="25" spans="1:37" ht="20.100000000000001" customHeight="1">
      <c r="A25" s="1236"/>
      <c r="B25" s="1236"/>
      <c r="C25" s="1236"/>
      <c r="D25" s="1236"/>
      <c r="E25" s="1236"/>
      <c r="F25" s="1010"/>
      <c r="G25" s="1019"/>
      <c r="H25" s="1020"/>
      <c r="I25" s="1021"/>
      <c r="J25" s="1011"/>
      <c r="K25" s="1154"/>
      <c r="L25" s="1275"/>
      <c r="M25" s="1276"/>
      <c r="N25" s="1232"/>
      <c r="O25" s="1270"/>
      <c r="P25" s="1266"/>
      <c r="Q25" s="1269"/>
      <c r="R25" s="1232"/>
      <c r="S25" s="604"/>
      <c r="T25" s="560"/>
      <c r="U25" s="567"/>
      <c r="V25" s="573"/>
      <c r="W25" s="573"/>
      <c r="X25" s="573"/>
      <c r="Y25" s="573"/>
      <c r="Z25" s="574"/>
      <c r="AA25" s="574"/>
      <c r="AB25" s="575"/>
      <c r="AC25" s="566"/>
      <c r="AD25" s="566"/>
      <c r="AE25" s="575"/>
      <c r="AF25" s="566"/>
      <c r="AG25" s="1264"/>
      <c r="AI25" s="506"/>
      <c r="AJ25" s="506"/>
      <c r="AK25" s="506"/>
    </row>
    <row r="26" spans="1:37" ht="20.100000000000001" customHeight="1">
      <c r="A26" s="1236"/>
      <c r="B26" s="1236"/>
      <c r="C26" s="1236"/>
      <c r="D26" s="1236"/>
      <c r="E26" s="1236"/>
      <c r="F26" s="1010"/>
      <c r="G26" s="1019"/>
      <c r="H26" s="1020"/>
      <c r="I26" s="1021"/>
      <c r="J26" s="1011"/>
      <c r="K26" s="1154"/>
      <c r="L26" s="1275"/>
      <c r="M26" s="1276"/>
      <c r="N26" s="1232"/>
      <c r="O26" s="576"/>
      <c r="P26" s="578"/>
      <c r="Q26" s="577"/>
      <c r="R26" s="573"/>
      <c r="S26" s="573"/>
      <c r="T26" s="573"/>
      <c r="U26" s="573"/>
      <c r="V26" s="573"/>
      <c r="W26" s="573"/>
      <c r="X26" s="573"/>
      <c r="Y26" s="573"/>
      <c r="Z26" s="574"/>
      <c r="AA26" s="574"/>
      <c r="AB26" s="575"/>
      <c r="AC26" s="566"/>
      <c r="AD26" s="566"/>
      <c r="AE26" s="575"/>
      <c r="AF26" s="566"/>
      <c r="AG26" s="1264"/>
      <c r="AI26" s="506"/>
      <c r="AJ26" s="506"/>
      <c r="AK26" s="506"/>
    </row>
    <row r="27" spans="1:37" s="477" customFormat="1" ht="15" customHeight="1">
      <c r="A27" s="1236"/>
      <c r="B27" s="1236"/>
      <c r="C27" s="1236"/>
      <c r="D27" s="1236"/>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5"/>
      <c r="AH27" s="503"/>
      <c r="AI27" s="503"/>
      <c r="AJ27" s="213"/>
      <c r="AK27" s="213"/>
    </row>
    <row r="28" spans="1:37" s="477" customFormat="1" ht="15" customHeight="1">
      <c r="A28" s="1236"/>
      <c r="B28" s="1236"/>
      <c r="C28" s="1236"/>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6"/>
      <c r="B29" s="1236"/>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6"/>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str">
        <f>"Код отчёта: " &amp; GetCode()</f>
        <v>Код отчёта: FAS.JKH.OPEN.INFO.PRICE.WARM</v>
      </c>
      <c r="C2" s="1130"/>
      <c r="D2" s="1130"/>
      <c r="E2" s="1130"/>
      <c r="F2" s="1130"/>
      <c r="G2" s="1130"/>
      <c r="Q2" s="231"/>
      <c r="R2" s="231"/>
      <c r="S2" s="231"/>
      <c r="T2" s="231"/>
      <c r="U2" s="231"/>
      <c r="V2" s="231"/>
      <c r="W2" s="231"/>
    </row>
    <row r="3" spans="1:27" ht="18" customHeight="1">
      <c r="B3" s="1131" t="str">
        <f>"Версия " &amp; GetVersion()</f>
        <v>Версия 1.0.2</v>
      </c>
      <c r="C3" s="113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769</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2" t="s">
        <v>589</v>
      </c>
      <c r="F7" s="1132"/>
      <c r="G7" s="1132"/>
      <c r="H7" s="1132"/>
      <c r="I7" s="1132"/>
      <c r="J7" s="1132"/>
      <c r="K7" s="1132"/>
      <c r="L7" s="1132"/>
      <c r="M7" s="1132"/>
      <c r="N7" s="1132"/>
      <c r="O7" s="1132"/>
      <c r="P7" s="1132"/>
      <c r="Q7" s="1132"/>
      <c r="R7" s="1132"/>
      <c r="S7" s="1132"/>
      <c r="T7" s="1132"/>
      <c r="U7" s="1132"/>
      <c r="V7" s="1132"/>
      <c r="W7" s="1132"/>
      <c r="X7" s="1132"/>
      <c r="Y7" s="59"/>
    </row>
    <row r="8" spans="1:27" ht="15"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587</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50"/>
      <c r="V70" s="450"/>
      <c r="W70" s="450"/>
      <c r="X70" s="450"/>
      <c r="Y70" s="59"/>
    </row>
    <row r="71" spans="1:25" ht="15" hidden="1">
      <c r="A71" s="43"/>
      <c r="B71" s="78"/>
      <c r="C71" s="77"/>
      <c r="D71" s="61"/>
      <c r="E71" s="1134" t="s">
        <v>586</v>
      </c>
      <c r="F71" s="1134"/>
      <c r="G71" s="1134"/>
      <c r="H71" s="1134"/>
      <c r="I71" s="1134"/>
      <c r="J71" s="1134"/>
      <c r="K71" s="1134"/>
      <c r="L71" s="1134"/>
      <c r="M71" s="1134"/>
      <c r="N71" s="1134"/>
      <c r="O71" s="1134"/>
      <c r="P71" s="1134"/>
      <c r="Q71" s="1134"/>
      <c r="R71" s="1134"/>
      <c r="S71" s="1134"/>
      <c r="T71" s="1134"/>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Ds5SVmkhASQdExh07S9GUWAdHLhmFMtGttvxc8fWyEjOQJ5o6kyaDra6XMjbOVATa6Y6v3k7VjVmdHET4Jy5oA==" saltValue="3YU3X5tCITi0ToNltPFSJA=="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6"/>
    </row>
    <row r="3" spans="1:20" ht="3" customHeight="1"/>
    <row r="4" spans="1:20" s="190" customFormat="1" ht="11.25">
      <c r="A4" s="214"/>
      <c r="B4" s="214"/>
      <c r="C4" s="214"/>
      <c r="D4" s="214"/>
      <c r="F4" s="1155" t="s">
        <v>454</v>
      </c>
      <c r="G4" s="1155"/>
      <c r="H4" s="1155"/>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3" t="s">
        <v>686</v>
      </c>
      <c r="M5" s="1233"/>
      <c r="N5" s="1233"/>
      <c r="O5" s="1233"/>
      <c r="P5" s="1233"/>
      <c r="Q5" s="1233"/>
      <c r="R5" s="1233"/>
      <c r="S5" s="1233"/>
      <c r="T5" s="1233"/>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2" t="str">
        <f>IF(NameOrPr_ch="",IF(NameOrPr="","",NameOrPr),NameOrPr_ch)</f>
        <v>Департамент ценового и тарифного регулирования Самарской области</v>
      </c>
      <c r="P7" s="1253"/>
      <c r="Q7" s="1253"/>
      <c r="R7" s="1253"/>
      <c r="S7" s="1253"/>
      <c r="T7" s="1254"/>
      <c r="U7" s="669"/>
      <c r="Y7" s="1015"/>
      <c r="Z7" s="507"/>
      <c r="AA7" s="507"/>
      <c r="AB7" s="507"/>
      <c r="AC7" s="507"/>
    </row>
    <row r="8" spans="1:29" s="572" customFormat="1" ht="18.75">
      <c r="A8" s="592"/>
      <c r="B8" s="592"/>
      <c r="C8" s="592"/>
      <c r="D8" s="592"/>
      <c r="E8" s="592"/>
      <c r="F8" s="592"/>
      <c r="G8" s="592"/>
      <c r="H8" s="592"/>
      <c r="L8" s="501"/>
      <c r="M8" s="619" t="s">
        <v>596</v>
      </c>
      <c r="N8" s="668"/>
      <c r="O8" s="1252" t="str">
        <f>IF(datePr_ch="",IF(datePr="","",datePr),datePr_ch)</f>
        <v>18.12.2020</v>
      </c>
      <c r="P8" s="1253"/>
      <c r="Q8" s="1253"/>
      <c r="R8" s="1253"/>
      <c r="S8" s="1253"/>
      <c r="T8" s="1254"/>
      <c r="U8" s="669"/>
      <c r="Y8" s="1015"/>
      <c r="Z8" s="592"/>
      <c r="AA8" s="592"/>
      <c r="AB8" s="592"/>
      <c r="AC8" s="592"/>
    </row>
    <row r="9" spans="1:29" s="493" customFormat="1" ht="18.75">
      <c r="A9" s="507"/>
      <c r="B9" s="507"/>
      <c r="C9" s="507"/>
      <c r="D9" s="507"/>
      <c r="E9" s="507"/>
      <c r="F9" s="507"/>
      <c r="G9" s="507"/>
      <c r="H9" s="507"/>
      <c r="L9" s="554"/>
      <c r="M9" s="619" t="s">
        <v>595</v>
      </c>
      <c r="N9" s="668"/>
      <c r="O9" s="1252" t="str">
        <f>IF(numberPr_ch="",IF(numberPr="","",numberPr),numberPr_ch)</f>
        <v>784</v>
      </c>
      <c r="P9" s="1253"/>
      <c r="Q9" s="1253"/>
      <c r="R9" s="1253"/>
      <c r="S9" s="1253"/>
      <c r="T9" s="1254"/>
      <c r="U9" s="669"/>
      <c r="Y9" s="1015"/>
      <c r="Z9" s="507"/>
      <c r="AA9" s="507"/>
      <c r="AB9" s="507"/>
      <c r="AC9" s="507"/>
    </row>
    <row r="10" spans="1:29" s="493" customFormat="1" ht="18.75">
      <c r="A10" s="507"/>
      <c r="B10" s="507"/>
      <c r="C10" s="507"/>
      <c r="D10" s="507"/>
      <c r="E10" s="507"/>
      <c r="F10" s="507"/>
      <c r="G10" s="507"/>
      <c r="H10" s="507"/>
      <c r="L10" s="554"/>
      <c r="M10" s="619" t="s">
        <v>501</v>
      </c>
      <c r="N10" s="668"/>
      <c r="O10" s="1252" t="str">
        <f>IF(IstPub_ch="",IF(IstPub="","",IstPub),IstPub_ch)</f>
        <v>Сайт правительства Самарской области</v>
      </c>
      <c r="P10" s="1253"/>
      <c r="Q10" s="1253"/>
      <c r="R10" s="1253"/>
      <c r="S10" s="1253"/>
      <c r="T10" s="1254"/>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4"/>
      <c r="M12" s="1234"/>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1"/>
      <c r="R13" s="1251"/>
      <c r="S13" s="1251"/>
      <c r="T13" s="1251"/>
      <c r="U13" s="1251"/>
      <c r="V13" s="1251"/>
    </row>
    <row r="14" spans="1:29">
      <c r="J14" s="483"/>
      <c r="K14" s="483"/>
      <c r="L14" s="1155" t="s">
        <v>454</v>
      </c>
      <c r="M14" s="1155"/>
      <c r="N14" s="1155"/>
      <c r="O14" s="1155"/>
      <c r="P14" s="1155"/>
      <c r="Q14" s="1155"/>
      <c r="R14" s="1155"/>
      <c r="S14" s="1155"/>
      <c r="T14" s="1155"/>
      <c r="U14" s="1155"/>
      <c r="V14" s="1155"/>
      <c r="W14" s="1155"/>
      <c r="X14" s="1155" t="s">
        <v>455</v>
      </c>
    </row>
    <row r="15" spans="1:29" ht="14.25" customHeight="1">
      <c r="J15" s="483"/>
      <c r="K15" s="483"/>
      <c r="L15" s="1217" t="s">
        <v>92</v>
      </c>
      <c r="M15" s="1217" t="s">
        <v>626</v>
      </c>
      <c r="N15" s="536"/>
      <c r="O15" s="1217" t="s">
        <v>627</v>
      </c>
      <c r="P15" s="1271" t="s">
        <v>628</v>
      </c>
      <c r="Q15" s="1271" t="s">
        <v>641</v>
      </c>
      <c r="R15" s="1271"/>
      <c r="S15" s="1271"/>
      <c r="T15" s="1271"/>
      <c r="U15" s="1271"/>
      <c r="V15" s="1217" t="s">
        <v>341</v>
      </c>
      <c r="W15" s="1250" t="s">
        <v>275</v>
      </c>
      <c r="X15" s="1155"/>
    </row>
    <row r="16" spans="1:29" s="525" customFormat="1" ht="25.5" customHeight="1">
      <c r="A16" s="587"/>
      <c r="B16" s="587"/>
      <c r="C16" s="587"/>
      <c r="D16" s="587"/>
      <c r="E16" s="587"/>
      <c r="F16" s="587"/>
      <c r="G16" s="593"/>
      <c r="H16" s="593"/>
      <c r="I16" s="533"/>
      <c r="J16" s="531"/>
      <c r="K16" s="531"/>
      <c r="L16" s="1217"/>
      <c r="M16" s="1217"/>
      <c r="N16" s="536"/>
      <c r="O16" s="1217"/>
      <c r="P16" s="1271"/>
      <c r="Q16" s="1271" t="s">
        <v>679</v>
      </c>
      <c r="R16" s="1271"/>
      <c r="S16" s="1260" t="s">
        <v>654</v>
      </c>
      <c r="T16" s="1260"/>
      <c r="U16" s="1260"/>
      <c r="V16" s="1217"/>
      <c r="W16" s="1250"/>
      <c r="X16" s="1155"/>
      <c r="Y16" s="1010"/>
      <c r="Z16" s="587"/>
      <c r="AA16" s="587"/>
      <c r="AB16" s="587"/>
      <c r="AC16" s="587"/>
    </row>
    <row r="17" spans="1:29" ht="14.25" customHeight="1">
      <c r="J17" s="483"/>
      <c r="K17" s="483"/>
      <c r="L17" s="1217"/>
      <c r="M17" s="1217"/>
      <c r="N17" s="536"/>
      <c r="O17" s="1217"/>
      <c r="P17" s="1271"/>
      <c r="Q17" s="536" t="s">
        <v>677</v>
      </c>
      <c r="R17" s="536" t="s">
        <v>678</v>
      </c>
      <c r="S17" s="538" t="s">
        <v>274</v>
      </c>
      <c r="T17" s="1262" t="s">
        <v>273</v>
      </c>
      <c r="U17" s="1262"/>
      <c r="V17" s="1217"/>
      <c r="W17" s="1250"/>
      <c r="X17" s="1155"/>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2">
        <f t="shared" ca="1" si="0"/>
        <v>8</v>
      </c>
      <c r="U18" s="1272"/>
      <c r="V18" s="489">
        <f ca="1">OFFSET(V18,0,-2)+1</f>
        <v>9</v>
      </c>
      <c r="W18" s="525"/>
      <c r="X18" s="489">
        <f ca="1">OFFSET(X18,0,-2)+1</f>
        <v>10</v>
      </c>
    </row>
    <row r="19" spans="1:29" ht="22.5">
      <c r="A19" s="1236">
        <v>1</v>
      </c>
      <c r="B19" s="982"/>
      <c r="C19" s="982"/>
      <c r="D19" s="982"/>
      <c r="E19" s="982"/>
      <c r="F19" s="982"/>
      <c r="G19" s="983"/>
      <c r="H19" s="983"/>
      <c r="I19" s="985"/>
      <c r="J19" s="977"/>
      <c r="K19" s="977"/>
      <c r="L19" s="595">
        <f>mergeValue(A19)</f>
        <v>1</v>
      </c>
      <c r="M19" s="643" t="s">
        <v>20</v>
      </c>
      <c r="N19" s="582"/>
      <c r="O19" s="1249"/>
      <c r="P19" s="1249"/>
      <c r="Q19" s="1249"/>
      <c r="R19" s="1249"/>
      <c r="S19" s="1249"/>
      <c r="T19" s="1249"/>
      <c r="U19" s="1249"/>
      <c r="V19" s="1249"/>
      <c r="W19" s="1249"/>
      <c r="X19" s="583" t="s">
        <v>476</v>
      </c>
    </row>
    <row r="20" spans="1:29" ht="22.5">
      <c r="A20" s="1236"/>
      <c r="B20" s="1236">
        <v>1</v>
      </c>
      <c r="C20" s="982"/>
      <c r="D20" s="982"/>
      <c r="E20" s="982"/>
      <c r="F20" s="982"/>
      <c r="G20" s="987"/>
      <c r="H20" s="984"/>
      <c r="I20" s="989"/>
      <c r="J20" s="974"/>
      <c r="K20" s="973"/>
      <c r="L20" s="595" t="str">
        <f>mergeValue(A20) &amp;"."&amp; mergeValue(B20)</f>
        <v>1.1</v>
      </c>
      <c r="M20" s="548" t="s">
        <v>16</v>
      </c>
      <c r="N20" s="582"/>
      <c r="O20" s="1249"/>
      <c r="P20" s="1249"/>
      <c r="Q20" s="1249"/>
      <c r="R20" s="1249"/>
      <c r="S20" s="1249"/>
      <c r="T20" s="1249"/>
      <c r="U20" s="1249"/>
      <c r="V20" s="1249"/>
      <c r="W20" s="1249"/>
      <c r="X20" s="583" t="s">
        <v>477</v>
      </c>
    </row>
    <row r="21" spans="1:29" ht="22.5">
      <c r="A21" s="1236"/>
      <c r="B21" s="1236"/>
      <c r="C21" s="1236">
        <v>1</v>
      </c>
      <c r="D21" s="982"/>
      <c r="E21" s="982"/>
      <c r="F21" s="982"/>
      <c r="G21" s="987"/>
      <c r="H21" s="984"/>
      <c r="I21" s="990"/>
      <c r="J21" s="974"/>
      <c r="K21" s="973"/>
      <c r="L21" s="595" t="str">
        <f>mergeValue(A21) &amp;"."&amp; mergeValue(B21)&amp;"."&amp; mergeValue(C21)</f>
        <v>1.1.1</v>
      </c>
      <c r="M21" s="549" t="s">
        <v>7</v>
      </c>
      <c r="N21" s="582"/>
      <c r="O21" s="1249"/>
      <c r="P21" s="1249"/>
      <c r="Q21" s="1249"/>
      <c r="R21" s="1249"/>
      <c r="S21" s="1249"/>
      <c r="T21" s="1249"/>
      <c r="U21" s="1249"/>
      <c r="V21" s="1249"/>
      <c r="W21" s="1249"/>
      <c r="X21" s="583" t="s">
        <v>633</v>
      </c>
    </row>
    <row r="22" spans="1:29">
      <c r="A22" s="1236"/>
      <c r="B22" s="1236"/>
      <c r="C22" s="1236"/>
      <c r="D22" s="1236">
        <v>1</v>
      </c>
      <c r="E22" s="982"/>
      <c r="F22" s="982"/>
      <c r="G22" s="987"/>
      <c r="H22" s="984"/>
      <c r="I22" s="990"/>
      <c r="J22" s="988"/>
      <c r="K22" s="973"/>
      <c r="L22" s="595" t="str">
        <f>mergeValue(A22) &amp;"."&amp; mergeValue(B22)&amp;"."&amp; mergeValue(C22)&amp;"."&amp; mergeValue(D22)</f>
        <v>1.1.1.1</v>
      </c>
      <c r="M22" s="550" t="s">
        <v>22</v>
      </c>
      <c r="N22" s="582"/>
      <c r="O22" s="1249"/>
      <c r="P22" s="1249"/>
      <c r="Q22" s="1249"/>
      <c r="R22" s="1249"/>
      <c r="S22" s="1249"/>
      <c r="T22" s="1249"/>
      <c r="U22" s="1249"/>
      <c r="V22" s="1249"/>
      <c r="W22" s="1249"/>
      <c r="X22" s="1022" t="s">
        <v>687</v>
      </c>
    </row>
    <row r="23" spans="1:29" ht="42.95" customHeight="1">
      <c r="A23" s="1236"/>
      <c r="B23" s="1236"/>
      <c r="C23" s="1236"/>
      <c r="D23" s="1236"/>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7" t="s">
        <v>688</v>
      </c>
      <c r="Y23" s="1010" t="str">
        <f>strCheckDateTwo(N23:W23)</f>
        <v/>
      </c>
    </row>
    <row r="24" spans="1:29" hidden="1">
      <c r="A24" s="1236"/>
      <c r="B24" s="1236"/>
      <c r="C24" s="1236"/>
      <c r="D24" s="1236"/>
      <c r="E24" s="982"/>
      <c r="F24" s="982"/>
      <c r="G24" s="987"/>
      <c r="H24" s="984"/>
      <c r="I24" s="990"/>
      <c r="J24" s="988"/>
      <c r="K24" s="978"/>
      <c r="L24" s="633"/>
      <c r="M24" s="563"/>
      <c r="N24" s="648"/>
      <c r="O24" s="648"/>
      <c r="P24" s="648"/>
      <c r="Q24" s="648"/>
      <c r="R24" s="586" t="str">
        <f>S23 &amp; "-" &amp; U23</f>
        <v>-</v>
      </c>
      <c r="S24" s="514"/>
      <c r="T24" s="588"/>
      <c r="U24" s="514"/>
      <c r="V24" s="648"/>
      <c r="W24" s="840"/>
      <c r="X24" s="1208"/>
    </row>
    <row r="25" spans="1:29" ht="15" customHeight="1">
      <c r="A25" s="1236"/>
      <c r="B25" s="1236"/>
      <c r="C25" s="1236"/>
      <c r="D25" s="1236"/>
      <c r="E25" s="982"/>
      <c r="F25" s="982"/>
      <c r="G25" s="987"/>
      <c r="H25" s="984"/>
      <c r="I25" s="990"/>
      <c r="J25" s="988"/>
      <c r="K25" s="978"/>
      <c r="L25" s="540"/>
      <c r="M25" s="553" t="s">
        <v>5</v>
      </c>
      <c r="N25" s="551"/>
      <c r="O25" s="547"/>
      <c r="P25" s="547"/>
      <c r="Q25" s="547"/>
      <c r="R25" s="547"/>
      <c r="S25" s="575"/>
      <c r="T25" s="566"/>
      <c r="U25" s="565"/>
      <c r="V25" s="551"/>
      <c r="W25" s="551"/>
      <c r="X25" s="1209"/>
    </row>
    <row r="26" spans="1:29" s="477" customFormat="1" ht="15" customHeight="1">
      <c r="A26" s="1236"/>
      <c r="B26" s="1236"/>
      <c r="C26" s="1236"/>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6"/>
      <c r="B27" s="1236"/>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6"/>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0" t="s">
        <v>689</v>
      </c>
      <c r="N31" s="1200"/>
      <c r="O31" s="1200"/>
      <c r="P31" s="1200"/>
      <c r="Q31" s="1200"/>
      <c r="R31" s="1200"/>
      <c r="S31" s="1200"/>
      <c r="T31" s="1200"/>
      <c r="U31" s="1200"/>
      <c r="V31" s="1200"/>
      <c r="W31" s="1200"/>
      <c r="X31" s="1200"/>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6"/>
    </row>
    <row r="3" spans="1:20" ht="3" customHeight="1"/>
    <row r="4" spans="1:20" s="190" customFormat="1" ht="11.25">
      <c r="A4" s="214"/>
      <c r="B4" s="214"/>
      <c r="C4" s="214"/>
      <c r="D4" s="214"/>
      <c r="F4" s="1155" t="s">
        <v>454</v>
      </c>
      <c r="G4" s="1155"/>
      <c r="H4" s="1155"/>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441"/>
      <c r="D11" s="441"/>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441"/>
      <c r="F12" s="335" t="str">
        <f>"4."&amp;mergeValue(A12) &amp;"."&amp;mergeValue(B12)&amp;"."&amp;mergeValue(C12)</f>
        <v>4.1.1.1</v>
      </c>
      <c r="G12" s="341" t="s">
        <v>497</v>
      </c>
      <c r="H12" s="317" t="str">
        <f>IF(Территории!H13="","","" &amp; Территории!H13 &amp; "")</f>
        <v>городской округ Самара</v>
      </c>
      <c r="I12" s="196" t="s">
        <v>500</v>
      </c>
      <c r="J12" s="334"/>
      <c r="K12" s="214"/>
      <c r="L12" s="214"/>
      <c r="M12" s="214"/>
      <c r="N12" s="214"/>
      <c r="O12" s="214"/>
      <c r="P12" s="214"/>
      <c r="Q12" s="214"/>
      <c r="R12" s="214"/>
      <c r="S12" s="214"/>
      <c r="T12" s="214"/>
    </row>
    <row r="13" spans="1:20" s="190" customFormat="1" ht="56.25">
      <c r="A13" s="1205"/>
      <c r="B13" s="1205"/>
      <c r="C13" s="1205"/>
      <c r="D13" s="441">
        <v>1</v>
      </c>
      <c r="F13" s="335" t="str">
        <f>"4."&amp;mergeValue(A13) &amp;"."&amp;mergeValue(B13)&amp;"."&amp;mergeValue(C13)&amp;"."&amp;mergeValue(D13)</f>
        <v>4.1.1.1.1</v>
      </c>
      <c r="G13" s="420" t="s">
        <v>498</v>
      </c>
      <c r="H13" s="317" t="str">
        <f>IF(Территории!R14="","","" &amp; Территории!R14 &amp; "")</f>
        <v>городской округ Самара (36701000)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593</v>
      </c>
      <c r="H15" s="1200"/>
      <c r="I15" s="226"/>
      <c r="J15" s="327"/>
      <c r="K15" s="327"/>
      <c r="L15" s="327"/>
      <c r="M15" s="327"/>
      <c r="N15" s="327"/>
      <c r="O15" s="327"/>
      <c r="P15" s="327"/>
      <c r="Q15" s="327"/>
      <c r="R15" s="327"/>
      <c r="S15" s="327"/>
      <c r="T15" s="327"/>
    </row>
  </sheetData>
  <sheetProtection algorithmName="SHA-512" hashValue="wmx8q3XFyFqGHM5L7Eb5tUxl9hY4eYuo4aIAcz3wWvOmzO0sIH0aqzLKa2CsOVIzUdTnushiQVF88hTXeqhd+Q==" saltValue="bey0nMqeBhUkh3YB7Mdt3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opLeftCell="C4" zoomScaleNormal="100" workbookViewId="0">
      <selection activeCell="E17" sqref="E17:F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3" t="s">
        <v>730</v>
      </c>
      <c r="E5" s="1233"/>
      <c r="F5" s="1233"/>
      <c r="G5" s="438"/>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2150</v>
      </c>
      <c r="F12" s="1092" t="s">
        <v>2153</v>
      </c>
      <c r="G12" s="1207" t="s">
        <v>597</v>
      </c>
    </row>
    <row r="13" spans="1:16" s="1063" customFormat="1" ht="20.100000000000001" customHeight="1">
      <c r="A13" s="97"/>
      <c r="B13" s="186"/>
      <c r="C13" s="1111" t="s">
        <v>2133</v>
      </c>
      <c r="D13" s="187" t="s">
        <v>2148</v>
      </c>
      <c r="E13" s="292" t="s">
        <v>2151</v>
      </c>
      <c r="F13" s="1092" t="s">
        <v>2154</v>
      </c>
      <c r="G13" s="1208"/>
      <c r="I13" s="831"/>
      <c r="J13" s="831"/>
    </row>
    <row r="14" spans="1:16" s="1063" customFormat="1" ht="20.100000000000001" customHeight="1">
      <c r="A14" s="97"/>
      <c r="B14" s="186"/>
      <c r="C14" s="1111" t="s">
        <v>2133</v>
      </c>
      <c r="D14" s="187" t="s">
        <v>2149</v>
      </c>
      <c r="E14" s="292" t="s">
        <v>2152</v>
      </c>
      <c r="F14" s="1092" t="s">
        <v>2155</v>
      </c>
      <c r="G14" s="1208"/>
      <c r="I14" s="831"/>
      <c r="J14" s="831"/>
    </row>
    <row r="15" spans="1:16" ht="15" customHeight="1">
      <c r="A15" s="285"/>
      <c r="C15" s="86"/>
      <c r="D15" s="114"/>
      <c r="E15" s="301" t="s">
        <v>328</v>
      </c>
      <c r="F15" s="298"/>
      <c r="G15" s="1209"/>
    </row>
    <row r="16" spans="1:16">
      <c r="A16" s="285"/>
      <c r="C16" s="86"/>
      <c r="D16" s="187" t="s">
        <v>329</v>
      </c>
      <c r="E16" s="287" t="s">
        <v>694</v>
      </c>
      <c r="F16" s="295" t="s">
        <v>458</v>
      </c>
      <c r="G16" s="791"/>
    </row>
    <row r="17" spans="1:16" ht="42.95" customHeight="1">
      <c r="A17" s="285"/>
      <c r="C17" s="86"/>
      <c r="D17" s="187" t="s">
        <v>443</v>
      </c>
      <c r="E17" s="1127" t="s">
        <v>2157</v>
      </c>
      <c r="F17" s="1092" t="s">
        <v>2156</v>
      </c>
      <c r="G17" s="1207" t="s">
        <v>695</v>
      </c>
    </row>
    <row r="18" spans="1:16" s="801" customFormat="1" ht="15" customHeight="1">
      <c r="A18" s="805"/>
      <c r="B18" s="186"/>
      <c r="C18" s="688"/>
      <c r="D18" s="826"/>
      <c r="E18" s="829" t="s">
        <v>328</v>
      </c>
      <c r="F18" s="792"/>
      <c r="G18" s="1209"/>
      <c r="I18" s="831"/>
      <c r="J18" s="831"/>
    </row>
    <row r="19" spans="1:16" s="801" customFormat="1">
      <c r="A19" s="805"/>
      <c r="B19" s="186"/>
      <c r="C19" s="688"/>
      <c r="D19" s="187" t="s">
        <v>733</v>
      </c>
      <c r="E19" s="784" t="s">
        <v>735</v>
      </c>
      <c r="F19" s="295" t="s">
        <v>458</v>
      </c>
      <c r="G19" s="791"/>
      <c r="I19" s="831"/>
      <c r="J19" s="831"/>
    </row>
    <row r="20" spans="1:16" s="801" customFormat="1" ht="18.75" hidden="1">
      <c r="A20" s="805"/>
      <c r="B20" s="186"/>
      <c r="C20" s="688"/>
      <c r="D20" s="787" t="s">
        <v>734</v>
      </c>
      <c r="E20" s="786"/>
      <c r="F20" s="785"/>
      <c r="G20" s="800"/>
      <c r="H20" s="788"/>
      <c r="I20" s="831"/>
      <c r="J20" s="831"/>
    </row>
    <row r="21" spans="1:16" ht="15" customHeight="1">
      <c r="A21" s="285"/>
      <c r="C21" s="86"/>
      <c r="D21" s="114"/>
      <c r="E21" s="829" t="s">
        <v>328</v>
      </c>
      <c r="F21" s="792"/>
      <c r="G21" s="793"/>
    </row>
    <row r="22" spans="1:16" ht="3" customHeight="1"/>
    <row r="23" spans="1:16">
      <c r="D23" s="790" t="s">
        <v>731</v>
      </c>
      <c r="E23" s="789" t="s">
        <v>732</v>
      </c>
      <c r="F23" s="727"/>
      <c r="G23" s="727"/>
      <c r="H23" s="727"/>
      <c r="I23" s="727"/>
      <c r="J23" s="727"/>
      <c r="K23" s="727"/>
      <c r="L23" s="727"/>
      <c r="M23" s="727"/>
      <c r="N23" s="727"/>
      <c r="O23" s="727"/>
      <c r="P23" s="727"/>
    </row>
  </sheetData>
  <sheetProtection algorithmName="SHA-512" hashValue="hHK+w8ZKxrdrFfKRjEFjBeeMgfidB7VUj0Bx+jv3ojTB+vuBGpii6gBl8JpdLtUFk5pwfd1J3Nb9SVnpoLFe5g==" saltValue="KvacyomcJbR+19/ARp+tDw=="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e386b71-e4a9-4957-9972-97e7408c448c"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6ed84cb-4f0f-48d0-8c91-7fe06d3b3cdf"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cb3dcc06-59aa-45e4-ba21-7983f0d67b60" xr:uid="{00000000-0004-0000-2000-00000200000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baf448c1-3658-4055-a9b6-371e6f1229a6" xr:uid="{00000000-0004-0000-2000-000003000000}"/>
    <hyperlink ref="E17" location="'Форма 4.7'!$E$17" tooltip="Кликните по гиперссылке, чтобы перейти по ссылке на обосновывающие документы или отредактировать её" display="наподключение" xr:uid="{00000000-0004-0000-2000-000004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1" t="s">
        <v>491</v>
      </c>
      <c r="G2" s="1202"/>
      <c r="H2" s="1203"/>
      <c r="I2" s="808"/>
    </row>
    <row r="3" spans="1:20" ht="3" customHeight="1"/>
    <row r="4" spans="1:20" s="1009" customFormat="1" ht="11.25">
      <c r="A4" s="1015"/>
      <c r="B4" s="1015"/>
      <c r="C4" s="1015"/>
      <c r="D4" s="1015"/>
      <c r="F4" s="1155" t="s">
        <v>454</v>
      </c>
      <c r="G4" s="1155"/>
      <c r="H4" s="1155"/>
      <c r="I4" s="1204"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6"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23.12.2020</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110"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116" t="s">
        <v>458</v>
      </c>
      <c r="I10" s="818"/>
      <c r="J10" s="617"/>
      <c r="K10" s="1015"/>
      <c r="L10" s="1015"/>
      <c r="M10" s="1015"/>
      <c r="N10" s="1015"/>
      <c r="O10" s="1015"/>
      <c r="P10" s="1015"/>
      <c r="Q10" s="1015"/>
      <c r="R10" s="1015"/>
      <c r="S10" s="1015"/>
      <c r="T10" s="1015"/>
    </row>
    <row r="11" spans="1:20" s="1009" customFormat="1" ht="18.75">
      <c r="A11" s="1205"/>
      <c r="B11" s="1205">
        <v>1</v>
      </c>
      <c r="C11" s="1106"/>
      <c r="D11" s="1106"/>
      <c r="F11" s="1031" t="str">
        <f>"4."&amp;mergeValue(A11) &amp;"."&amp;mergeValue(B11)</f>
        <v>4.1.1</v>
      </c>
      <c r="G11" s="832" t="s">
        <v>592</v>
      </c>
      <c r="H11" s="1110"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106"/>
      <c r="F12" s="1031" t="str">
        <f>"4."&amp;mergeValue(A12) &amp;"."&amp;mergeValue(B12)&amp;"."&amp;mergeValue(C12)</f>
        <v>4.1.1.1</v>
      </c>
      <c r="G12" s="819" t="s">
        <v>497</v>
      </c>
      <c r="H12" s="1110"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5"/>
      <c r="B13" s="1205"/>
      <c r="C13" s="1205"/>
      <c r="D13" s="1106">
        <v>1</v>
      </c>
      <c r="F13" s="1031" t="str">
        <f>"4."&amp;mergeValue(A13) &amp;"."&amp;mergeValue(B13)&amp;"."&amp;mergeValue(C13)&amp;"."&amp;mergeValue(D13)</f>
        <v>4.1.1.1.1</v>
      </c>
      <c r="G13" s="820" t="s">
        <v>498</v>
      </c>
      <c r="H13" s="1110" t="str">
        <f>IF(Территории!R14="","","" &amp; Территории!R14 &amp; "")</f>
        <v>городской округ Самара (36701000)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D740/SvqsWzQj8AE425GuR9W+Ux5vGK/rRHaWq5VLkXm1tzIKxB7QNu3YY2FWdEsyO7nLu1ZEw3Yhno9zRXVFA==" saltValue="MJyn4XXegm18QxideYHF/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H19" zoomScaleNormal="100" workbookViewId="0">
      <selection activeCell="I31" sqref="I31:I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696</v>
      </c>
      <c r="E5" s="1233"/>
      <c r="F5" s="1233"/>
      <c r="G5" s="1233"/>
      <c r="H5" s="1233"/>
      <c r="I5" s="336"/>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28" t="s">
        <v>2158</v>
      </c>
      <c r="H12" s="1092" t="s">
        <v>2159</v>
      </c>
      <c r="I12" s="415" t="s">
        <v>697</v>
      </c>
    </row>
    <row r="13" spans="1:9" ht="33.75">
      <c r="A13" s="285"/>
      <c r="B13" s="186">
        <v>3</v>
      </c>
      <c r="C13" s="86"/>
      <c r="D13" s="187">
        <v>2</v>
      </c>
      <c r="E13" s="352" t="s">
        <v>698</v>
      </c>
      <c r="F13" s="295"/>
      <c r="G13" s="295" t="s">
        <v>458</v>
      </c>
      <c r="H13" s="1092" t="s">
        <v>2156</v>
      </c>
      <c r="I13" s="416" t="s">
        <v>463</v>
      </c>
    </row>
    <row r="14" spans="1:9" ht="39" customHeight="1">
      <c r="A14" s="285"/>
      <c r="C14" s="86"/>
      <c r="D14" s="187">
        <v>3</v>
      </c>
      <c r="E14" s="1278" t="s">
        <v>699</v>
      </c>
      <c r="F14" s="1278"/>
      <c r="G14" s="1278"/>
      <c r="H14" s="1278"/>
      <c r="I14" s="413"/>
    </row>
    <row r="15" spans="1:9" ht="20.100000000000001" customHeight="1">
      <c r="A15" s="285"/>
      <c r="C15" s="86"/>
      <c r="D15" s="187" t="s">
        <v>444</v>
      </c>
      <c r="E15" s="292" t="s">
        <v>2160</v>
      </c>
      <c r="F15" s="295"/>
      <c r="G15" s="295" t="s">
        <v>458</v>
      </c>
      <c r="H15" s="1092" t="s">
        <v>2156</v>
      </c>
      <c r="I15" s="1207" t="s">
        <v>700</v>
      </c>
    </row>
    <row r="16" spans="1:9" ht="15" customHeight="1">
      <c r="A16" s="285"/>
      <c r="C16" s="86"/>
      <c r="D16" s="114"/>
      <c r="E16" s="300" t="s">
        <v>328</v>
      </c>
      <c r="F16" s="301"/>
      <c r="G16" s="301"/>
      <c r="H16" s="298"/>
      <c r="I16" s="1209"/>
    </row>
    <row r="17" spans="1:12" ht="69" customHeight="1">
      <c r="A17" s="285"/>
      <c r="B17" s="186">
        <v>3</v>
      </c>
      <c r="C17" s="86"/>
      <c r="D17" s="187">
        <v>4</v>
      </c>
      <c r="E17" s="1278" t="s">
        <v>701</v>
      </c>
      <c r="F17" s="1278"/>
      <c r="G17" s="1278"/>
      <c r="H17" s="1278"/>
      <c r="I17" s="413"/>
    </row>
    <row r="18" spans="1:12" ht="87.95" customHeight="1">
      <c r="A18" s="285"/>
      <c r="C18" s="86"/>
      <c r="D18" s="187" t="s">
        <v>445</v>
      </c>
      <c r="E18" s="302" t="s">
        <v>464</v>
      </c>
      <c r="F18" s="295"/>
      <c r="G18" s="292" t="s">
        <v>2161</v>
      </c>
      <c r="H18" s="295" t="s">
        <v>458</v>
      </c>
      <c r="I18" s="1207" t="s">
        <v>481</v>
      </c>
    </row>
    <row r="19" spans="1:12" ht="15" customHeight="1">
      <c r="A19" s="285"/>
      <c r="C19" s="86"/>
      <c r="D19" s="114"/>
      <c r="E19" s="300" t="s">
        <v>328</v>
      </c>
      <c r="F19" s="301"/>
      <c r="G19" s="301"/>
      <c r="H19" s="298"/>
      <c r="I19" s="1209"/>
    </row>
    <row r="20" spans="1:12" ht="30" customHeight="1">
      <c r="A20" s="285"/>
      <c r="B20" s="186">
        <v>3</v>
      </c>
      <c r="C20" s="86"/>
      <c r="D20" s="187">
        <v>5</v>
      </c>
      <c r="E20" s="1278" t="s">
        <v>702</v>
      </c>
      <c r="F20" s="1278"/>
      <c r="G20" s="1278"/>
      <c r="H20" s="1278"/>
      <c r="I20" s="413"/>
    </row>
    <row r="21" spans="1:12" ht="26.1" customHeight="1">
      <c r="A21" s="285"/>
      <c r="C21" s="86"/>
      <c r="D21" s="187" t="s">
        <v>446</v>
      </c>
      <c r="E21" s="1280" t="s">
        <v>703</v>
      </c>
      <c r="F21" s="1280"/>
      <c r="G21" s="1280"/>
      <c r="H21" s="1280"/>
      <c r="I21" s="413"/>
    </row>
    <row r="22" spans="1:12" ht="32.1" customHeight="1">
      <c r="A22" s="285"/>
      <c r="C22" s="86"/>
      <c r="D22" s="187" t="s">
        <v>447</v>
      </c>
      <c r="E22" s="303" t="s">
        <v>465</v>
      </c>
      <c r="F22" s="295"/>
      <c r="G22" s="414" t="s">
        <v>2162</v>
      </c>
      <c r="H22" s="295" t="s">
        <v>458</v>
      </c>
      <c r="I22" s="1207" t="s">
        <v>704</v>
      </c>
    </row>
    <row r="23" spans="1:12" ht="15" customHeight="1">
      <c r="A23" s="285"/>
      <c r="C23" s="86"/>
      <c r="D23" s="114"/>
      <c r="E23" s="301" t="s">
        <v>328</v>
      </c>
      <c r="F23" s="297"/>
      <c r="G23" s="297"/>
      <c r="H23" s="298"/>
      <c r="I23" s="1209"/>
    </row>
    <row r="24" spans="1:12" ht="14.25" customHeight="1">
      <c r="A24" s="285"/>
      <c r="C24" s="86"/>
      <c r="D24" s="187" t="s">
        <v>448</v>
      </c>
      <c r="E24" s="1280" t="s">
        <v>705</v>
      </c>
      <c r="F24" s="1280"/>
      <c r="G24" s="1280"/>
      <c r="H24" s="1280"/>
      <c r="I24" s="413"/>
    </row>
    <row r="25" spans="1:12" ht="42.95" customHeight="1">
      <c r="A25" s="285"/>
      <c r="C25" s="86"/>
      <c r="D25" s="187" t="s">
        <v>449</v>
      </c>
      <c r="E25" s="303" t="s">
        <v>467</v>
      </c>
      <c r="F25" s="295"/>
      <c r="G25" s="1129" t="s">
        <v>2163</v>
      </c>
      <c r="H25" s="295" t="s">
        <v>458</v>
      </c>
      <c r="I25" s="1207" t="s">
        <v>598</v>
      </c>
    </row>
    <row r="26" spans="1:12" ht="15" customHeight="1">
      <c r="A26" s="285"/>
      <c r="C26" s="86"/>
      <c r="D26" s="114"/>
      <c r="E26" s="301" t="s">
        <v>328</v>
      </c>
      <c r="F26" s="297"/>
      <c r="G26" s="297"/>
      <c r="H26" s="298"/>
      <c r="I26" s="1209"/>
    </row>
    <row r="27" spans="1:12" ht="26.1" customHeight="1">
      <c r="A27" s="285"/>
      <c r="C27" s="86"/>
      <c r="D27" s="187" t="s">
        <v>450</v>
      </c>
      <c r="E27" s="1280" t="s">
        <v>706</v>
      </c>
      <c r="F27" s="1280"/>
      <c r="G27" s="1280"/>
      <c r="H27" s="1280"/>
      <c r="I27" s="413"/>
    </row>
    <row r="28" spans="1:12" ht="32.1" customHeight="1">
      <c r="A28" s="285"/>
      <c r="C28" s="86"/>
      <c r="D28" s="187" t="s">
        <v>451</v>
      </c>
      <c r="E28" s="303" t="s">
        <v>466</v>
      </c>
      <c r="F28" s="295"/>
      <c r="G28" s="306" t="s">
        <v>2164</v>
      </c>
      <c r="H28" s="295" t="s">
        <v>458</v>
      </c>
      <c r="I28" s="1207" t="s">
        <v>707</v>
      </c>
      <c r="L28" s="212" t="s">
        <v>2164</v>
      </c>
    </row>
    <row r="29" spans="1:12" ht="15" customHeight="1">
      <c r="A29" s="285"/>
      <c r="C29" s="86"/>
      <c r="D29" s="114"/>
      <c r="E29" s="301" t="s">
        <v>328</v>
      </c>
      <c r="F29" s="297"/>
      <c r="G29" s="297"/>
      <c r="H29" s="298"/>
      <c r="I29" s="1209"/>
    </row>
    <row r="30" spans="1:12" ht="49.5" customHeight="1">
      <c r="A30" s="285"/>
      <c r="B30" s="186">
        <v>3</v>
      </c>
      <c r="C30" s="86"/>
      <c r="D30" s="187" t="s">
        <v>69</v>
      </c>
      <c r="E30" s="1278" t="s">
        <v>709</v>
      </c>
      <c r="F30" s="1278"/>
      <c r="G30" s="1278"/>
      <c r="H30" s="1278"/>
      <c r="I30" s="413"/>
    </row>
    <row r="31" spans="1:12" ht="20.100000000000001" customHeight="1">
      <c r="A31" s="285"/>
      <c r="C31" s="86"/>
      <c r="D31" s="187" t="s">
        <v>452</v>
      </c>
      <c r="E31" s="1129" t="s">
        <v>2165</v>
      </c>
      <c r="F31" s="295"/>
      <c r="G31" s="295" t="s">
        <v>458</v>
      </c>
      <c r="H31" s="1092" t="s">
        <v>2156</v>
      </c>
      <c r="I31" s="1207" t="s">
        <v>480</v>
      </c>
    </row>
    <row r="32" spans="1:12" ht="15" customHeight="1">
      <c r="A32" s="285"/>
      <c r="C32" s="86"/>
      <c r="D32" s="114"/>
      <c r="E32" s="300" t="s">
        <v>328</v>
      </c>
      <c r="F32" s="297"/>
      <c r="G32" s="297"/>
      <c r="H32" s="298"/>
      <c r="I32" s="1209"/>
    </row>
    <row r="33" spans="1:12" s="174" customFormat="1" ht="3" customHeight="1">
      <c r="A33" s="285"/>
      <c r="K33" s="290"/>
      <c r="L33" s="290"/>
    </row>
    <row r="34" spans="1:12" ht="24.75" customHeight="1">
      <c r="D34" s="299">
        <v>1</v>
      </c>
      <c r="E34" s="1200" t="s">
        <v>708</v>
      </c>
      <c r="F34" s="1200"/>
      <c r="G34" s="1200"/>
      <c r="H34" s="1200"/>
      <c r="I34" s="1200"/>
    </row>
  </sheetData>
  <sheetProtection algorithmName="SHA-512" hashValue="dDA/hzcFGwxxTi/mmbKhLe/nDNdFRUH6oWGJ+5EZ0be5I51tfD9h6jwDbvTL9DvsRp4sEaaIBP+phWgqJjaw7g==" saltValue="oAJgDOI2cs88psRMtasY1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f72e3d89-7205-461c-a312-93b7d3ccea88" xr:uid="{00000000-0004-0000-2200-000000000000}"/>
    <hyperlink ref="G12" location="'Форма 4.8'!$G$12" tooltip="Кликните по гиперссылке, чтобы перейти по гиперссылке или отредактировать её" display="http://mpsamis.ru" xr:uid="{00000000-0004-0000-2200-000001000000}"/>
    <hyperlink ref="H13" location="'Форма 4.8'!$H$13" tooltip="Кликните по гиперссылке, чтобы перейти по гиперссылке или отредактировать её" display="https://portal.eias.ru/Portal/DownloadPage.aspx?type=12&amp;guid=baf448c1-3658-4055-a9b6-371e6f1229a6" xr:uid="{00000000-0004-0000-2200-000002000000}"/>
    <hyperlink ref="H15" location="'Форма 4.8'!$H$15" tooltip="Кликните по гиперссылке, чтобы перейти по гиперссылке или отредактировать её" display="https://portal.eias.ru/Portal/DownloadPage.aspx?type=12&amp;guid=baf448c1-3658-4055-a9b6-371e6f1229a6" xr:uid="{00000000-0004-0000-2200-000003000000}"/>
    <hyperlink ref="H31" location="'Форма 4.8'!$H$31" tooltip="Кликните по гиперссылке, чтобы перейти по гиперссылке или отредактировать её" display="https://portal.eias.ru/Portal/DownloadPage.aspx?type=12&amp;guid=baf448c1-3658-4055-a9b6-371e6f1229a6" xr:uid="{00000000-0004-0000-2200-000004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7"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9"/>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314</v>
      </c>
      <c r="E7" s="116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1" t="s">
        <v>55</v>
      </c>
      <c r="E7" s="1281"/>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40"/>
    </row>
    <row r="3" spans="2:5" ht="3" customHeight="1"/>
    <row r="4" spans="2:5" ht="21.75" customHeight="1" thickBot="1">
      <c r="B4" s="1126" t="s">
        <v>1</v>
      </c>
      <c r="C4" s="1126" t="s">
        <v>91</v>
      </c>
      <c r="D4" s="1126" t="s">
        <v>72</v>
      </c>
    </row>
    <row r="5" spans="2:5" ht="12" thickTop="1"/>
  </sheetData>
  <sheetProtection algorithmName="SHA-512" hashValue="RY4JbPt7gUhTUjVuH1BqlmHo4laEoVFRDwUj6EP3klRPwFN8IawEDCRtpvj8avLDDBqLmP84pKxLbhyt/12y4A==" saltValue="X0Xc82BqjLY2DQlV4OXTMA==" spinCount="100000" sheet="1" objects="1" scenarios="1" formatColumns="0" formatRows="0" autoFilter="0"/>
  <autoFilter ref="B4:D4" xr:uid="{ADCA0B47-85CB-47F6-AE8C-1F35DEF71BF9}"/>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44188.654791666668</v>
      </c>
      <c r="B2" s="12" t="s">
        <v>774</v>
      </c>
      <c r="C2" s="12" t="s">
        <v>442</v>
      </c>
    </row>
    <row r="3" spans="1:4">
      <c r="A3" s="1120">
        <v>44188.654814814814</v>
      </c>
      <c r="B3" s="12" t="s">
        <v>775</v>
      </c>
      <c r="C3" s="12" t="s">
        <v>442</v>
      </c>
    </row>
    <row r="4" spans="1:4">
      <c r="A4" s="1120">
        <v>44188.654872685183</v>
      </c>
      <c r="B4" s="12" t="s">
        <v>774</v>
      </c>
      <c r="C4" s="12" t="s">
        <v>442</v>
      </c>
    </row>
    <row r="5" spans="1:4">
      <c r="A5" s="1120">
        <v>44188.65488425926</v>
      </c>
      <c r="B5" s="12" t="s">
        <v>775</v>
      </c>
      <c r="C5" s="12" t="s">
        <v>442</v>
      </c>
    </row>
    <row r="6" spans="1:4">
      <c r="A6" s="1120">
        <v>44188.656446759262</v>
      </c>
      <c r="B6" s="12" t="s">
        <v>774</v>
      </c>
      <c r="C6" s="12" t="s">
        <v>442</v>
      </c>
    </row>
    <row r="7" spans="1:4">
      <c r="A7" s="1120">
        <v>44188.656458333331</v>
      </c>
      <c r="B7" s="12" t="s">
        <v>775</v>
      </c>
      <c r="C7" s="12" t="s">
        <v>442</v>
      </c>
    </row>
    <row r="8" spans="1:4">
      <c r="A8" s="1120">
        <v>44253.454861111109</v>
      </c>
      <c r="B8" s="12" t="s">
        <v>774</v>
      </c>
      <c r="C8" s="12" t="s">
        <v>442</v>
      </c>
    </row>
    <row r="9" spans="1:4">
      <c r="A9" s="1120">
        <v>44253.454872685186</v>
      </c>
      <c r="B9" s="12" t="s">
        <v>775</v>
      </c>
      <c r="C9" s="12" t="s">
        <v>442</v>
      </c>
    </row>
  </sheetData>
  <sheetProtection algorithmName="SHA-512" hashValue="u0gl4gFsLUnjobZPxK5gf4G4H3wEh/rHEcFshTJefHXB4cIFx/hNYiixaAiFbVeSNcuJrKebrLXXTRwkob61Sg==" saltValue="oUozmzNW5NR+vBdT+BATL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2"/>
      <c r="F9" s="1304"/>
      <c r="G9" s="1308" t="s">
        <v>85</v>
      </c>
      <c r="H9" s="1176"/>
      <c r="I9" s="1176">
        <v>1</v>
      </c>
      <c r="J9" s="1297"/>
      <c r="K9" s="1232" t="s">
        <v>85</v>
      </c>
      <c r="L9" s="1170"/>
      <c r="M9" s="1170" t="s">
        <v>93</v>
      </c>
      <c r="N9" s="1300"/>
      <c r="O9" s="1232" t="s">
        <v>85</v>
      </c>
      <c r="P9" s="1170"/>
      <c r="Q9" s="1170" t="s">
        <v>93</v>
      </c>
      <c r="R9" s="1301"/>
      <c r="S9" s="1232" t="s">
        <v>85</v>
      </c>
      <c r="T9" s="1089"/>
      <c r="U9" s="1089" t="s">
        <v>93</v>
      </c>
      <c r="V9" s="1115"/>
      <c r="W9" s="308"/>
    </row>
    <row r="10" spans="1:23" s="741" customFormat="1" ht="17.100000000000001" customHeight="1">
      <c r="A10" s="205"/>
      <c r="C10" s="159"/>
      <c r="D10" s="1176"/>
      <c r="E10" s="1302"/>
      <c r="F10" s="1304"/>
      <c r="G10" s="1308"/>
      <c r="H10" s="1176"/>
      <c r="I10" s="1176"/>
      <c r="J10" s="1297"/>
      <c r="K10" s="1232"/>
      <c r="L10" s="1170"/>
      <c r="M10" s="1170"/>
      <c r="N10" s="1300"/>
      <c r="O10" s="1232"/>
      <c r="P10" s="1170"/>
      <c r="Q10" s="1170"/>
      <c r="R10" s="1301"/>
      <c r="S10" s="1232"/>
      <c r="T10" s="1091"/>
      <c r="U10" s="746"/>
      <c r="V10" s="747" t="s">
        <v>716</v>
      </c>
      <c r="W10" s="748"/>
    </row>
    <row r="11" spans="1:23" s="102" customFormat="1" ht="17.100000000000001" customHeight="1">
      <c r="A11" s="205"/>
      <c r="C11" s="159"/>
      <c r="D11" s="1174"/>
      <c r="E11" s="1303"/>
      <c r="F11" s="1305"/>
      <c r="G11" s="1174"/>
      <c r="H11" s="1174"/>
      <c r="I11" s="1174"/>
      <c r="J11" s="1298"/>
      <c r="K11" s="1174"/>
      <c r="L11" s="1174"/>
      <c r="M11" s="1174"/>
      <c r="N11" s="1301"/>
      <c r="O11" s="1174"/>
      <c r="P11" s="1090"/>
      <c r="Q11" s="746"/>
      <c r="R11" s="747" t="s">
        <v>715</v>
      </c>
      <c r="S11" s="743"/>
      <c r="T11" s="743"/>
      <c r="U11" s="743"/>
      <c r="V11" s="743"/>
      <c r="W11" s="748"/>
    </row>
    <row r="12" spans="1:23" s="102" customFormat="1" ht="17.100000000000001" customHeight="1">
      <c r="A12" s="205"/>
      <c r="C12" s="159"/>
      <c r="D12" s="1174"/>
      <c r="E12" s="1303"/>
      <c r="F12" s="1305"/>
      <c r="G12" s="1174"/>
      <c r="H12" s="1174"/>
      <c r="I12" s="1174"/>
      <c r="J12" s="1298"/>
      <c r="K12" s="1174"/>
      <c r="L12" s="746"/>
      <c r="M12" s="747"/>
      <c r="N12" s="747" t="s">
        <v>412</v>
      </c>
      <c r="O12" s="747"/>
      <c r="P12" s="747"/>
      <c r="Q12" s="747"/>
      <c r="R12" s="747"/>
      <c r="S12" s="743"/>
      <c r="T12" s="743"/>
      <c r="U12" s="743"/>
      <c r="V12" s="743"/>
      <c r="W12" s="748"/>
    </row>
    <row r="13" spans="1:23" s="102" customFormat="1" ht="17.25" customHeight="1">
      <c r="A13" s="205"/>
      <c r="C13" s="159"/>
      <c r="D13" s="1174"/>
      <c r="E13" s="1303"/>
      <c r="F13" s="1305"/>
      <c r="G13" s="1174"/>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6"/>
      <c r="E15" s="1306"/>
      <c r="F15" s="1307"/>
      <c r="G15" s="1309"/>
      <c r="H15" s="1176"/>
      <c r="I15" s="1176">
        <v>1</v>
      </c>
      <c r="J15" s="1297"/>
      <c r="K15" s="1232" t="s">
        <v>85</v>
      </c>
      <c r="L15" s="1170"/>
      <c r="M15" s="1170" t="s">
        <v>93</v>
      </c>
      <c r="N15" s="1300"/>
      <c r="O15" s="1232" t="s">
        <v>85</v>
      </c>
      <c r="P15" s="1170"/>
      <c r="Q15" s="1170" t="s">
        <v>93</v>
      </c>
      <c r="R15" s="1301"/>
      <c r="S15" s="1232" t="s">
        <v>85</v>
      </c>
      <c r="T15" s="1089"/>
      <c r="U15" s="1089" t="s">
        <v>93</v>
      </c>
      <c r="V15" s="1115"/>
      <c r="W15" s="308"/>
    </row>
    <row r="16" spans="1:23" s="744" customFormat="1" ht="16.5" customHeight="1">
      <c r="A16" s="750"/>
      <c r="B16" s="745"/>
      <c r="C16" s="749"/>
      <c r="D16" s="1296"/>
      <c r="E16" s="1306"/>
      <c r="F16" s="1307"/>
      <c r="G16" s="1309"/>
      <c r="H16" s="1176"/>
      <c r="I16" s="1176"/>
      <c r="J16" s="1297"/>
      <c r="K16" s="1232"/>
      <c r="L16" s="1170"/>
      <c r="M16" s="1170"/>
      <c r="N16" s="1300"/>
      <c r="O16" s="1232"/>
      <c r="P16" s="1170"/>
      <c r="Q16" s="1170"/>
      <c r="R16" s="1301"/>
      <c r="S16" s="1232"/>
      <c r="T16" s="1091"/>
      <c r="U16" s="746"/>
      <c r="V16" s="747" t="s">
        <v>716</v>
      </c>
      <c r="W16" s="748"/>
    </row>
    <row r="17" spans="1:36" ht="17.100000000000001" customHeight="1">
      <c r="A17" s="205"/>
      <c r="B17" s="102"/>
      <c r="C17" s="159"/>
      <c r="D17" s="1296"/>
      <c r="E17" s="1306"/>
      <c r="F17" s="1307"/>
      <c r="G17" s="1309"/>
      <c r="H17" s="1176"/>
      <c r="I17" s="1176"/>
      <c r="J17" s="1298"/>
      <c r="K17" s="1232"/>
      <c r="L17" s="1170"/>
      <c r="M17" s="1170"/>
      <c r="N17" s="1301"/>
      <c r="O17" s="1232"/>
      <c r="P17" s="1090"/>
      <c r="Q17" s="746"/>
      <c r="R17" s="747" t="s">
        <v>715</v>
      </c>
      <c r="S17" s="743"/>
      <c r="T17" s="743"/>
      <c r="U17" s="743"/>
      <c r="V17" s="743"/>
      <c r="W17" s="748"/>
    </row>
    <row r="18" spans="1:36" ht="17.100000000000001" customHeight="1">
      <c r="A18" s="205"/>
      <c r="B18" s="102"/>
      <c r="C18" s="159"/>
      <c r="D18" s="1296"/>
      <c r="E18" s="1306"/>
      <c r="F18" s="1307"/>
      <c r="G18" s="1309"/>
      <c r="H18" s="1176"/>
      <c r="I18" s="1176"/>
      <c r="J18" s="1298"/>
      <c r="K18" s="1232"/>
      <c r="L18" s="746"/>
      <c r="M18" s="747"/>
      <c r="N18" s="747" t="s">
        <v>412</v>
      </c>
      <c r="O18" s="747"/>
      <c r="P18" s="747"/>
      <c r="Q18" s="747"/>
      <c r="R18" s="747"/>
      <c r="S18" s="743"/>
      <c r="T18" s="743"/>
      <c r="U18" s="743"/>
      <c r="V18" s="743"/>
      <c r="W18" s="748"/>
    </row>
    <row r="19" spans="1:36" ht="17.100000000000001" customHeight="1">
      <c r="A19" s="205"/>
      <c r="B19" s="102"/>
      <c r="C19" s="159"/>
      <c r="D19" s="1296"/>
      <c r="E19" s="1306"/>
      <c r="F19" s="1307"/>
      <c r="G19" s="130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60" t="s">
        <v>270</v>
      </c>
      <c r="S27" s="1260"/>
      <c r="T27" s="1260"/>
      <c r="U27" s="1217" t="s">
        <v>341</v>
      </c>
      <c r="W27" s="1310"/>
    </row>
    <row r="28" spans="1:36" ht="17.100000000000001" customHeight="1">
      <c r="O28" s="1261" t="s">
        <v>605</v>
      </c>
      <c r="P28" s="1261" t="s">
        <v>271</v>
      </c>
      <c r="Q28" s="1261"/>
      <c r="R28" s="1260"/>
      <c r="S28" s="1260"/>
      <c r="T28" s="1260"/>
      <c r="U28" s="1217"/>
      <c r="W28" s="1310"/>
    </row>
    <row r="29" spans="1:36" ht="37.5" customHeight="1">
      <c r="O29" s="1261"/>
      <c r="P29" s="104" t="s">
        <v>606</v>
      </c>
      <c r="Q29" s="104" t="s">
        <v>6</v>
      </c>
      <c r="R29" s="105" t="s">
        <v>274</v>
      </c>
      <c r="S29" s="1262" t="s">
        <v>273</v>
      </c>
      <c r="T29" s="1262"/>
      <c r="U29" s="1217"/>
      <c r="W29" s="1310"/>
    </row>
    <row r="30" spans="1:36" ht="17.100000000000001" customHeight="1">
      <c r="G30" s="157"/>
      <c r="H30" s="157"/>
      <c r="I30" s="157"/>
      <c r="J30" s="157"/>
      <c r="K30" s="157"/>
      <c r="L30" s="122"/>
      <c r="M30" s="433" t="s">
        <v>183</v>
      </c>
      <c r="N30" s="434"/>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5" customFormat="1" ht="22.5">
      <c r="A31" s="1236">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6"/>
      <c r="B32" s="1236">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6"/>
      <c r="B33" s="1236"/>
      <c r="C33" s="1236">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6"/>
      <c r="B34" s="1236"/>
      <c r="C34" s="1236"/>
      <c r="D34" s="1236">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6"/>
      <c r="B35" s="1236"/>
      <c r="C35" s="1236"/>
      <c r="D35" s="1236"/>
      <c r="E35" s="1236">
        <v>1</v>
      </c>
      <c r="F35" s="851"/>
      <c r="G35" s="851"/>
      <c r="H35" s="849">
        <v>1</v>
      </c>
      <c r="I35" s="1236">
        <v>1</v>
      </c>
      <c r="J35" s="851"/>
      <c r="K35" s="856"/>
      <c r="L35" s="595" t="str">
        <f>mergeValue(A35) &amp;"."&amp; mergeValue(B35)&amp;"."&amp; mergeValue(C35)&amp;"."&amp; mergeValue(D35)&amp;"."&amp; mergeValue(E35)</f>
        <v>1.1.1.1.1</v>
      </c>
      <c r="M35" s="556" t="s">
        <v>9</v>
      </c>
      <c r="N35" s="648"/>
      <c r="O35" s="1239"/>
      <c r="P35" s="1240"/>
      <c r="Q35" s="1240"/>
      <c r="R35" s="1240"/>
      <c r="S35" s="1240"/>
      <c r="T35" s="1240"/>
      <c r="U35" s="1240"/>
      <c r="V35" s="1241"/>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6"/>
      <c r="B36" s="1236"/>
      <c r="C36" s="1236"/>
      <c r="D36" s="1236"/>
      <c r="E36" s="1236"/>
      <c r="F36" s="1236">
        <v>1</v>
      </c>
      <c r="G36" s="849"/>
      <c r="H36" s="849"/>
      <c r="I36" s="1236"/>
      <c r="J36" s="1236">
        <v>1</v>
      </c>
      <c r="K36" s="857"/>
      <c r="L36" s="595" t="str">
        <f>mergeValue(A36) &amp;"."&amp; mergeValue(B36)&amp;"."&amp; mergeValue(C36)&amp;"."&amp; mergeValue(D36)&amp;"."&amp; mergeValue(E36)&amp;"."&amp; mergeValue(F36)</f>
        <v>1.1.1.1.1.1</v>
      </c>
      <c r="M36" s="557" t="s">
        <v>10</v>
      </c>
      <c r="N36" s="648"/>
      <c r="O36" s="1239"/>
      <c r="P36" s="1240"/>
      <c r="Q36" s="1240"/>
      <c r="R36" s="1240"/>
      <c r="S36" s="1240"/>
      <c r="T36" s="1240"/>
      <c r="U36" s="1240"/>
      <c r="V36" s="1241"/>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6"/>
      <c r="B37" s="1236"/>
      <c r="C37" s="1236"/>
      <c r="D37" s="1236"/>
      <c r="E37" s="1236"/>
      <c r="F37" s="1236"/>
      <c r="G37" s="849">
        <v>1</v>
      </c>
      <c r="H37" s="849"/>
      <c r="I37" s="1236"/>
      <c r="J37" s="1236"/>
      <c r="K37" s="857">
        <v>1</v>
      </c>
      <c r="L37" s="595" t="str">
        <f>mergeValue(A37) &amp;"."&amp; mergeValue(B37)&amp;"."&amp; mergeValue(C37)&amp;"."&amp; mergeValue(D37)&amp;"."&amp; mergeValue(E37)&amp;"."&amp; mergeValue(F37)&amp;"."&amp; mergeValue(G37)</f>
        <v>1.1.1.1.1.1.1</v>
      </c>
      <c r="M37" s="1071"/>
      <c r="N37" s="648"/>
      <c r="O37" s="564"/>
      <c r="P37" s="564"/>
      <c r="Q37" s="1096"/>
      <c r="R37" s="1231"/>
      <c r="S37" s="1232" t="s">
        <v>84</v>
      </c>
      <c r="T37" s="1231"/>
      <c r="U37" s="1232" t="s">
        <v>84</v>
      </c>
      <c r="V37" s="564"/>
      <c r="W37" s="1206"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6"/>
      <c r="B38" s="1236"/>
      <c r="C38" s="1236"/>
      <c r="D38" s="1236"/>
      <c r="E38" s="1236"/>
      <c r="F38" s="1236"/>
      <c r="G38" s="849"/>
      <c r="H38" s="849"/>
      <c r="I38" s="1236"/>
      <c r="J38" s="1236"/>
      <c r="K38" s="857"/>
      <c r="L38" s="602"/>
      <c r="M38" s="648"/>
      <c r="N38" s="648"/>
      <c r="O38" s="564"/>
      <c r="P38" s="564"/>
      <c r="Q38" s="586" t="str">
        <f>R37 &amp; "-" &amp; T37</f>
        <v>-</v>
      </c>
      <c r="R38" s="1231"/>
      <c r="S38" s="1232"/>
      <c r="T38" s="1231"/>
      <c r="U38" s="1232"/>
      <c r="V38" s="564"/>
      <c r="W38" s="1206"/>
      <c r="X38" s="587"/>
      <c r="Y38" s="591"/>
      <c r="Z38" s="591" t="str">
        <f t="shared" si="0"/>
        <v/>
      </c>
      <c r="AA38" s="591"/>
      <c r="AB38" s="591"/>
      <c r="AC38" s="591"/>
      <c r="AD38" s="587"/>
      <c r="AE38" s="587"/>
      <c r="AF38" s="587"/>
      <c r="AG38" s="587"/>
      <c r="AH38" s="587"/>
      <c r="AI38" s="587"/>
      <c r="AJ38" s="587"/>
    </row>
    <row r="39" spans="1:36" s="525" customFormat="1" ht="15" customHeight="1">
      <c r="A39" s="1236"/>
      <c r="B39" s="1236"/>
      <c r="C39" s="1236"/>
      <c r="D39" s="1236"/>
      <c r="E39" s="1236"/>
      <c r="F39" s="1236"/>
      <c r="G39" s="851"/>
      <c r="H39" s="849"/>
      <c r="I39" s="1236"/>
      <c r="J39" s="1236"/>
      <c r="K39" s="856"/>
      <c r="L39" s="540"/>
      <c r="M39" s="559" t="s">
        <v>25</v>
      </c>
      <c r="N39" s="566"/>
      <c r="O39" s="566"/>
      <c r="P39" s="566"/>
      <c r="Q39" s="566"/>
      <c r="R39" s="566"/>
      <c r="S39" s="566"/>
      <c r="T39" s="566"/>
      <c r="U39" s="566"/>
      <c r="V39" s="562"/>
      <c r="W39" s="1206"/>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6"/>
      <c r="B40" s="1236"/>
      <c r="C40" s="1236"/>
      <c r="D40" s="1236"/>
      <c r="E40" s="1236"/>
      <c r="F40" s="851"/>
      <c r="G40" s="851"/>
      <c r="H40" s="849"/>
      <c r="I40" s="1236"/>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6"/>
      <c r="B41" s="1236"/>
      <c r="C41" s="1236"/>
      <c r="D41" s="1236"/>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6"/>
      <c r="B42" s="1236"/>
      <c r="C42" s="1236"/>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6"/>
      <c r="B43" s="1236"/>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6"/>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6">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6"/>
      <c r="B50" s="1236">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6"/>
      <c r="B51" s="1236"/>
      <c r="C51" s="1236">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6"/>
      <c r="B52" s="1236"/>
      <c r="C52" s="1236"/>
      <c r="D52" s="1236">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6"/>
      <c r="B53" s="1236"/>
      <c r="C53" s="1236"/>
      <c r="D53" s="1236"/>
      <c r="E53" s="1236">
        <v>1</v>
      </c>
      <c r="F53" s="869"/>
      <c r="G53" s="869"/>
      <c r="H53" s="867">
        <v>1</v>
      </c>
      <c r="I53" s="1236">
        <v>1</v>
      </c>
      <c r="J53" s="869"/>
      <c r="K53" s="874"/>
      <c r="L53" s="595" t="str">
        <f>mergeValue(A53) &amp;"."&amp; mergeValue(B53)&amp;"."&amp; mergeValue(C53)&amp;"."&amp; mergeValue(D53)&amp;"."&amp; mergeValue(E53)</f>
        <v>1.1.1.1.1</v>
      </c>
      <c r="M53" s="556" t="s">
        <v>9</v>
      </c>
      <c r="N53" s="648"/>
      <c r="O53" s="1239"/>
      <c r="P53" s="1240"/>
      <c r="Q53" s="1240"/>
      <c r="R53" s="1240"/>
      <c r="S53" s="1240"/>
      <c r="T53" s="1240"/>
      <c r="U53" s="1240"/>
      <c r="V53" s="1241"/>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6"/>
      <c r="B54" s="1236"/>
      <c r="C54" s="1236"/>
      <c r="D54" s="1236"/>
      <c r="E54" s="1236"/>
      <c r="F54" s="1236">
        <v>1</v>
      </c>
      <c r="G54" s="867"/>
      <c r="H54" s="867"/>
      <c r="I54" s="1236"/>
      <c r="J54" s="1236">
        <v>1</v>
      </c>
      <c r="K54" s="875"/>
      <c r="L54" s="595" t="str">
        <f>mergeValue(A54) &amp;"."&amp; mergeValue(B54)&amp;"."&amp; mergeValue(C54)&amp;"."&amp; mergeValue(D54)&amp;"."&amp; mergeValue(E54)&amp;"."&amp; mergeValue(F54)</f>
        <v>1.1.1.1.1.1</v>
      </c>
      <c r="M54" s="557" t="s">
        <v>10</v>
      </c>
      <c r="N54" s="648"/>
      <c r="O54" s="1239"/>
      <c r="P54" s="1240"/>
      <c r="Q54" s="1240"/>
      <c r="R54" s="1240"/>
      <c r="S54" s="1240"/>
      <c r="T54" s="1240"/>
      <c r="U54" s="1240"/>
      <c r="V54" s="1241"/>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6"/>
      <c r="B55" s="1236"/>
      <c r="C55" s="1236"/>
      <c r="D55" s="1236"/>
      <c r="E55" s="1236"/>
      <c r="F55" s="1236"/>
      <c r="G55" s="867">
        <v>1</v>
      </c>
      <c r="H55" s="867"/>
      <c r="I55" s="1236"/>
      <c r="J55" s="1236"/>
      <c r="K55" s="875">
        <v>1</v>
      </c>
      <c r="L55" s="595" t="str">
        <f>mergeValue(A55) &amp;"."&amp; mergeValue(B55)&amp;"."&amp; mergeValue(C55)&amp;"."&amp; mergeValue(D55)&amp;"."&amp; mergeValue(E55)&amp;"."&amp; mergeValue(F55)&amp;"."&amp; mergeValue(G55)</f>
        <v>1.1.1.1.1.1.1</v>
      </c>
      <c r="M55" s="1071"/>
      <c r="N55" s="648"/>
      <c r="O55" s="564"/>
      <c r="P55" s="564"/>
      <c r="Q55" s="1096"/>
      <c r="R55" s="1231"/>
      <c r="S55" s="1232" t="s">
        <v>84</v>
      </c>
      <c r="T55" s="1231"/>
      <c r="U55" s="1232" t="s">
        <v>84</v>
      </c>
      <c r="V55" s="564"/>
      <c r="W55" s="1206"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6"/>
      <c r="B56" s="1236"/>
      <c r="C56" s="1236"/>
      <c r="D56" s="1236"/>
      <c r="E56" s="1236"/>
      <c r="F56" s="1236"/>
      <c r="G56" s="867"/>
      <c r="H56" s="867"/>
      <c r="I56" s="1236"/>
      <c r="J56" s="1236"/>
      <c r="K56" s="875"/>
      <c r="L56" s="602"/>
      <c r="M56" s="648"/>
      <c r="N56" s="648"/>
      <c r="O56" s="564"/>
      <c r="P56" s="564"/>
      <c r="Q56" s="586" t="str">
        <f>R55 &amp; "-" &amp; T55</f>
        <v>-</v>
      </c>
      <c r="R56" s="1231"/>
      <c r="S56" s="1232"/>
      <c r="T56" s="1231"/>
      <c r="U56" s="1232"/>
      <c r="V56" s="564"/>
      <c r="W56" s="1206"/>
      <c r="X56" s="587"/>
      <c r="Y56" s="591"/>
      <c r="Z56" s="591" t="str">
        <f t="shared" si="1"/>
        <v/>
      </c>
      <c r="AA56" s="591"/>
      <c r="AB56" s="591"/>
      <c r="AC56" s="591"/>
      <c r="AD56" s="587"/>
      <c r="AE56" s="587"/>
      <c r="AF56" s="587"/>
      <c r="AG56" s="587"/>
      <c r="AH56" s="587"/>
      <c r="AI56" s="587"/>
      <c r="AJ56" s="587"/>
    </row>
    <row r="57" spans="1:36" s="525" customFormat="1" ht="15" customHeight="1">
      <c r="A57" s="1236"/>
      <c r="B57" s="1236"/>
      <c r="C57" s="1236"/>
      <c r="D57" s="1236"/>
      <c r="E57" s="1236"/>
      <c r="F57" s="1236"/>
      <c r="G57" s="869"/>
      <c r="H57" s="867"/>
      <c r="I57" s="1236"/>
      <c r="J57" s="1236"/>
      <c r="K57" s="874"/>
      <c r="L57" s="540"/>
      <c r="M57" s="559" t="s">
        <v>25</v>
      </c>
      <c r="N57" s="566"/>
      <c r="O57" s="566"/>
      <c r="P57" s="566"/>
      <c r="Q57" s="566"/>
      <c r="R57" s="566"/>
      <c r="S57" s="566"/>
      <c r="T57" s="566"/>
      <c r="U57" s="566"/>
      <c r="V57" s="562"/>
      <c r="W57" s="1206"/>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6"/>
      <c r="B58" s="1236"/>
      <c r="C58" s="1236"/>
      <c r="D58" s="1236"/>
      <c r="E58" s="1236"/>
      <c r="F58" s="869"/>
      <c r="G58" s="869"/>
      <c r="H58" s="867"/>
      <c r="I58" s="1236"/>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6"/>
      <c r="B59" s="1236"/>
      <c r="C59" s="1236"/>
      <c r="D59" s="1236"/>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6"/>
      <c r="B60" s="1236"/>
      <c r="C60" s="1236"/>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6"/>
      <c r="B61" s="1236"/>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6"/>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6">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6"/>
      <c r="B68" s="1236">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6"/>
      <c r="B69" s="1236"/>
      <c r="C69" s="1236">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6"/>
      <c r="B70" s="1236"/>
      <c r="C70" s="1236"/>
      <c r="D70" s="1236">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6"/>
      <c r="B71" s="1236"/>
      <c r="C71" s="1236"/>
      <c r="D71" s="1236"/>
      <c r="E71" s="1236">
        <v>1</v>
      </c>
      <c r="F71" s="887"/>
      <c r="G71" s="887"/>
      <c r="H71" s="885">
        <v>1</v>
      </c>
      <c r="I71" s="1236">
        <v>1</v>
      </c>
      <c r="J71" s="887"/>
      <c r="K71" s="892"/>
      <c r="L71" s="595" t="str">
        <f>mergeValue(A71) &amp;"."&amp; mergeValue(B71)&amp;"."&amp; mergeValue(C71)&amp;"."&amp; mergeValue(D71)&amp;"."&amp; mergeValue(E71)</f>
        <v>1.1.1.1.1</v>
      </c>
      <c r="M71" s="556" t="s">
        <v>9</v>
      </c>
      <c r="N71" s="648"/>
      <c r="O71" s="1239"/>
      <c r="P71" s="1240"/>
      <c r="Q71" s="1240"/>
      <c r="R71" s="1240"/>
      <c r="S71" s="1240"/>
      <c r="T71" s="1240"/>
      <c r="U71" s="1240"/>
      <c r="V71" s="1241"/>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6"/>
      <c r="B72" s="1236"/>
      <c r="C72" s="1236"/>
      <c r="D72" s="1236"/>
      <c r="E72" s="1236"/>
      <c r="F72" s="1236">
        <v>1</v>
      </c>
      <c r="G72" s="885"/>
      <c r="H72" s="885"/>
      <c r="I72" s="1236"/>
      <c r="J72" s="1236">
        <v>1</v>
      </c>
      <c r="K72" s="893"/>
      <c r="L72" s="595" t="str">
        <f>mergeValue(A72) &amp;"."&amp; mergeValue(B72)&amp;"."&amp; mergeValue(C72)&amp;"."&amp; mergeValue(D72)&amp;"."&amp; mergeValue(E72)&amp;"."&amp; mergeValue(F72)</f>
        <v>1.1.1.1.1.1</v>
      </c>
      <c r="M72" s="557" t="s">
        <v>10</v>
      </c>
      <c r="N72" s="648"/>
      <c r="O72" s="1239"/>
      <c r="P72" s="1240"/>
      <c r="Q72" s="1240"/>
      <c r="R72" s="1240"/>
      <c r="S72" s="1240"/>
      <c r="T72" s="1240"/>
      <c r="U72" s="1240"/>
      <c r="V72" s="1241"/>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6"/>
      <c r="B73" s="1236"/>
      <c r="C73" s="1236"/>
      <c r="D73" s="1236"/>
      <c r="E73" s="1236"/>
      <c r="F73" s="1236"/>
      <c r="G73" s="885">
        <v>1</v>
      </c>
      <c r="H73" s="885"/>
      <c r="I73" s="1236"/>
      <c r="J73" s="1236"/>
      <c r="K73" s="893">
        <v>1</v>
      </c>
      <c r="L73" s="595" t="str">
        <f>mergeValue(A73) &amp;"."&amp; mergeValue(B73)&amp;"."&amp; mergeValue(C73)&amp;"."&amp; mergeValue(D73)&amp;"."&amp; mergeValue(E73)&amp;"."&amp; mergeValue(F73)&amp;"."&amp; mergeValue(G73)</f>
        <v>1.1.1.1.1.1.1</v>
      </c>
      <c r="M73" s="1071"/>
      <c r="N73" s="648"/>
      <c r="O73" s="564"/>
      <c r="P73" s="564"/>
      <c r="Q73" s="1096"/>
      <c r="R73" s="1231"/>
      <c r="S73" s="1232" t="s">
        <v>84</v>
      </c>
      <c r="T73" s="1231"/>
      <c r="U73" s="1232" t="s">
        <v>84</v>
      </c>
      <c r="V73" s="564"/>
      <c r="W73" s="1206"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6"/>
      <c r="B74" s="1236"/>
      <c r="C74" s="1236"/>
      <c r="D74" s="1236"/>
      <c r="E74" s="1236"/>
      <c r="F74" s="1236"/>
      <c r="G74" s="885"/>
      <c r="H74" s="885"/>
      <c r="I74" s="1236"/>
      <c r="J74" s="1236"/>
      <c r="K74" s="893"/>
      <c r="L74" s="602"/>
      <c r="M74" s="648"/>
      <c r="N74" s="648"/>
      <c r="O74" s="564"/>
      <c r="P74" s="564"/>
      <c r="Q74" s="586" t="str">
        <f>R73 &amp; "-" &amp; T73</f>
        <v>-</v>
      </c>
      <c r="R74" s="1231"/>
      <c r="S74" s="1232"/>
      <c r="T74" s="1231"/>
      <c r="U74" s="1232"/>
      <c r="V74" s="564"/>
      <c r="W74" s="1206"/>
      <c r="X74" s="587"/>
      <c r="Y74" s="591"/>
      <c r="Z74" s="591" t="str">
        <f t="shared" si="2"/>
        <v/>
      </c>
      <c r="AA74" s="591"/>
      <c r="AB74" s="591"/>
      <c r="AC74" s="591"/>
      <c r="AD74" s="587"/>
      <c r="AE74" s="587"/>
      <c r="AF74" s="587"/>
      <c r="AG74" s="587"/>
      <c r="AH74" s="587"/>
      <c r="AI74" s="587"/>
      <c r="AJ74" s="587"/>
    </row>
    <row r="75" spans="1:36" s="525" customFormat="1" ht="15" customHeight="1">
      <c r="A75" s="1236"/>
      <c r="B75" s="1236"/>
      <c r="C75" s="1236"/>
      <c r="D75" s="1236"/>
      <c r="E75" s="1236"/>
      <c r="F75" s="1236"/>
      <c r="G75" s="887"/>
      <c r="H75" s="885"/>
      <c r="I75" s="1236"/>
      <c r="J75" s="1236"/>
      <c r="K75" s="892"/>
      <c r="L75" s="540"/>
      <c r="M75" s="559" t="s">
        <v>25</v>
      </c>
      <c r="N75" s="566"/>
      <c r="O75" s="566"/>
      <c r="P75" s="566"/>
      <c r="Q75" s="566"/>
      <c r="R75" s="566"/>
      <c r="S75" s="566"/>
      <c r="T75" s="566"/>
      <c r="U75" s="566"/>
      <c r="V75" s="562"/>
      <c r="W75" s="1206"/>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6"/>
      <c r="B76" s="1236"/>
      <c r="C76" s="1236"/>
      <c r="D76" s="1236"/>
      <c r="E76" s="1236"/>
      <c r="F76" s="887"/>
      <c r="G76" s="887"/>
      <c r="H76" s="885"/>
      <c r="I76" s="1236"/>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6"/>
      <c r="B77" s="1236"/>
      <c r="C77" s="1236"/>
      <c r="D77" s="1236"/>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6"/>
      <c r="B78" s="1236"/>
      <c r="C78" s="1236"/>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6"/>
      <c r="B79" s="1236"/>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6"/>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6">
        <v>1</v>
      </c>
      <c r="B85" s="921"/>
      <c r="C85" s="921"/>
      <c r="D85" s="921"/>
      <c r="E85" s="922"/>
      <c r="F85" s="923"/>
      <c r="G85" s="921"/>
      <c r="H85" s="921"/>
      <c r="I85" s="924"/>
      <c r="J85" s="919"/>
      <c r="K85" s="928">
        <v>1</v>
      </c>
      <c r="L85" s="595">
        <f>mergeValue(A85)</f>
        <v>1</v>
      </c>
      <c r="M85" s="643" t="s">
        <v>20</v>
      </c>
      <c r="N85" s="582"/>
      <c r="O85" s="1289"/>
      <c r="P85" s="1290"/>
      <c r="Q85" s="1290"/>
      <c r="R85" s="1290"/>
      <c r="S85" s="1290"/>
      <c r="T85" s="1290"/>
      <c r="U85" s="1290"/>
      <c r="V85" s="1291"/>
      <c r="W85" s="632" t="s">
        <v>658</v>
      </c>
      <c r="X85" s="587"/>
      <c r="Y85" s="587"/>
      <c r="Z85" s="587"/>
      <c r="AA85" s="587"/>
      <c r="AB85" s="587"/>
      <c r="AC85" s="587"/>
      <c r="AD85" s="587"/>
      <c r="AE85" s="587"/>
      <c r="AF85" s="587"/>
      <c r="AG85" s="587"/>
      <c r="AH85" s="587"/>
      <c r="AI85" s="587"/>
    </row>
    <row r="86" spans="1:36" s="525" customFormat="1" ht="22.5">
      <c r="A86" s="1236"/>
      <c r="B86" s="1236">
        <v>1</v>
      </c>
      <c r="C86" s="921"/>
      <c r="D86" s="921"/>
      <c r="E86" s="923"/>
      <c r="F86" s="923"/>
      <c r="G86" s="921"/>
      <c r="H86" s="921"/>
      <c r="I86" s="918"/>
      <c r="J86" s="917"/>
      <c r="K86" s="928">
        <v>1</v>
      </c>
      <c r="L86" s="595" t="str">
        <f>mergeValue(A86) &amp;"."&amp; mergeValue(B86)</f>
        <v>1.1</v>
      </c>
      <c r="M86" s="548" t="s">
        <v>16</v>
      </c>
      <c r="N86" s="582"/>
      <c r="O86" s="1289"/>
      <c r="P86" s="1290"/>
      <c r="Q86" s="1290"/>
      <c r="R86" s="1290"/>
      <c r="S86" s="1290"/>
      <c r="T86" s="1290"/>
      <c r="U86" s="1290"/>
      <c r="V86" s="1291"/>
      <c r="W86" s="632" t="s">
        <v>477</v>
      </c>
      <c r="X86" s="587"/>
      <c r="Y86" s="587"/>
      <c r="Z86" s="587"/>
      <c r="AA86" s="587"/>
      <c r="AB86" s="587"/>
      <c r="AC86" s="587"/>
      <c r="AD86" s="587"/>
      <c r="AE86" s="587"/>
      <c r="AF86" s="587"/>
      <c r="AG86" s="587"/>
      <c r="AH86" s="587"/>
      <c r="AI86" s="587"/>
    </row>
    <row r="87" spans="1:36" s="525" customFormat="1" ht="22.5">
      <c r="A87" s="1236"/>
      <c r="B87" s="1236"/>
      <c r="C87" s="1236">
        <v>1</v>
      </c>
      <c r="D87" s="921"/>
      <c r="E87" s="923"/>
      <c r="F87" s="923"/>
      <c r="G87" s="921"/>
      <c r="H87" s="921"/>
      <c r="I87" s="925"/>
      <c r="J87" s="917"/>
      <c r="K87" s="928">
        <v>1</v>
      </c>
      <c r="L87" s="595" t="str">
        <f>mergeValue(A87) &amp;"."&amp; mergeValue(B87)&amp;"."&amp; mergeValue(C87)</f>
        <v>1.1.1</v>
      </c>
      <c r="M87" s="549" t="s">
        <v>7</v>
      </c>
      <c r="N87" s="582"/>
      <c r="O87" s="1289"/>
      <c r="P87" s="1290"/>
      <c r="Q87" s="1290"/>
      <c r="R87" s="1290"/>
      <c r="S87" s="1290"/>
      <c r="T87" s="1290"/>
      <c r="U87" s="1290"/>
      <c r="V87" s="1291"/>
      <c r="W87" s="632" t="s">
        <v>633</v>
      </c>
      <c r="X87" s="587"/>
      <c r="Y87" s="587"/>
      <c r="Z87" s="587"/>
      <c r="AA87" s="587"/>
      <c r="AB87" s="587"/>
      <c r="AC87" s="587"/>
      <c r="AD87" s="587"/>
      <c r="AE87" s="587"/>
      <c r="AF87" s="587"/>
      <c r="AG87" s="587"/>
      <c r="AH87" s="587"/>
      <c r="AI87" s="587"/>
    </row>
    <row r="88" spans="1:36" s="525" customFormat="1" ht="22.5">
      <c r="A88" s="1236"/>
      <c r="B88" s="1236"/>
      <c r="C88" s="1236"/>
      <c r="D88" s="1236">
        <v>1</v>
      </c>
      <c r="E88" s="923"/>
      <c r="F88" s="923"/>
      <c r="G88" s="921"/>
      <c r="H88" s="921"/>
      <c r="I88" s="1236">
        <v>1</v>
      </c>
      <c r="J88" s="917"/>
      <c r="K88" s="928">
        <v>1</v>
      </c>
      <c r="L88" s="595" t="str">
        <f>mergeValue(A88) &amp;"."&amp; mergeValue(B88)&amp;"."&amp; mergeValue(C88)&amp;"."&amp; mergeValue(D88)</f>
        <v>1.1.1.1</v>
      </c>
      <c r="M88" s="550" t="s">
        <v>22</v>
      </c>
      <c r="N88" s="582"/>
      <c r="O88" s="1289"/>
      <c r="P88" s="1290"/>
      <c r="Q88" s="1290"/>
      <c r="R88" s="1290"/>
      <c r="S88" s="1290"/>
      <c r="T88" s="1290"/>
      <c r="U88" s="1290"/>
      <c r="V88" s="1291"/>
      <c r="W88" s="632" t="s">
        <v>634</v>
      </c>
      <c r="X88" s="587"/>
      <c r="Y88" s="587"/>
      <c r="Z88" s="587"/>
      <c r="AA88" s="587"/>
      <c r="AB88" s="587"/>
      <c r="AC88" s="587"/>
      <c r="AD88" s="587"/>
      <c r="AE88" s="587"/>
      <c r="AF88" s="587"/>
      <c r="AG88" s="587"/>
      <c r="AH88" s="587"/>
      <c r="AI88" s="587"/>
    </row>
    <row r="89" spans="1:36" s="525" customFormat="1" ht="11.25" hidden="1" customHeight="1">
      <c r="A89" s="1236"/>
      <c r="B89" s="1236"/>
      <c r="C89" s="1236"/>
      <c r="D89" s="1236"/>
      <c r="E89" s="1236">
        <v>1</v>
      </c>
      <c r="F89" s="923"/>
      <c r="G89" s="921"/>
      <c r="H89" s="921"/>
      <c r="I89" s="1236"/>
      <c r="J89" s="923"/>
      <c r="K89" s="928">
        <v>1</v>
      </c>
      <c r="L89" s="595"/>
      <c r="M89" s="556"/>
      <c r="N89" s="583"/>
      <c r="O89" s="1292"/>
      <c r="P89" s="1293"/>
      <c r="Q89" s="1293"/>
      <c r="R89" s="1293"/>
      <c r="S89" s="1293"/>
      <c r="T89" s="1293"/>
      <c r="U89" s="1293"/>
      <c r="V89" s="1294"/>
      <c r="W89" s="561"/>
      <c r="X89" s="587"/>
      <c r="Y89" s="587"/>
      <c r="Z89" s="587"/>
      <c r="AA89" s="587"/>
      <c r="AB89" s="587"/>
      <c r="AC89" s="587"/>
      <c r="AD89" s="587"/>
      <c r="AE89" s="587"/>
      <c r="AF89" s="587"/>
      <c r="AG89" s="587"/>
      <c r="AH89" s="587"/>
      <c r="AI89" s="587"/>
    </row>
    <row r="90" spans="1:36" s="525" customFormat="1" ht="90">
      <c r="A90" s="1236"/>
      <c r="B90" s="1236"/>
      <c r="C90" s="1236"/>
      <c r="D90" s="1236"/>
      <c r="E90" s="1236"/>
      <c r="F90" s="1236">
        <v>1</v>
      </c>
      <c r="G90" s="921"/>
      <c r="H90" s="921"/>
      <c r="I90" s="1236"/>
      <c r="J90" s="1242"/>
      <c r="K90" s="928">
        <v>1</v>
      </c>
      <c r="L90" s="595" t="str">
        <f>mergeValue(A90) &amp;"."&amp; mergeValue(B90)&amp;"."&amp; mergeValue(C90)&amp;"."&amp; mergeValue(D90)&amp;"."&amp;  mergeValue(F90)</f>
        <v>1.1.1.1.1</v>
      </c>
      <c r="M90" s="556" t="s">
        <v>10</v>
      </c>
      <c r="N90" s="583"/>
      <c r="O90" s="1239"/>
      <c r="P90" s="1240"/>
      <c r="Q90" s="1240"/>
      <c r="R90" s="1240"/>
      <c r="S90" s="1240"/>
      <c r="T90" s="1240"/>
      <c r="U90" s="1240"/>
      <c r="V90" s="1241"/>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6"/>
      <c r="B91" s="1236"/>
      <c r="C91" s="1236"/>
      <c r="D91" s="1236"/>
      <c r="E91" s="1236"/>
      <c r="F91" s="1236"/>
      <c r="G91" s="921">
        <v>1</v>
      </c>
      <c r="H91" s="921"/>
      <c r="I91" s="1236"/>
      <c r="J91" s="1242"/>
      <c r="K91" s="920"/>
      <c r="L91" s="595" t="str">
        <f>mergeValue(A91) &amp;"."&amp; mergeValue(B91)&amp;"."&amp; mergeValue(C91)&amp;"."&amp; mergeValue(D91)&amp;"."&amp;  mergeValue(F91)&amp;"."&amp;  mergeValue(G91)</f>
        <v>1.1.1.1.1.1</v>
      </c>
      <c r="M91" s="1071"/>
      <c r="N91" s="588"/>
      <c r="O91" s="564"/>
      <c r="P91" s="564"/>
      <c r="Q91" s="564"/>
      <c r="R91" s="1247"/>
      <c r="S91" s="1232" t="s">
        <v>84</v>
      </c>
      <c r="T91" s="1247"/>
      <c r="U91" s="1232" t="s">
        <v>84</v>
      </c>
      <c r="V91" s="539"/>
      <c r="W91" s="1206"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6"/>
      <c r="B92" s="1236"/>
      <c r="C92" s="1236"/>
      <c r="D92" s="1236"/>
      <c r="E92" s="1236"/>
      <c r="F92" s="1236"/>
      <c r="G92" s="921"/>
      <c r="H92" s="921"/>
      <c r="I92" s="1236"/>
      <c r="J92" s="1242"/>
      <c r="K92" s="928">
        <v>1</v>
      </c>
      <c r="L92" s="602"/>
      <c r="M92" s="648"/>
      <c r="N92" s="588"/>
      <c r="O92" s="564"/>
      <c r="P92" s="564"/>
      <c r="Q92" s="586" t="str">
        <f>R91 &amp; "-" &amp; T91</f>
        <v>-</v>
      </c>
      <c r="R92" s="1247"/>
      <c r="S92" s="1232"/>
      <c r="T92" s="1247"/>
      <c r="U92" s="1232"/>
      <c r="V92" s="539"/>
      <c r="W92" s="1206"/>
      <c r="X92" s="587"/>
      <c r="Y92" s="591"/>
      <c r="Z92" s="591"/>
      <c r="AA92" s="591"/>
      <c r="AB92" s="591"/>
      <c r="AC92" s="591"/>
      <c r="AD92" s="587"/>
      <c r="AE92" s="587"/>
      <c r="AF92" s="587"/>
      <c r="AG92" s="587"/>
      <c r="AH92" s="587"/>
      <c r="AI92" s="587"/>
    </row>
    <row r="93" spans="1:36" s="524" customFormat="1" ht="15" customHeight="1">
      <c r="A93" s="1236"/>
      <c r="B93" s="1236"/>
      <c r="C93" s="1236"/>
      <c r="D93" s="1236"/>
      <c r="E93" s="1236"/>
      <c r="F93" s="1236"/>
      <c r="G93" s="921"/>
      <c r="H93" s="921"/>
      <c r="I93" s="1236"/>
      <c r="J93" s="1242"/>
      <c r="K93" s="928">
        <v>1</v>
      </c>
      <c r="L93" s="540"/>
      <c r="M93" s="558" t="s">
        <v>25</v>
      </c>
      <c r="N93" s="553"/>
      <c r="O93" s="547"/>
      <c r="P93" s="547"/>
      <c r="Q93" s="547"/>
      <c r="R93" s="575"/>
      <c r="S93" s="566"/>
      <c r="T93" s="565"/>
      <c r="U93" s="553"/>
      <c r="V93" s="562"/>
      <c r="W93" s="1206"/>
      <c r="X93" s="589"/>
      <c r="Y93" s="589"/>
      <c r="Z93" s="589"/>
      <c r="AA93" s="589"/>
      <c r="AB93" s="589"/>
      <c r="AC93" s="589"/>
      <c r="AD93" s="589"/>
      <c r="AE93" s="589"/>
      <c r="AF93" s="589"/>
      <c r="AG93" s="589"/>
      <c r="AH93" s="589"/>
      <c r="AI93" s="589"/>
    </row>
    <row r="94" spans="1:36" s="524" customFormat="1" ht="15" customHeight="1">
      <c r="A94" s="1236"/>
      <c r="B94" s="1236"/>
      <c r="C94" s="1236"/>
      <c r="D94" s="1236"/>
      <c r="E94" s="1236"/>
      <c r="F94" s="923"/>
      <c r="G94" s="923"/>
      <c r="H94" s="921"/>
      <c r="I94" s="1236"/>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6"/>
      <c r="B95" s="1236"/>
      <c r="C95" s="1236"/>
      <c r="D95" s="1236"/>
      <c r="E95" s="923"/>
      <c r="F95" s="923"/>
      <c r="G95" s="923"/>
      <c r="H95" s="921"/>
      <c r="I95" s="1236"/>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6"/>
      <c r="B96" s="1236"/>
      <c r="C96" s="1236"/>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6"/>
      <c r="B97" s="1236"/>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6"/>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6">
        <v>1</v>
      </c>
      <c r="B103" s="1081"/>
      <c r="C103" s="1081"/>
      <c r="D103" s="1081"/>
      <c r="E103" s="1082"/>
      <c r="F103" s="1083"/>
      <c r="G103" s="1081"/>
      <c r="H103" s="1081"/>
      <c r="I103" s="1062"/>
      <c r="J103" s="1067"/>
      <c r="K103" s="1067"/>
      <c r="L103" s="595">
        <f>mergeValue(A103)</f>
        <v>1</v>
      </c>
      <c r="M103" s="643" t="s">
        <v>20</v>
      </c>
      <c r="N103" s="582"/>
      <c r="O103" s="1289"/>
      <c r="P103" s="1290"/>
      <c r="Q103" s="1290"/>
      <c r="R103" s="1290"/>
      <c r="S103" s="1290"/>
      <c r="T103" s="1290"/>
      <c r="U103" s="1290"/>
      <c r="V103" s="1290"/>
      <c r="W103" s="1290"/>
      <c r="X103" s="1290"/>
      <c r="Y103" s="1290"/>
      <c r="Z103" s="1290"/>
      <c r="AA103" s="1291"/>
      <c r="AB103" s="632" t="s">
        <v>476</v>
      </c>
      <c r="AC103" s="587"/>
      <c r="AD103" s="587"/>
      <c r="AE103" s="587"/>
      <c r="AF103" s="587"/>
      <c r="AG103" s="587"/>
      <c r="AH103" s="587"/>
      <c r="AI103" s="587"/>
      <c r="AJ103" s="587"/>
      <c r="AK103" s="587"/>
      <c r="AL103" s="587"/>
      <c r="AM103" s="587"/>
      <c r="AN103" s="587"/>
    </row>
    <row r="104" spans="1:40" s="525" customFormat="1" ht="22.5">
      <c r="A104" s="1236"/>
      <c r="B104" s="1236">
        <v>1</v>
      </c>
      <c r="C104" s="1081"/>
      <c r="D104" s="1081"/>
      <c r="E104" s="1083"/>
      <c r="F104" s="1083"/>
      <c r="G104" s="1081"/>
      <c r="H104" s="1081"/>
      <c r="I104" s="1069"/>
      <c r="J104" s="1064"/>
      <c r="K104" s="1063"/>
      <c r="L104" s="595" t="str">
        <f>mergeValue(A104) &amp;"."&amp; mergeValue(B104)</f>
        <v>1.1</v>
      </c>
      <c r="M104" s="548" t="s">
        <v>16</v>
      </c>
      <c r="N104" s="582"/>
      <c r="O104" s="1289"/>
      <c r="P104" s="1290"/>
      <c r="Q104" s="1290"/>
      <c r="R104" s="1290"/>
      <c r="S104" s="1290"/>
      <c r="T104" s="1290"/>
      <c r="U104" s="1290"/>
      <c r="V104" s="1290"/>
      <c r="W104" s="1290"/>
      <c r="X104" s="1290"/>
      <c r="Y104" s="1290"/>
      <c r="Z104" s="1290"/>
      <c r="AA104" s="1291"/>
      <c r="AB104" s="632" t="s">
        <v>477</v>
      </c>
      <c r="AC104" s="587"/>
      <c r="AD104" s="587"/>
      <c r="AE104" s="587"/>
      <c r="AF104" s="587"/>
      <c r="AG104" s="587"/>
      <c r="AH104" s="587"/>
      <c r="AI104" s="587"/>
      <c r="AJ104" s="587"/>
      <c r="AK104" s="587"/>
      <c r="AL104" s="587"/>
      <c r="AM104" s="587"/>
      <c r="AN104" s="587"/>
    </row>
    <row r="105" spans="1:40" s="525" customFormat="1" ht="22.5">
      <c r="A105" s="1236"/>
      <c r="B105" s="1236"/>
      <c r="C105" s="1236">
        <v>1</v>
      </c>
      <c r="D105" s="1081"/>
      <c r="E105" s="1083"/>
      <c r="F105" s="1083"/>
      <c r="G105" s="1081"/>
      <c r="H105" s="1081"/>
      <c r="I105" s="1069"/>
      <c r="J105" s="1064"/>
      <c r="K105" s="1063"/>
      <c r="L105" s="595" t="str">
        <f>mergeValue(A105) &amp;"."&amp; mergeValue(B105)&amp;"."&amp; mergeValue(C105)</f>
        <v>1.1.1</v>
      </c>
      <c r="M105" s="549" t="s">
        <v>7</v>
      </c>
      <c r="N105" s="582"/>
      <c r="O105" s="1289"/>
      <c r="P105" s="1290"/>
      <c r="Q105" s="1290"/>
      <c r="R105" s="1290"/>
      <c r="S105" s="1290"/>
      <c r="T105" s="1290"/>
      <c r="U105" s="1290"/>
      <c r="V105" s="1290"/>
      <c r="W105" s="1290"/>
      <c r="X105" s="1290"/>
      <c r="Y105" s="1290"/>
      <c r="Z105" s="1290"/>
      <c r="AA105" s="1291"/>
      <c r="AB105" s="632" t="s">
        <v>633</v>
      </c>
      <c r="AC105" s="587"/>
      <c r="AD105" s="587"/>
      <c r="AE105" s="587"/>
      <c r="AF105" s="587"/>
      <c r="AG105" s="587"/>
      <c r="AH105" s="587"/>
      <c r="AI105" s="587"/>
      <c r="AJ105" s="587"/>
      <c r="AK105" s="587"/>
      <c r="AL105" s="587"/>
      <c r="AM105" s="587"/>
      <c r="AN105" s="587"/>
    </row>
    <row r="106" spans="1:40" s="525" customFormat="1" ht="22.5">
      <c r="A106" s="1236"/>
      <c r="B106" s="1236"/>
      <c r="C106" s="1236"/>
      <c r="D106" s="1236">
        <v>1</v>
      </c>
      <c r="E106" s="1083"/>
      <c r="F106" s="1083"/>
      <c r="G106" s="1081"/>
      <c r="H106" s="1081"/>
      <c r="I106" s="1069"/>
      <c r="J106" s="1064"/>
      <c r="K106" s="1063"/>
      <c r="L106" s="595" t="str">
        <f>mergeValue(A106) &amp;"."&amp; mergeValue(B106)&amp;"."&amp; mergeValue(C106)&amp;"."&amp; mergeValue(D106)</f>
        <v>1.1.1.1</v>
      </c>
      <c r="M106" s="550" t="s">
        <v>22</v>
      </c>
      <c r="N106" s="582"/>
      <c r="O106" s="1289"/>
      <c r="P106" s="1290"/>
      <c r="Q106" s="1290"/>
      <c r="R106" s="1290"/>
      <c r="S106" s="1290"/>
      <c r="T106" s="1290"/>
      <c r="U106" s="1290"/>
      <c r="V106" s="1290"/>
      <c r="W106" s="1290"/>
      <c r="X106" s="1290"/>
      <c r="Y106" s="1290"/>
      <c r="Z106" s="1290"/>
      <c r="AA106" s="1291"/>
      <c r="AB106" s="632" t="s">
        <v>634</v>
      </c>
      <c r="AC106" s="587"/>
      <c r="AD106" s="587"/>
      <c r="AE106" s="587"/>
      <c r="AF106" s="587"/>
      <c r="AG106" s="587"/>
      <c r="AH106" s="587"/>
      <c r="AI106" s="587"/>
      <c r="AJ106" s="587"/>
      <c r="AK106" s="587"/>
      <c r="AL106" s="587"/>
      <c r="AM106" s="587"/>
      <c r="AN106" s="587"/>
    </row>
    <row r="107" spans="1:40" s="525" customFormat="1" ht="0.2" customHeight="1">
      <c r="A107" s="1236"/>
      <c r="B107" s="1236"/>
      <c r="C107" s="1236"/>
      <c r="D107" s="1236"/>
      <c r="E107" s="1236">
        <v>1</v>
      </c>
      <c r="F107" s="1083"/>
      <c r="G107" s="1081"/>
      <c r="H107" s="1081"/>
      <c r="I107" s="1068"/>
      <c r="J107" s="1064"/>
      <c r="K107" s="1063"/>
      <c r="L107" s="595"/>
      <c r="M107" s="556"/>
      <c r="N107" s="583"/>
      <c r="O107" s="1292"/>
      <c r="P107" s="1293"/>
      <c r="Q107" s="1293"/>
      <c r="R107" s="1293"/>
      <c r="S107" s="1293"/>
      <c r="T107" s="1293"/>
      <c r="U107" s="1293"/>
      <c r="V107" s="1293"/>
      <c r="W107" s="1293"/>
      <c r="X107" s="1293"/>
      <c r="Y107" s="1293"/>
      <c r="Z107" s="1293"/>
      <c r="AA107" s="1294"/>
      <c r="AB107" s="632"/>
      <c r="AC107" s="587"/>
      <c r="AD107" s="587"/>
      <c r="AE107" s="587"/>
      <c r="AF107" s="587"/>
      <c r="AG107" s="587"/>
      <c r="AH107" s="587"/>
      <c r="AI107" s="587"/>
      <c r="AJ107" s="587"/>
      <c r="AK107" s="587"/>
      <c r="AL107" s="587"/>
      <c r="AM107" s="587"/>
      <c r="AN107" s="587"/>
    </row>
    <row r="108" spans="1:40" s="525" customFormat="1" ht="90">
      <c r="A108" s="1236"/>
      <c r="B108" s="1236"/>
      <c r="C108" s="1236"/>
      <c r="D108" s="1236"/>
      <c r="E108" s="1236"/>
      <c r="F108" s="1236">
        <v>1</v>
      </c>
      <c r="G108" s="1081"/>
      <c r="H108" s="1081"/>
      <c r="I108" s="1258"/>
      <c r="J108" s="1064"/>
      <c r="K108" s="1063"/>
      <c r="L108" s="595" t="str">
        <f>mergeValue(A108) &amp;"."&amp; mergeValue(B108)&amp;"."&amp; mergeValue(C108)&amp;"."&amp; mergeValue(D108)&amp;"."&amp; mergeValue(F108)</f>
        <v>1.1.1.1.1</v>
      </c>
      <c r="M108" s="557" t="s">
        <v>10</v>
      </c>
      <c r="N108" s="583"/>
      <c r="O108" s="1239"/>
      <c r="P108" s="1240"/>
      <c r="Q108" s="1240"/>
      <c r="R108" s="1240"/>
      <c r="S108" s="1240"/>
      <c r="T108" s="1240"/>
      <c r="U108" s="1240"/>
      <c r="V108" s="1240"/>
      <c r="W108" s="1240"/>
      <c r="X108" s="1240"/>
      <c r="Y108" s="1240"/>
      <c r="Z108" s="1240"/>
      <c r="AA108" s="1241"/>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6"/>
      <c r="B109" s="1236"/>
      <c r="C109" s="1236"/>
      <c r="D109" s="1236"/>
      <c r="E109" s="1236"/>
      <c r="F109" s="1236"/>
      <c r="G109" s="1236">
        <v>1</v>
      </c>
      <c r="H109" s="1081"/>
      <c r="I109" s="1258"/>
      <c r="J109" s="1259"/>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7"/>
      <c r="X109" s="1232" t="s">
        <v>84</v>
      </c>
      <c r="Y109" s="1247"/>
      <c r="Z109" s="1232"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6"/>
      <c r="B110" s="1236"/>
      <c r="C110" s="1236"/>
      <c r="D110" s="1236"/>
      <c r="E110" s="1236"/>
      <c r="F110" s="1236"/>
      <c r="G110" s="1236"/>
      <c r="H110" s="1081">
        <v>1</v>
      </c>
      <c r="I110" s="1258"/>
      <c r="J110" s="1259"/>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7"/>
      <c r="X110" s="1232"/>
      <c r="Y110" s="1247"/>
      <c r="Z110" s="1232"/>
      <c r="AA110" s="672"/>
      <c r="AB110" s="1206"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6"/>
      <c r="B111" s="1236"/>
      <c r="C111" s="1236"/>
      <c r="D111" s="1236"/>
      <c r="E111" s="1236"/>
      <c r="F111" s="1236"/>
      <c r="G111" s="1236"/>
      <c r="H111" s="1081"/>
      <c r="I111" s="1258"/>
      <c r="J111" s="1259"/>
      <c r="K111" s="1070"/>
      <c r="L111" s="602"/>
      <c r="M111" s="648"/>
      <c r="N111" s="648"/>
      <c r="O111" s="564"/>
      <c r="P111" s="495"/>
      <c r="Q111" s="495"/>
      <c r="R111" s="495"/>
      <c r="S111" s="495"/>
      <c r="T111" s="495"/>
      <c r="U111" s="561"/>
      <c r="V111" s="586"/>
      <c r="W111" s="1231"/>
      <c r="X111" s="1232"/>
      <c r="Y111" s="1231"/>
      <c r="Z111" s="1232"/>
      <c r="AA111" s="539"/>
      <c r="AB111" s="1206"/>
      <c r="AC111" s="587"/>
      <c r="AD111" s="587"/>
      <c r="AE111" s="587"/>
      <c r="AF111" s="591">
        <f ca="1">OFFSET(AF111,-1,0)</f>
        <v>0</v>
      </c>
      <c r="AG111" s="587"/>
      <c r="AH111" s="587"/>
      <c r="AI111" s="587"/>
      <c r="AJ111" s="587"/>
      <c r="AK111" s="587"/>
      <c r="AL111" s="587"/>
      <c r="AM111" s="587"/>
      <c r="AN111" s="587"/>
    </row>
    <row r="112" spans="1:40" s="524" customFormat="1" ht="15" customHeight="1">
      <c r="A112" s="1236"/>
      <c r="B112" s="1236"/>
      <c r="C112" s="1236"/>
      <c r="D112" s="1236"/>
      <c r="E112" s="1236"/>
      <c r="F112" s="1236"/>
      <c r="G112" s="1236"/>
      <c r="H112" s="1081"/>
      <c r="I112" s="1258"/>
      <c r="J112" s="1259"/>
      <c r="K112" s="1072"/>
      <c r="L112" s="540"/>
      <c r="M112" s="559" t="s">
        <v>41</v>
      </c>
      <c r="N112" s="553"/>
      <c r="O112" s="547"/>
      <c r="P112" s="547"/>
      <c r="Q112" s="547"/>
      <c r="R112" s="547"/>
      <c r="S112" s="547"/>
      <c r="T112" s="547"/>
      <c r="U112" s="547"/>
      <c r="V112" s="547"/>
      <c r="W112" s="565"/>
      <c r="X112" s="566"/>
      <c r="Y112" s="565"/>
      <c r="Z112" s="553"/>
      <c r="AA112" s="562"/>
      <c r="AB112" s="1206"/>
      <c r="AC112" s="589"/>
      <c r="AD112" s="589"/>
      <c r="AE112" s="589"/>
      <c r="AF112" s="589"/>
      <c r="AG112" s="589"/>
      <c r="AH112" s="589"/>
      <c r="AI112" s="589"/>
      <c r="AJ112" s="589"/>
      <c r="AK112" s="589"/>
      <c r="AL112" s="589"/>
      <c r="AM112" s="589"/>
      <c r="AN112" s="589"/>
    </row>
    <row r="113" spans="1:40" s="524" customFormat="1" ht="15" customHeight="1">
      <c r="A113" s="1236"/>
      <c r="B113" s="1236"/>
      <c r="C113" s="1236"/>
      <c r="D113" s="1236"/>
      <c r="E113" s="1236"/>
      <c r="F113" s="1236"/>
      <c r="G113" s="1081"/>
      <c r="H113" s="1081"/>
      <c r="I113" s="1258"/>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6"/>
      <c r="B114" s="1236"/>
      <c r="C114" s="1236"/>
      <c r="D114" s="1236"/>
      <c r="E114" s="1236"/>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6"/>
      <c r="B115" s="1236"/>
      <c r="C115" s="1236"/>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6"/>
      <c r="B116" s="1236"/>
      <c r="C116" s="1236"/>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6"/>
      <c r="B117" s="1236"/>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6"/>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6">
        <v>1</v>
      </c>
      <c r="B125" s="942"/>
      <c r="C125" s="942"/>
      <c r="D125" s="942"/>
      <c r="E125" s="943"/>
      <c r="F125" s="944"/>
      <c r="G125" s="944"/>
      <c r="H125" s="944"/>
      <c r="I125" s="945"/>
      <c r="J125" s="940"/>
      <c r="K125" s="947"/>
      <c r="L125" s="595">
        <f>mergeValue(A125)</f>
        <v>1</v>
      </c>
      <c r="M125" s="643" t="s">
        <v>20</v>
      </c>
      <c r="N125" s="582"/>
      <c r="O125" s="1249"/>
      <c r="P125" s="1249"/>
      <c r="Q125" s="1249"/>
      <c r="R125" s="1249"/>
      <c r="S125" s="1249"/>
      <c r="T125" s="1249"/>
      <c r="U125" s="1249"/>
      <c r="V125" s="1249"/>
      <c r="W125" s="632" t="s">
        <v>658</v>
      </c>
      <c r="X125" s="587"/>
      <c r="Y125" s="587"/>
      <c r="Z125" s="587"/>
      <c r="AA125" s="587"/>
      <c r="AB125" s="587"/>
      <c r="AC125" s="587"/>
      <c r="AD125" s="587"/>
      <c r="AE125" s="587"/>
      <c r="AF125" s="587"/>
      <c r="AG125" s="587"/>
      <c r="AH125" s="587"/>
    </row>
    <row r="126" spans="1:40" s="525" customFormat="1" ht="22.5">
      <c r="A126" s="1236"/>
      <c r="B126" s="1236">
        <v>1</v>
      </c>
      <c r="C126" s="942"/>
      <c r="D126" s="942"/>
      <c r="E126" s="944"/>
      <c r="F126" s="944"/>
      <c r="G126" s="944"/>
      <c r="H126" s="944"/>
      <c r="I126" s="939"/>
      <c r="J126" s="938"/>
      <c r="K126" s="941"/>
      <c r="L126" s="595" t="str">
        <f>mergeValue(A126) &amp;"."&amp; mergeValue(B126)</f>
        <v>1.1</v>
      </c>
      <c r="M126" s="548" t="s">
        <v>16</v>
      </c>
      <c r="N126" s="582"/>
      <c r="O126" s="1249"/>
      <c r="P126" s="1249"/>
      <c r="Q126" s="1249"/>
      <c r="R126" s="1249"/>
      <c r="S126" s="1249"/>
      <c r="T126" s="1249"/>
      <c r="U126" s="1249"/>
      <c r="V126" s="1249"/>
      <c r="W126" s="632" t="s">
        <v>477</v>
      </c>
      <c r="X126" s="587"/>
      <c r="Y126" s="587"/>
      <c r="Z126" s="587"/>
      <c r="AA126" s="587"/>
      <c r="AB126" s="587"/>
      <c r="AC126" s="587"/>
      <c r="AD126" s="587"/>
      <c r="AE126" s="587"/>
      <c r="AF126" s="587"/>
      <c r="AG126" s="587"/>
      <c r="AH126" s="587"/>
    </row>
    <row r="127" spans="1:40" s="525" customFormat="1" ht="22.5">
      <c r="A127" s="1236"/>
      <c r="B127" s="1236"/>
      <c r="C127" s="1236">
        <v>1</v>
      </c>
      <c r="D127" s="942"/>
      <c r="E127" s="944"/>
      <c r="F127" s="944"/>
      <c r="G127" s="944"/>
      <c r="H127" s="944"/>
      <c r="I127" s="946"/>
      <c r="J127" s="938"/>
      <c r="K127" s="941"/>
      <c r="L127" s="595" t="str">
        <f>mergeValue(A127) &amp;"."&amp; mergeValue(B127)&amp;"."&amp; mergeValue(C127)</f>
        <v>1.1.1</v>
      </c>
      <c r="M127" s="549" t="s">
        <v>7</v>
      </c>
      <c r="N127" s="582"/>
      <c r="O127" s="1249"/>
      <c r="P127" s="1249"/>
      <c r="Q127" s="1249"/>
      <c r="R127" s="1249"/>
      <c r="S127" s="1249"/>
      <c r="T127" s="1249"/>
      <c r="U127" s="1249"/>
      <c r="V127" s="1249"/>
      <c r="W127" s="632" t="s">
        <v>633</v>
      </c>
      <c r="X127" s="587"/>
      <c r="Y127" s="587"/>
      <c r="Z127" s="587"/>
      <c r="AA127" s="587"/>
      <c r="AB127" s="587"/>
      <c r="AC127" s="587"/>
      <c r="AD127" s="587"/>
      <c r="AE127" s="587"/>
      <c r="AF127" s="587"/>
      <c r="AG127" s="587"/>
      <c r="AH127" s="587"/>
    </row>
    <row r="128" spans="1:40" s="525" customFormat="1" ht="22.5">
      <c r="A128" s="1236"/>
      <c r="B128" s="1236"/>
      <c r="C128" s="1236"/>
      <c r="D128" s="1236">
        <v>1</v>
      </c>
      <c r="E128" s="944"/>
      <c r="F128" s="944"/>
      <c r="G128" s="944"/>
      <c r="H128" s="944"/>
      <c r="I128" s="946"/>
      <c r="J128" s="938"/>
      <c r="K128" s="941"/>
      <c r="L128" s="595" t="str">
        <f>mergeValue(A128) &amp;"."&amp; mergeValue(B128)&amp;"."&amp; mergeValue(C128)&amp;"."&amp; mergeValue(D128)</f>
        <v>1.1.1.1</v>
      </c>
      <c r="M128" s="550" t="s">
        <v>22</v>
      </c>
      <c r="N128" s="582"/>
      <c r="O128" s="1249"/>
      <c r="P128" s="1249"/>
      <c r="Q128" s="1249"/>
      <c r="R128" s="1249"/>
      <c r="S128" s="1249"/>
      <c r="T128" s="1249"/>
      <c r="U128" s="1249"/>
      <c r="V128" s="1249"/>
      <c r="W128" s="632" t="s">
        <v>634</v>
      </c>
      <c r="X128" s="587"/>
      <c r="Y128" s="587"/>
      <c r="Z128" s="587"/>
      <c r="AA128" s="587"/>
      <c r="AB128" s="587"/>
      <c r="AC128" s="587"/>
      <c r="AD128" s="587"/>
      <c r="AE128" s="587"/>
      <c r="AF128" s="587"/>
      <c r="AG128" s="587"/>
      <c r="AH128" s="587"/>
    </row>
    <row r="129" spans="1:34" s="525" customFormat="1" ht="11.25" hidden="1" customHeight="1">
      <c r="A129" s="1236"/>
      <c r="B129" s="1236"/>
      <c r="C129" s="1236"/>
      <c r="D129" s="1236"/>
      <c r="E129" s="1236">
        <v>1</v>
      </c>
      <c r="F129" s="944"/>
      <c r="G129" s="944"/>
      <c r="H129" s="942">
        <v>1</v>
      </c>
      <c r="I129" s="1236">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6"/>
      <c r="B130" s="1236"/>
      <c r="C130" s="1236"/>
      <c r="D130" s="1236"/>
      <c r="E130" s="1236"/>
      <c r="F130" s="1236">
        <v>1</v>
      </c>
      <c r="G130" s="942"/>
      <c r="H130" s="942"/>
      <c r="I130" s="1236"/>
      <c r="J130" s="1236">
        <v>1</v>
      </c>
      <c r="K130" s="950"/>
      <c r="L130" s="595" t="str">
        <f>mergeValue(A130) &amp;"."&amp; mergeValue(B130)&amp;"."&amp; mergeValue(C130)&amp;"."&amp; mergeValue(D130)&amp;"."&amp;  mergeValue(F130)</f>
        <v>1.1.1.1.1</v>
      </c>
      <c r="M130" s="557" t="s">
        <v>10</v>
      </c>
      <c r="N130" s="583"/>
      <c r="O130" s="1238"/>
      <c r="P130" s="1238"/>
      <c r="Q130" s="1238"/>
      <c r="R130" s="1238"/>
      <c r="S130" s="1238"/>
      <c r="T130" s="1238"/>
      <c r="U130" s="1238"/>
      <c r="V130" s="1238"/>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6"/>
      <c r="B131" s="1236"/>
      <c r="C131" s="1236"/>
      <c r="D131" s="1236"/>
      <c r="E131" s="1236"/>
      <c r="F131" s="1236"/>
      <c r="G131" s="942">
        <v>1</v>
      </c>
      <c r="H131" s="942"/>
      <c r="I131" s="1236"/>
      <c r="J131" s="1236"/>
      <c r="K131" s="950">
        <v>1</v>
      </c>
      <c r="L131" s="595" t="str">
        <f>mergeValue(A131) &amp;"."&amp; mergeValue(B131)&amp;"."&amp; mergeValue(C131)&amp;"."&amp; mergeValue(D131)&amp;"."&amp; mergeValue(F131)&amp;"."&amp; mergeValue(G131)</f>
        <v>1.1.1.1.1.1</v>
      </c>
      <c r="M131" s="1071"/>
      <c r="N131" s="588"/>
      <c r="O131" s="564"/>
      <c r="P131" s="564"/>
      <c r="Q131" s="1096"/>
      <c r="R131" s="1247"/>
      <c r="S131" s="1232" t="s">
        <v>84</v>
      </c>
      <c r="T131" s="1247"/>
      <c r="U131" s="1232" t="s">
        <v>85</v>
      </c>
      <c r="V131" s="580"/>
      <c r="W131" s="1206"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6"/>
      <c r="B132" s="1236"/>
      <c r="C132" s="1236"/>
      <c r="D132" s="1236"/>
      <c r="E132" s="1236"/>
      <c r="F132" s="1236"/>
      <c r="G132" s="942"/>
      <c r="H132" s="942"/>
      <c r="I132" s="1236"/>
      <c r="J132" s="1236"/>
      <c r="K132" s="950"/>
      <c r="L132" s="602"/>
      <c r="M132" s="648"/>
      <c r="N132" s="588"/>
      <c r="O132" s="564"/>
      <c r="P132" s="564"/>
      <c r="Q132" s="586" t="str">
        <f>R131 &amp; "-" &amp; T131</f>
        <v>-</v>
      </c>
      <c r="R132" s="1231"/>
      <c r="S132" s="1232"/>
      <c r="T132" s="1231"/>
      <c r="U132" s="1232"/>
      <c r="V132" s="580"/>
      <c r="W132" s="1206"/>
      <c r="X132" s="587"/>
      <c r="Y132" s="587"/>
      <c r="Z132" s="587"/>
      <c r="AA132" s="587"/>
      <c r="AB132" s="587"/>
      <c r="AC132" s="587"/>
      <c r="AD132" s="587"/>
      <c r="AE132" s="587"/>
      <c r="AF132" s="587"/>
      <c r="AG132" s="587"/>
      <c r="AH132" s="587"/>
    </row>
    <row r="133" spans="1:34" s="524" customFormat="1" ht="15" customHeight="1">
      <c r="A133" s="1236"/>
      <c r="B133" s="1236"/>
      <c r="C133" s="1236"/>
      <c r="D133" s="1236"/>
      <c r="E133" s="1236"/>
      <c r="F133" s="1236"/>
      <c r="G133" s="944"/>
      <c r="H133" s="942"/>
      <c r="I133" s="1236"/>
      <c r="J133" s="1236"/>
      <c r="K133" s="949"/>
      <c r="L133" s="540"/>
      <c r="M133" s="558" t="s">
        <v>25</v>
      </c>
      <c r="N133" s="553"/>
      <c r="O133" s="547"/>
      <c r="P133" s="547"/>
      <c r="Q133" s="547"/>
      <c r="R133" s="575"/>
      <c r="S133" s="566"/>
      <c r="T133" s="565"/>
      <c r="U133" s="553"/>
      <c r="V133" s="562"/>
      <c r="W133" s="1206"/>
      <c r="X133" s="589"/>
      <c r="Y133" s="589"/>
      <c r="Z133" s="589"/>
      <c r="AA133" s="589"/>
      <c r="AB133" s="589"/>
      <c r="AC133" s="589"/>
      <c r="AD133" s="589"/>
      <c r="AE133" s="589"/>
      <c r="AF133" s="589"/>
      <c r="AG133" s="589"/>
      <c r="AH133" s="589"/>
    </row>
    <row r="134" spans="1:34" s="524" customFormat="1" ht="15" customHeight="1">
      <c r="A134" s="1236"/>
      <c r="B134" s="1236"/>
      <c r="C134" s="1236"/>
      <c r="D134" s="1236"/>
      <c r="E134" s="1236"/>
      <c r="F134" s="944"/>
      <c r="G134" s="944"/>
      <c r="H134" s="942"/>
      <c r="I134" s="1236"/>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6"/>
      <c r="B135" s="1236"/>
      <c r="C135" s="1236"/>
      <c r="D135" s="1236"/>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6"/>
      <c r="B136" s="1236"/>
      <c r="C136" s="1236"/>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6"/>
      <c r="B137" s="1236"/>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6"/>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6">
        <v>1</v>
      </c>
      <c r="B143" s="960"/>
      <c r="C143" s="960"/>
      <c r="D143" s="960"/>
      <c r="E143" s="961"/>
      <c r="F143" s="962"/>
      <c r="G143" s="962"/>
      <c r="H143" s="962"/>
      <c r="I143" s="963"/>
      <c r="J143" s="958"/>
      <c r="K143" s="965"/>
      <c r="L143" s="595">
        <f>mergeValue(A143)</f>
        <v>1</v>
      </c>
      <c r="M143" s="643" t="s">
        <v>20</v>
      </c>
      <c r="N143" s="582"/>
      <c r="O143" s="1249"/>
      <c r="P143" s="1249"/>
      <c r="Q143" s="1249"/>
      <c r="R143" s="1249"/>
      <c r="S143" s="1249"/>
      <c r="T143" s="1249"/>
      <c r="U143" s="1249"/>
      <c r="V143" s="1249"/>
      <c r="W143" s="632" t="s">
        <v>658</v>
      </c>
      <c r="X143" s="587"/>
      <c r="Y143" s="587"/>
      <c r="Z143" s="587"/>
      <c r="AA143" s="587"/>
      <c r="AB143" s="587"/>
      <c r="AC143" s="587"/>
      <c r="AD143" s="587"/>
      <c r="AE143" s="587"/>
      <c r="AF143" s="587"/>
      <c r="AG143" s="587"/>
      <c r="AH143" s="587"/>
    </row>
    <row r="144" spans="1:34" s="525" customFormat="1" ht="22.5">
      <c r="A144" s="1236"/>
      <c r="B144" s="1236">
        <v>1</v>
      </c>
      <c r="C144" s="960"/>
      <c r="D144" s="960"/>
      <c r="E144" s="962"/>
      <c r="F144" s="962"/>
      <c r="G144" s="962"/>
      <c r="H144" s="962"/>
      <c r="I144" s="957"/>
      <c r="J144" s="956"/>
      <c r="K144" s="959"/>
      <c r="L144" s="595" t="str">
        <f>mergeValue(A144) &amp;"."&amp; mergeValue(B144)</f>
        <v>1.1</v>
      </c>
      <c r="M144" s="548" t="s">
        <v>16</v>
      </c>
      <c r="N144" s="582"/>
      <c r="O144" s="1249"/>
      <c r="P144" s="1249"/>
      <c r="Q144" s="1249"/>
      <c r="R144" s="1249"/>
      <c r="S144" s="1249"/>
      <c r="T144" s="1249"/>
      <c r="U144" s="1249"/>
      <c r="V144" s="1249"/>
      <c r="W144" s="632" t="s">
        <v>477</v>
      </c>
      <c r="X144" s="587"/>
      <c r="Y144" s="587"/>
      <c r="Z144" s="587"/>
      <c r="AA144" s="587"/>
      <c r="AB144" s="587"/>
      <c r="AC144" s="587"/>
      <c r="AD144" s="587"/>
      <c r="AE144" s="587"/>
      <c r="AF144" s="587"/>
      <c r="AG144" s="587"/>
      <c r="AH144" s="587"/>
    </row>
    <row r="145" spans="1:35" s="525" customFormat="1" ht="22.5">
      <c r="A145" s="1236"/>
      <c r="B145" s="1236"/>
      <c r="C145" s="1236">
        <v>1</v>
      </c>
      <c r="D145" s="960"/>
      <c r="E145" s="962"/>
      <c r="F145" s="962"/>
      <c r="G145" s="962"/>
      <c r="H145" s="962"/>
      <c r="I145" s="964"/>
      <c r="J145" s="956"/>
      <c r="K145" s="959"/>
      <c r="L145" s="595" t="str">
        <f>mergeValue(A145) &amp;"."&amp; mergeValue(B145)&amp;"."&amp; mergeValue(C145)</f>
        <v>1.1.1</v>
      </c>
      <c r="M145" s="549" t="s">
        <v>7</v>
      </c>
      <c r="N145" s="582"/>
      <c r="O145" s="1249"/>
      <c r="P145" s="1249"/>
      <c r="Q145" s="1249"/>
      <c r="R145" s="1249"/>
      <c r="S145" s="1249"/>
      <c r="T145" s="1249"/>
      <c r="U145" s="1249"/>
      <c r="V145" s="1249"/>
      <c r="W145" s="632" t="s">
        <v>633</v>
      </c>
      <c r="X145" s="587"/>
      <c r="Y145" s="587"/>
      <c r="Z145" s="587"/>
      <c r="AA145" s="587"/>
      <c r="AB145" s="587"/>
      <c r="AC145" s="587"/>
      <c r="AD145" s="587"/>
      <c r="AE145" s="587"/>
      <c r="AF145" s="587"/>
      <c r="AG145" s="587"/>
      <c r="AH145" s="587"/>
    </row>
    <row r="146" spans="1:35" s="525" customFormat="1" ht="22.5">
      <c r="A146" s="1236"/>
      <c r="B146" s="1236"/>
      <c r="C146" s="1236"/>
      <c r="D146" s="1236">
        <v>1</v>
      </c>
      <c r="E146" s="962"/>
      <c r="F146" s="962"/>
      <c r="G146" s="962"/>
      <c r="H146" s="962"/>
      <c r="I146" s="964"/>
      <c r="J146" s="956"/>
      <c r="K146" s="959"/>
      <c r="L146" s="595" t="str">
        <f>mergeValue(A146) &amp;"."&amp; mergeValue(B146)&amp;"."&amp; mergeValue(C146)&amp;"."&amp; mergeValue(D146)</f>
        <v>1.1.1.1</v>
      </c>
      <c r="M146" s="550" t="s">
        <v>22</v>
      </c>
      <c r="N146" s="582"/>
      <c r="O146" s="1249"/>
      <c r="P146" s="1249"/>
      <c r="Q146" s="1249"/>
      <c r="R146" s="1249"/>
      <c r="S146" s="1249"/>
      <c r="T146" s="1249"/>
      <c r="U146" s="1249"/>
      <c r="V146" s="1249"/>
      <c r="W146" s="632" t="s">
        <v>634</v>
      </c>
      <c r="X146" s="587"/>
      <c r="Y146" s="587"/>
      <c r="Z146" s="587"/>
      <c r="AA146" s="587"/>
      <c r="AB146" s="587"/>
      <c r="AC146" s="587"/>
      <c r="AD146" s="587"/>
      <c r="AE146" s="587"/>
      <c r="AF146" s="587"/>
      <c r="AG146" s="587"/>
      <c r="AH146" s="587"/>
    </row>
    <row r="147" spans="1:35" s="525" customFormat="1" ht="11.25" hidden="1" customHeight="1">
      <c r="A147" s="1236"/>
      <c r="B147" s="1236"/>
      <c r="C147" s="1236"/>
      <c r="D147" s="1236"/>
      <c r="E147" s="1236">
        <v>1</v>
      </c>
      <c r="F147" s="962"/>
      <c r="G147" s="962"/>
      <c r="H147" s="960">
        <v>1</v>
      </c>
      <c r="I147" s="1236">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6"/>
      <c r="B148" s="1236"/>
      <c r="C148" s="1236"/>
      <c r="D148" s="1236"/>
      <c r="E148" s="1236"/>
      <c r="F148" s="1236">
        <v>1</v>
      </c>
      <c r="G148" s="960"/>
      <c r="H148" s="960"/>
      <c r="I148" s="1236"/>
      <c r="J148" s="1236">
        <v>1</v>
      </c>
      <c r="K148" s="968"/>
      <c r="L148" s="595" t="str">
        <f>mergeValue(A148) &amp;"."&amp; mergeValue(B148)&amp;"."&amp; mergeValue(C148)&amp;"."&amp; mergeValue(D148)&amp;"."&amp;  mergeValue(F148)</f>
        <v>1.1.1.1.1</v>
      </c>
      <c r="M148" s="557" t="s">
        <v>10</v>
      </c>
      <c r="N148" s="583"/>
      <c r="O148" s="1238"/>
      <c r="P148" s="1238"/>
      <c r="Q148" s="1238"/>
      <c r="R148" s="1238"/>
      <c r="S148" s="1238"/>
      <c r="T148" s="1238"/>
      <c r="U148" s="1238"/>
      <c r="V148" s="1238"/>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6"/>
      <c r="B149" s="1236"/>
      <c r="C149" s="1236"/>
      <c r="D149" s="1236"/>
      <c r="E149" s="1236"/>
      <c r="F149" s="1236"/>
      <c r="G149" s="960">
        <v>1</v>
      </c>
      <c r="H149" s="960"/>
      <c r="I149" s="1236"/>
      <c r="J149" s="1236"/>
      <c r="K149" s="968">
        <v>1</v>
      </c>
      <c r="L149" s="595" t="str">
        <f>mergeValue(A149) &amp;"."&amp; mergeValue(B149)&amp;"."&amp; mergeValue(C149)&amp;"."&amp; mergeValue(D149)&amp;"."&amp; mergeValue(F149)&amp;"."&amp; mergeValue(G149)</f>
        <v>1.1.1.1.1.1</v>
      </c>
      <c r="M149" s="1071"/>
      <c r="N149" s="588"/>
      <c r="O149" s="564"/>
      <c r="P149" s="564"/>
      <c r="Q149" s="1096"/>
      <c r="R149" s="1247"/>
      <c r="S149" s="1232" t="s">
        <v>84</v>
      </c>
      <c r="T149" s="1247"/>
      <c r="U149" s="1232" t="s">
        <v>85</v>
      </c>
      <c r="V149" s="580"/>
      <c r="W149" s="1206"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6"/>
      <c r="B150" s="1236"/>
      <c r="C150" s="1236"/>
      <c r="D150" s="1236"/>
      <c r="E150" s="1236"/>
      <c r="F150" s="1236"/>
      <c r="G150" s="960"/>
      <c r="H150" s="960"/>
      <c r="I150" s="1236"/>
      <c r="J150" s="1236"/>
      <c r="K150" s="968"/>
      <c r="L150" s="602"/>
      <c r="M150" s="648"/>
      <c r="N150" s="588"/>
      <c r="O150" s="564"/>
      <c r="P150" s="564"/>
      <c r="Q150" s="586" t="str">
        <f>R149 &amp; "-" &amp; T149</f>
        <v>-</v>
      </c>
      <c r="R150" s="1231"/>
      <c r="S150" s="1232"/>
      <c r="T150" s="1231"/>
      <c r="U150" s="1232"/>
      <c r="V150" s="580"/>
      <c r="W150" s="1206"/>
      <c r="X150" s="587"/>
      <c r="Y150" s="587"/>
      <c r="Z150" s="587"/>
      <c r="AA150" s="587"/>
      <c r="AB150" s="587"/>
      <c r="AC150" s="587"/>
      <c r="AD150" s="587"/>
      <c r="AE150" s="587"/>
      <c r="AF150" s="587"/>
      <c r="AG150" s="587"/>
      <c r="AH150" s="587"/>
    </row>
    <row r="151" spans="1:35" s="524" customFormat="1" ht="15" customHeight="1">
      <c r="A151" s="1236"/>
      <c r="B151" s="1236"/>
      <c r="C151" s="1236"/>
      <c r="D151" s="1236"/>
      <c r="E151" s="1236"/>
      <c r="F151" s="1236"/>
      <c r="G151" s="962"/>
      <c r="H151" s="960"/>
      <c r="I151" s="1236"/>
      <c r="J151" s="1236"/>
      <c r="K151" s="967"/>
      <c r="L151" s="540"/>
      <c r="M151" s="558" t="s">
        <v>25</v>
      </c>
      <c r="N151" s="553"/>
      <c r="O151" s="547"/>
      <c r="P151" s="547"/>
      <c r="Q151" s="547"/>
      <c r="R151" s="575"/>
      <c r="S151" s="566"/>
      <c r="T151" s="565"/>
      <c r="U151" s="553"/>
      <c r="V151" s="562"/>
      <c r="W151" s="1206"/>
      <c r="X151" s="589"/>
      <c r="Y151" s="589"/>
      <c r="Z151" s="589"/>
      <c r="AA151" s="589"/>
      <c r="AB151" s="589"/>
      <c r="AC151" s="589"/>
      <c r="AD151" s="589"/>
      <c r="AE151" s="589"/>
      <c r="AF151" s="589"/>
      <c r="AG151" s="589"/>
      <c r="AH151" s="589"/>
    </row>
    <row r="152" spans="1:35" s="524" customFormat="1" ht="15" customHeight="1">
      <c r="A152" s="1236"/>
      <c r="B152" s="1236"/>
      <c r="C152" s="1236"/>
      <c r="D152" s="1236"/>
      <c r="E152" s="1236"/>
      <c r="F152" s="962"/>
      <c r="G152" s="962"/>
      <c r="H152" s="960"/>
      <c r="I152" s="1236"/>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6"/>
      <c r="B153" s="1236"/>
      <c r="C153" s="1236"/>
      <c r="D153" s="1236"/>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6"/>
      <c r="B154" s="1236"/>
      <c r="C154" s="1236"/>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6"/>
      <c r="B155" s="1236"/>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6"/>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6">
        <v>1</v>
      </c>
      <c r="B161" s="903"/>
      <c r="C161" s="903"/>
      <c r="D161" s="903"/>
      <c r="E161" s="904"/>
      <c r="F161" s="905"/>
      <c r="G161" s="905"/>
      <c r="H161" s="905"/>
      <c r="I161" s="906"/>
      <c r="J161" s="901"/>
      <c r="K161" s="908"/>
      <c r="L161" s="595">
        <f>mergeValue(A161)</f>
        <v>1</v>
      </c>
      <c r="M161" s="643" t="s">
        <v>20</v>
      </c>
      <c r="N161" s="582"/>
      <c r="O161" s="1289"/>
      <c r="P161" s="1290"/>
      <c r="Q161" s="1290"/>
      <c r="R161" s="1290"/>
      <c r="S161" s="1290"/>
      <c r="T161" s="1290"/>
      <c r="U161" s="1290"/>
      <c r="V161" s="1291"/>
      <c r="W161" s="632" t="s">
        <v>476</v>
      </c>
      <c r="X161" s="587"/>
      <c r="Y161" s="587"/>
      <c r="Z161" s="587"/>
      <c r="AA161" s="587"/>
      <c r="AB161" s="587"/>
      <c r="AC161" s="587"/>
      <c r="AD161" s="587"/>
      <c r="AE161" s="587"/>
      <c r="AF161" s="587"/>
      <c r="AG161" s="587"/>
    </row>
    <row r="162" spans="1:33" s="525" customFormat="1" ht="22.5">
      <c r="A162" s="1236"/>
      <c r="B162" s="1236">
        <v>1</v>
      </c>
      <c r="C162" s="903"/>
      <c r="D162" s="903"/>
      <c r="E162" s="905"/>
      <c r="F162" s="905"/>
      <c r="G162" s="905"/>
      <c r="H162" s="905"/>
      <c r="I162" s="900"/>
      <c r="J162" s="899"/>
      <c r="K162" s="902"/>
      <c r="L162" s="595" t="str">
        <f>mergeValue(A162) &amp;"."&amp; mergeValue(B162)</f>
        <v>1.1</v>
      </c>
      <c r="M162" s="548" t="s">
        <v>16</v>
      </c>
      <c r="N162" s="582"/>
      <c r="O162" s="1289"/>
      <c r="P162" s="1290"/>
      <c r="Q162" s="1290"/>
      <c r="R162" s="1290"/>
      <c r="S162" s="1290"/>
      <c r="T162" s="1290"/>
      <c r="U162" s="1290"/>
      <c r="V162" s="1291"/>
      <c r="W162" s="632" t="s">
        <v>477</v>
      </c>
      <c r="X162" s="587"/>
      <c r="Y162" s="587"/>
      <c r="Z162" s="587"/>
      <c r="AA162" s="587"/>
      <c r="AB162" s="587"/>
      <c r="AC162" s="587"/>
      <c r="AD162" s="587"/>
      <c r="AE162" s="587"/>
      <c r="AF162" s="587"/>
      <c r="AG162" s="587"/>
    </row>
    <row r="163" spans="1:33" s="525" customFormat="1" ht="22.5">
      <c r="A163" s="1236"/>
      <c r="B163" s="1236"/>
      <c r="C163" s="1236">
        <v>1</v>
      </c>
      <c r="D163" s="903"/>
      <c r="E163" s="905"/>
      <c r="F163" s="905"/>
      <c r="G163" s="905"/>
      <c r="H163" s="905"/>
      <c r="I163" s="907"/>
      <c r="J163" s="899"/>
      <c r="K163" s="902"/>
      <c r="L163" s="595" t="str">
        <f>mergeValue(A163) &amp;"."&amp; mergeValue(B163)&amp;"."&amp; mergeValue(C163)</f>
        <v>1.1.1</v>
      </c>
      <c r="M163" s="549" t="s">
        <v>7</v>
      </c>
      <c r="N163" s="582"/>
      <c r="O163" s="1289"/>
      <c r="P163" s="1290"/>
      <c r="Q163" s="1290"/>
      <c r="R163" s="1290"/>
      <c r="S163" s="1290"/>
      <c r="T163" s="1290"/>
      <c r="U163" s="1290"/>
      <c r="V163" s="1291"/>
      <c r="W163" s="632" t="s">
        <v>633</v>
      </c>
      <c r="X163" s="587"/>
      <c r="Y163" s="587"/>
      <c r="Z163" s="587"/>
      <c r="AA163" s="587"/>
      <c r="AB163" s="587"/>
      <c r="AC163" s="587"/>
      <c r="AD163" s="587"/>
      <c r="AE163" s="587"/>
      <c r="AF163" s="587"/>
      <c r="AG163" s="587"/>
    </row>
    <row r="164" spans="1:33" s="525" customFormat="1" ht="22.5">
      <c r="A164" s="1236"/>
      <c r="B164" s="1236"/>
      <c r="C164" s="1236"/>
      <c r="D164" s="1236">
        <v>1</v>
      </c>
      <c r="E164" s="905"/>
      <c r="F164" s="905"/>
      <c r="G164" s="905"/>
      <c r="H164" s="905"/>
      <c r="I164" s="907"/>
      <c r="J164" s="899"/>
      <c r="K164" s="902"/>
      <c r="L164" s="595" t="str">
        <f>mergeValue(A164) &amp;"."&amp; mergeValue(B164)&amp;"."&amp; mergeValue(C164)&amp;"."&amp; mergeValue(D164)</f>
        <v>1.1.1.1</v>
      </c>
      <c r="M164" s="550" t="s">
        <v>22</v>
      </c>
      <c r="N164" s="582"/>
      <c r="O164" s="1289"/>
      <c r="P164" s="1290"/>
      <c r="Q164" s="1290"/>
      <c r="R164" s="1290"/>
      <c r="S164" s="1290"/>
      <c r="T164" s="1290"/>
      <c r="U164" s="1290"/>
      <c r="V164" s="1291"/>
      <c r="W164" s="632" t="s">
        <v>634</v>
      </c>
      <c r="X164" s="587"/>
      <c r="Y164" s="587"/>
      <c r="Z164" s="587"/>
      <c r="AA164" s="587"/>
      <c r="AB164" s="587"/>
      <c r="AC164" s="587"/>
      <c r="AD164" s="587"/>
      <c r="AE164" s="587"/>
      <c r="AF164" s="587"/>
      <c r="AG164" s="587"/>
    </row>
    <row r="165" spans="1:33" s="525" customFormat="1" ht="101.25">
      <c r="A165" s="1236"/>
      <c r="B165" s="1236"/>
      <c r="C165" s="1236"/>
      <c r="D165" s="1236"/>
      <c r="E165" s="1236">
        <v>1</v>
      </c>
      <c r="F165" s="905"/>
      <c r="G165" s="905"/>
      <c r="H165" s="903">
        <v>1</v>
      </c>
      <c r="I165" s="1236">
        <v>1</v>
      </c>
      <c r="J165" s="905"/>
      <c r="K165" s="910"/>
      <c r="L165" s="595" t="str">
        <f>mergeValue(A165) &amp;"."&amp; mergeValue(B165)&amp;"."&amp; mergeValue(C165)&amp;"."&amp; mergeValue(D165)&amp;"."&amp; mergeValue(E165)</f>
        <v>1.1.1.1.1</v>
      </c>
      <c r="M165" s="556" t="s">
        <v>9</v>
      </c>
      <c r="N165" s="583"/>
      <c r="O165" s="1239"/>
      <c r="P165" s="1240"/>
      <c r="Q165" s="1240"/>
      <c r="R165" s="1240"/>
      <c r="S165" s="1240"/>
      <c r="T165" s="1240"/>
      <c r="U165" s="1240"/>
      <c r="V165" s="1241"/>
      <c r="W165" s="632" t="s">
        <v>638</v>
      </c>
      <c r="X165" s="587"/>
      <c r="Y165" s="587"/>
      <c r="Z165" s="587"/>
      <c r="AA165" s="587"/>
      <c r="AB165" s="587"/>
      <c r="AC165" s="587"/>
      <c r="AD165" s="587"/>
      <c r="AE165" s="587"/>
      <c r="AF165" s="587"/>
      <c r="AG165" s="587"/>
    </row>
    <row r="166" spans="1:33" s="525" customFormat="1" ht="90">
      <c r="A166" s="1236"/>
      <c r="B166" s="1236"/>
      <c r="C166" s="1236"/>
      <c r="D166" s="1236"/>
      <c r="E166" s="1236"/>
      <c r="F166" s="1236">
        <v>1</v>
      </c>
      <c r="G166" s="903"/>
      <c r="H166" s="903"/>
      <c r="I166" s="1236"/>
      <c r="J166" s="1236">
        <v>1</v>
      </c>
      <c r="K166" s="911"/>
      <c r="L166" s="595" t="str">
        <f>mergeValue(A166) &amp;"."&amp; mergeValue(B166)&amp;"."&amp; mergeValue(C166)&amp;"."&amp; mergeValue(D166)&amp;"."&amp; mergeValue(E166)&amp;"."&amp; mergeValue(F166)</f>
        <v>1.1.1.1.1.1</v>
      </c>
      <c r="M166" s="557" t="s">
        <v>10</v>
      </c>
      <c r="N166" s="583"/>
      <c r="O166" s="1239"/>
      <c r="P166" s="1240"/>
      <c r="Q166" s="1240"/>
      <c r="R166" s="1240"/>
      <c r="S166" s="1240"/>
      <c r="T166" s="1240"/>
      <c r="U166" s="1240"/>
      <c r="V166" s="1241"/>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6"/>
      <c r="B167" s="1236"/>
      <c r="C167" s="1236"/>
      <c r="D167" s="1236"/>
      <c r="E167" s="1236"/>
      <c r="F167" s="1236"/>
      <c r="G167" s="903">
        <v>1</v>
      </c>
      <c r="H167" s="903"/>
      <c r="I167" s="1236"/>
      <c r="J167" s="1236"/>
      <c r="K167" s="911">
        <v>1</v>
      </c>
      <c r="L167" s="595" t="str">
        <f>mergeValue(A167) &amp;"."&amp; mergeValue(B167)&amp;"."&amp; mergeValue(C167)&amp;"."&amp; mergeValue(D167)&amp;"."&amp; mergeValue(E167)&amp;"."&amp; mergeValue(F167)&amp;"."&amp; mergeValue(G167)</f>
        <v>1.1.1.1.1.1.1</v>
      </c>
      <c r="M167" s="1071"/>
      <c r="N167" s="588"/>
      <c r="O167" s="1080"/>
      <c r="P167" s="564"/>
      <c r="Q167" s="564"/>
      <c r="R167" s="1247"/>
      <c r="S167" s="1232" t="s">
        <v>84</v>
      </c>
      <c r="T167" s="1247"/>
      <c r="U167" s="1232" t="s">
        <v>84</v>
      </c>
      <c r="V167" s="580"/>
      <c r="W167" s="1206"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6"/>
      <c r="B168" s="1236"/>
      <c r="C168" s="1236"/>
      <c r="D168" s="1236"/>
      <c r="E168" s="1236"/>
      <c r="F168" s="1236"/>
      <c r="G168" s="903"/>
      <c r="H168" s="903"/>
      <c r="I168" s="1236"/>
      <c r="J168" s="1236"/>
      <c r="K168" s="911"/>
      <c r="L168" s="602"/>
      <c r="M168" s="648"/>
      <c r="N168" s="588"/>
      <c r="O168" s="586"/>
      <c r="P168" s="564"/>
      <c r="Q168" s="586" t="str">
        <f>R167 &amp; "-" &amp; T167</f>
        <v>-</v>
      </c>
      <c r="R168" s="1231"/>
      <c r="S168" s="1232"/>
      <c r="T168" s="1231"/>
      <c r="U168" s="1232"/>
      <c r="V168" s="580"/>
      <c r="W168" s="1206"/>
      <c r="X168" s="587"/>
      <c r="Y168" s="587"/>
      <c r="Z168" s="587"/>
      <c r="AA168" s="587"/>
      <c r="AB168" s="587"/>
      <c r="AC168" s="587"/>
      <c r="AD168" s="587"/>
      <c r="AE168" s="587"/>
      <c r="AF168" s="587"/>
      <c r="AG168" s="587"/>
    </row>
    <row r="169" spans="1:33" s="524" customFormat="1" ht="15" customHeight="1">
      <c r="A169" s="1236"/>
      <c r="B169" s="1236"/>
      <c r="C169" s="1236"/>
      <c r="D169" s="1236"/>
      <c r="E169" s="1236"/>
      <c r="F169" s="1236"/>
      <c r="G169" s="905"/>
      <c r="H169" s="903"/>
      <c r="I169" s="1236"/>
      <c r="J169" s="1236"/>
      <c r="K169" s="910"/>
      <c r="L169" s="540"/>
      <c r="M169" s="559" t="s">
        <v>25</v>
      </c>
      <c r="N169" s="553"/>
      <c r="O169" s="547"/>
      <c r="P169" s="547"/>
      <c r="Q169" s="547"/>
      <c r="R169" s="575"/>
      <c r="S169" s="566"/>
      <c r="T169" s="565"/>
      <c r="U169" s="553"/>
      <c r="V169" s="562"/>
      <c r="W169" s="1206"/>
      <c r="X169" s="589"/>
      <c r="Y169" s="589"/>
      <c r="Z169" s="589"/>
      <c r="AA169" s="589"/>
      <c r="AB169" s="589"/>
      <c r="AC169" s="589"/>
      <c r="AD169" s="589"/>
      <c r="AE169" s="589"/>
      <c r="AF169" s="589"/>
      <c r="AG169" s="589"/>
    </row>
    <row r="170" spans="1:33" s="524" customFormat="1" ht="15" customHeight="1">
      <c r="A170" s="1236"/>
      <c r="B170" s="1236"/>
      <c r="C170" s="1236"/>
      <c r="D170" s="1236"/>
      <c r="E170" s="1236"/>
      <c r="F170" s="905"/>
      <c r="G170" s="905"/>
      <c r="H170" s="903"/>
      <c r="I170" s="1236"/>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6"/>
      <c r="B171" s="1236"/>
      <c r="C171" s="1236"/>
      <c r="D171" s="1236"/>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6"/>
      <c r="B172" s="1236"/>
      <c r="C172" s="1236"/>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6"/>
      <c r="B173" s="1236"/>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6"/>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6">
        <v>1</v>
      </c>
      <c r="B179" s="982"/>
      <c r="C179" s="982"/>
      <c r="D179" s="982"/>
      <c r="E179" s="982"/>
      <c r="F179" s="982"/>
      <c r="G179" s="983"/>
      <c r="H179" s="983"/>
      <c r="I179" s="985"/>
      <c r="J179" s="977"/>
      <c r="K179" s="977"/>
      <c r="L179" s="726">
        <f>mergeValue(A179)</f>
        <v>1</v>
      </c>
      <c r="M179" s="643" t="s">
        <v>20</v>
      </c>
      <c r="N179" s="718"/>
      <c r="O179" s="1289"/>
      <c r="P179" s="1290"/>
      <c r="Q179" s="1290"/>
      <c r="R179" s="1290"/>
      <c r="S179" s="1290"/>
      <c r="T179" s="1290"/>
      <c r="U179" s="1290"/>
      <c r="V179" s="1290"/>
      <c r="W179" s="1291"/>
      <c r="X179" s="719" t="s">
        <v>476</v>
      </c>
      <c r="Y179" s="721"/>
      <c r="Z179" s="721"/>
      <c r="AA179" s="721"/>
      <c r="AB179" s="721"/>
      <c r="AC179" s="721"/>
      <c r="AD179" s="721"/>
      <c r="AE179" s="721"/>
      <c r="AF179" s="721"/>
      <c r="AG179" s="721"/>
    </row>
    <row r="180" spans="1:47" s="687" customFormat="1" ht="22.5">
      <c r="A180" s="1236"/>
      <c r="B180" s="1236">
        <v>1</v>
      </c>
      <c r="C180" s="982"/>
      <c r="D180" s="982"/>
      <c r="E180" s="982"/>
      <c r="F180" s="982"/>
      <c r="G180" s="987"/>
      <c r="H180" s="984"/>
      <c r="I180" s="989"/>
      <c r="J180" s="974"/>
      <c r="K180" s="973"/>
      <c r="L180" s="726" t="str">
        <f>mergeValue(A180) &amp;"."&amp; mergeValue(B180)</f>
        <v>1.1</v>
      </c>
      <c r="M180" s="694" t="s">
        <v>16</v>
      </c>
      <c r="N180" s="718"/>
      <c r="O180" s="1289"/>
      <c r="P180" s="1290"/>
      <c r="Q180" s="1290"/>
      <c r="R180" s="1290"/>
      <c r="S180" s="1290"/>
      <c r="T180" s="1290"/>
      <c r="U180" s="1290"/>
      <c r="V180" s="1290"/>
      <c r="W180" s="1291"/>
      <c r="X180" s="719" t="s">
        <v>477</v>
      </c>
      <c r="Y180" s="721"/>
      <c r="Z180" s="721"/>
      <c r="AA180" s="721"/>
      <c r="AB180" s="721"/>
      <c r="AC180" s="721"/>
      <c r="AD180" s="721"/>
      <c r="AE180" s="721"/>
      <c r="AF180" s="721"/>
      <c r="AG180" s="721"/>
    </row>
    <row r="181" spans="1:47" s="687" customFormat="1" ht="22.5">
      <c r="A181" s="1236"/>
      <c r="B181" s="1236"/>
      <c r="C181" s="1236">
        <v>1</v>
      </c>
      <c r="D181" s="982"/>
      <c r="E181" s="982"/>
      <c r="F181" s="982"/>
      <c r="G181" s="987"/>
      <c r="H181" s="984"/>
      <c r="I181" s="990"/>
      <c r="J181" s="974"/>
      <c r="K181" s="973"/>
      <c r="L181" s="726" t="str">
        <f>mergeValue(A181) &amp;"."&amp; mergeValue(B181)&amp;"."&amp; mergeValue(C181)</f>
        <v>1.1.1</v>
      </c>
      <c r="M181" s="695" t="s">
        <v>7</v>
      </c>
      <c r="N181" s="718"/>
      <c r="O181" s="1289"/>
      <c r="P181" s="1290"/>
      <c r="Q181" s="1290"/>
      <c r="R181" s="1290"/>
      <c r="S181" s="1290"/>
      <c r="T181" s="1290"/>
      <c r="U181" s="1290"/>
      <c r="V181" s="1290"/>
      <c r="W181" s="1291"/>
      <c r="X181" s="719" t="s">
        <v>633</v>
      </c>
      <c r="Y181" s="721"/>
      <c r="Z181" s="721"/>
      <c r="AA181" s="721"/>
      <c r="AB181" s="721"/>
      <c r="AC181" s="721"/>
      <c r="AD181" s="721"/>
      <c r="AE181" s="721"/>
      <c r="AF181" s="721"/>
      <c r="AG181" s="721"/>
    </row>
    <row r="182" spans="1:47" s="687" customFormat="1" ht="22.5">
      <c r="A182" s="1236"/>
      <c r="B182" s="1236"/>
      <c r="C182" s="1236"/>
      <c r="D182" s="1236">
        <v>1</v>
      </c>
      <c r="E182" s="982"/>
      <c r="F182" s="982"/>
      <c r="G182" s="987"/>
      <c r="H182" s="984"/>
      <c r="I182" s="990"/>
      <c r="J182" s="988"/>
      <c r="K182" s="973"/>
      <c r="L182" s="726" t="str">
        <f>mergeValue(A182) &amp;"."&amp; mergeValue(B182)&amp;"."&amp; mergeValue(C182)&amp;"."&amp; mergeValue(D182)</f>
        <v>1.1.1.1</v>
      </c>
      <c r="M182" s="696" t="s">
        <v>22</v>
      </c>
      <c r="N182" s="718"/>
      <c r="O182" s="1289"/>
      <c r="P182" s="1290"/>
      <c r="Q182" s="1290"/>
      <c r="R182" s="1290"/>
      <c r="S182" s="1290"/>
      <c r="T182" s="1290"/>
      <c r="U182" s="1290"/>
      <c r="V182" s="1290"/>
      <c r="W182" s="1291"/>
      <c r="X182" s="719" t="s">
        <v>687</v>
      </c>
      <c r="Y182" s="721"/>
      <c r="Z182" s="721"/>
      <c r="AA182" s="721"/>
      <c r="AB182" s="721"/>
      <c r="AC182" s="721"/>
      <c r="AD182" s="721"/>
      <c r="AE182" s="721"/>
      <c r="AF182" s="721"/>
      <c r="AG182" s="721"/>
    </row>
    <row r="183" spans="1:47" s="687" customFormat="1" ht="56.25" customHeight="1">
      <c r="A183" s="1236"/>
      <c r="B183" s="1236"/>
      <c r="C183" s="1236"/>
      <c r="D183" s="1236"/>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6"/>
      <c r="B184" s="1236"/>
      <c r="C184" s="1236"/>
      <c r="D184" s="1236"/>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6"/>
      <c r="B185" s="1236"/>
      <c r="C185" s="1236"/>
      <c r="D185" s="1236"/>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6"/>
      <c r="B186" s="1236"/>
      <c r="C186" s="1236"/>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6"/>
      <c r="B187" s="1236"/>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6"/>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6">
        <v>1</v>
      </c>
      <c r="B193" s="1017"/>
      <c r="C193" s="1017"/>
      <c r="D193" s="1017"/>
      <c r="E193" s="1017"/>
      <c r="F193" s="1010"/>
      <c r="G193" s="1016"/>
      <c r="H193" s="1016"/>
      <c r="I193" s="998"/>
      <c r="J193" s="997"/>
      <c r="K193" s="997"/>
      <c r="L193" s="726">
        <f>mergeValue(A193)</f>
        <v>1</v>
      </c>
      <c r="M193" s="643"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9" t="s">
        <v>476</v>
      </c>
      <c r="AH193" s="721"/>
      <c r="AI193" s="721"/>
      <c r="AJ193" s="721"/>
      <c r="AK193" s="721"/>
      <c r="AL193" s="721"/>
      <c r="AM193" s="721"/>
      <c r="AN193" s="721"/>
      <c r="AO193" s="721"/>
      <c r="AP193" s="721"/>
      <c r="AQ193" s="721"/>
      <c r="AR193" s="721"/>
    </row>
    <row r="194" spans="1:46" s="687" customFormat="1" ht="22.5">
      <c r="A194" s="1236"/>
      <c r="B194" s="1236">
        <v>1</v>
      </c>
      <c r="C194" s="1017"/>
      <c r="D194" s="1017"/>
      <c r="E194" s="1017"/>
      <c r="F194" s="1010"/>
      <c r="G194" s="1019"/>
      <c r="H194" s="1020"/>
      <c r="I194" s="999"/>
      <c r="J194" s="994"/>
      <c r="K194" s="992"/>
      <c r="L194" s="726" t="str">
        <f>mergeValue(A194) &amp;"."&amp; mergeValue(B194)</f>
        <v>1.1</v>
      </c>
      <c r="M194" s="694"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9" t="s">
        <v>477</v>
      </c>
      <c r="AH194" s="721"/>
      <c r="AI194" s="721"/>
      <c r="AJ194" s="721"/>
      <c r="AK194" s="721"/>
      <c r="AL194" s="721"/>
      <c r="AM194" s="721"/>
      <c r="AN194" s="721"/>
      <c r="AO194" s="721"/>
      <c r="AP194" s="721"/>
      <c r="AQ194" s="721"/>
      <c r="AR194" s="721"/>
    </row>
    <row r="195" spans="1:46" s="687" customFormat="1" ht="22.5">
      <c r="A195" s="1236"/>
      <c r="B195" s="1236"/>
      <c r="C195" s="1236">
        <v>1</v>
      </c>
      <c r="D195" s="1017"/>
      <c r="E195" s="1017"/>
      <c r="F195" s="1010"/>
      <c r="G195" s="1019"/>
      <c r="H195" s="1020"/>
      <c r="I195" s="999"/>
      <c r="J195" s="994"/>
      <c r="K195" s="992"/>
      <c r="L195" s="726" t="str">
        <f>mergeValue(A195) &amp;"."&amp; mergeValue(B195)&amp;"."&amp; mergeValue(C195)</f>
        <v>1.1.1</v>
      </c>
      <c r="M195" s="695"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9" t="s">
        <v>633</v>
      </c>
      <c r="AH195" s="721"/>
      <c r="AI195" s="721"/>
      <c r="AJ195" s="721"/>
      <c r="AK195" s="721"/>
      <c r="AL195" s="721"/>
      <c r="AM195" s="721"/>
      <c r="AN195" s="721"/>
      <c r="AO195" s="721"/>
      <c r="AP195" s="721"/>
      <c r="AQ195" s="721"/>
      <c r="AR195" s="721"/>
    </row>
    <row r="196" spans="1:46" s="687" customFormat="1" ht="15" customHeight="1">
      <c r="A196" s="1236"/>
      <c r="B196" s="1236"/>
      <c r="C196" s="1236"/>
      <c r="D196" s="1236">
        <v>1</v>
      </c>
      <c r="E196" s="1017"/>
      <c r="F196" s="1010"/>
      <c r="G196" s="1019"/>
      <c r="H196" s="1020"/>
      <c r="I196" s="999"/>
      <c r="J196" s="994"/>
      <c r="K196" s="992"/>
      <c r="L196" s="726" t="str">
        <f>mergeValue(A196) &amp;"."&amp; mergeValue(B196)&amp;"."&amp; mergeValue(C196)&amp;"."&amp; mergeValue(D196)</f>
        <v>1.1.1.1</v>
      </c>
      <c r="M196" s="696"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9" t="s">
        <v>680</v>
      </c>
      <c r="AH196" s="721"/>
      <c r="AI196" s="721"/>
      <c r="AJ196" s="721"/>
      <c r="AK196" s="721"/>
      <c r="AL196" s="721"/>
      <c r="AM196" s="721"/>
      <c r="AN196" s="721"/>
      <c r="AO196" s="721"/>
      <c r="AP196" s="721"/>
      <c r="AQ196" s="721"/>
      <c r="AR196" s="721"/>
    </row>
    <row r="197" spans="1:46" s="687" customFormat="1" ht="17.100000000000001" customHeight="1">
      <c r="A197" s="1236"/>
      <c r="B197" s="1236"/>
      <c r="C197" s="1236"/>
      <c r="D197" s="1236"/>
      <c r="E197" s="1236">
        <v>1</v>
      </c>
      <c r="F197" s="1010"/>
      <c r="G197" s="1019"/>
      <c r="H197" s="1020"/>
      <c r="I197" s="1021"/>
      <c r="J197" s="1011"/>
      <c r="K197" s="1154"/>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3"/>
      <c r="X197" s="691">
        <v>1</v>
      </c>
      <c r="Y197" s="1098"/>
      <c r="Z197" s="673"/>
      <c r="AA197" s="673"/>
      <c r="AB197" s="1247"/>
      <c r="AC197" s="1232" t="s">
        <v>84</v>
      </c>
      <c r="AD197" s="1247"/>
      <c r="AE197" s="1232" t="s">
        <v>84</v>
      </c>
      <c r="AF197" s="717"/>
      <c r="AG197" s="1263"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6"/>
      <c r="B198" s="1236"/>
      <c r="C198" s="1236"/>
      <c r="D198" s="1236"/>
      <c r="E198" s="1236"/>
      <c r="F198" s="1010"/>
      <c r="G198" s="1019"/>
      <c r="H198" s="1020"/>
      <c r="I198" s="1021"/>
      <c r="J198" s="1011"/>
      <c r="K198" s="1154"/>
      <c r="L198" s="1275"/>
      <c r="M198" s="1276"/>
      <c r="N198" s="1232"/>
      <c r="O198" s="1270"/>
      <c r="P198" s="1266"/>
      <c r="Q198" s="1295"/>
      <c r="R198" s="1232"/>
      <c r="S198" s="1270"/>
      <c r="T198" s="1266"/>
      <c r="U198" s="1295"/>
      <c r="V198" s="1232"/>
      <c r="W198" s="728"/>
      <c r="X198" s="707"/>
      <c r="Y198" s="707"/>
      <c r="Z198" s="709"/>
      <c r="AA198" s="605" t="str">
        <f>AB197 &amp; "-" &amp; AD197</f>
        <v>-</v>
      </c>
      <c r="AB198" s="1231"/>
      <c r="AC198" s="1232"/>
      <c r="AD198" s="1231"/>
      <c r="AE198" s="1232"/>
      <c r="AF198" s="675"/>
      <c r="AG198" s="1264"/>
      <c r="AH198" s="721"/>
      <c r="AI198" s="724"/>
      <c r="AJ198" s="724"/>
      <c r="AK198" s="724"/>
      <c r="AL198" s="724"/>
      <c r="AM198" s="724"/>
      <c r="AN198" s="724"/>
      <c r="AO198" s="721"/>
      <c r="AP198" s="721"/>
      <c r="AQ198" s="721"/>
      <c r="AR198" s="721"/>
    </row>
    <row r="199" spans="1:46" s="687" customFormat="1" ht="17.100000000000001" customHeight="1">
      <c r="A199" s="1236"/>
      <c r="B199" s="1236"/>
      <c r="C199" s="1236"/>
      <c r="D199" s="1236"/>
      <c r="E199" s="1236"/>
      <c r="F199" s="1010"/>
      <c r="G199" s="1019"/>
      <c r="H199" s="1020"/>
      <c r="I199" s="1021"/>
      <c r="J199" s="1011"/>
      <c r="K199" s="1154"/>
      <c r="L199" s="1275"/>
      <c r="M199" s="1276"/>
      <c r="N199" s="1232"/>
      <c r="O199" s="1270"/>
      <c r="P199" s="1266"/>
      <c r="Q199" s="1295"/>
      <c r="R199" s="1232"/>
      <c r="S199" s="604"/>
      <c r="T199" s="700"/>
      <c r="U199" s="707"/>
      <c r="V199" s="708"/>
      <c r="W199" s="708"/>
      <c r="X199" s="708"/>
      <c r="Y199" s="708"/>
      <c r="Z199" s="709"/>
      <c r="AA199" s="709"/>
      <c r="AB199" s="710"/>
      <c r="AC199" s="706"/>
      <c r="AD199" s="706"/>
      <c r="AE199" s="710"/>
      <c r="AF199" s="706"/>
      <c r="AG199" s="1264"/>
      <c r="AH199" s="721"/>
      <c r="AI199" s="724"/>
      <c r="AJ199" s="724"/>
      <c r="AK199" s="724"/>
      <c r="AL199" s="724"/>
      <c r="AM199" s="724"/>
      <c r="AN199" s="724"/>
      <c r="AO199" s="721"/>
      <c r="AP199" s="721"/>
      <c r="AQ199" s="721"/>
      <c r="AR199" s="721"/>
    </row>
    <row r="200" spans="1:46" s="687" customFormat="1" ht="17.100000000000001" customHeight="1">
      <c r="A200" s="1236"/>
      <c r="B200" s="1236"/>
      <c r="C200" s="1236"/>
      <c r="D200" s="1236"/>
      <c r="E200" s="1236"/>
      <c r="F200" s="1010"/>
      <c r="G200" s="1019"/>
      <c r="H200" s="1020"/>
      <c r="I200" s="1021"/>
      <c r="J200" s="1011"/>
      <c r="K200" s="1154"/>
      <c r="L200" s="1275"/>
      <c r="M200" s="1276"/>
      <c r="N200" s="1232"/>
      <c r="O200" s="711"/>
      <c r="P200" s="713"/>
      <c r="Q200" s="712"/>
      <c r="R200" s="708"/>
      <c r="S200" s="708"/>
      <c r="T200" s="708"/>
      <c r="U200" s="708"/>
      <c r="V200" s="708"/>
      <c r="W200" s="708"/>
      <c r="X200" s="708"/>
      <c r="Y200" s="708"/>
      <c r="Z200" s="709"/>
      <c r="AA200" s="709"/>
      <c r="AB200" s="710"/>
      <c r="AC200" s="706"/>
      <c r="AD200" s="706"/>
      <c r="AE200" s="710"/>
      <c r="AF200" s="706"/>
      <c r="AG200" s="1264"/>
      <c r="AH200" s="721"/>
      <c r="AI200" s="724"/>
      <c r="AJ200" s="724"/>
      <c r="AK200" s="724"/>
      <c r="AL200" s="724"/>
      <c r="AM200" s="724"/>
      <c r="AN200" s="724"/>
      <c r="AO200" s="721"/>
      <c r="AP200" s="721"/>
      <c r="AQ200" s="721"/>
      <c r="AR200" s="721"/>
    </row>
    <row r="201" spans="1:46" s="686" customFormat="1" ht="15" customHeight="1">
      <c r="A201" s="1236"/>
      <c r="B201" s="1236"/>
      <c r="C201" s="1236"/>
      <c r="D201" s="1236"/>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5"/>
      <c r="AH201" s="723"/>
      <c r="AI201" s="723"/>
      <c r="AJ201" s="725"/>
      <c r="AK201" s="725"/>
      <c r="AL201" s="725"/>
      <c r="AM201" s="725"/>
      <c r="AN201" s="725"/>
      <c r="AO201" s="723"/>
      <c r="AP201" s="723"/>
      <c r="AQ201" s="723"/>
      <c r="AR201" s="723"/>
    </row>
    <row r="202" spans="1:46" s="686" customFormat="1" ht="15" customHeight="1">
      <c r="A202" s="1236"/>
      <c r="B202" s="1236"/>
      <c r="C202" s="1236"/>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6"/>
      <c r="B203" s="1236"/>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6"/>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0" t="s">
        <v>85</v>
      </c>
      <c r="O211" s="1270"/>
      <c r="P211" s="1266">
        <v>1</v>
      </c>
      <c r="Q211" s="1292"/>
      <c r="R211" s="1232" t="s">
        <v>84</v>
      </c>
      <c r="S211" s="1321"/>
      <c r="T211" s="1312">
        <v>1</v>
      </c>
      <c r="U211" s="1239"/>
      <c r="V211" s="123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0"/>
      <c r="O212" s="1270"/>
      <c r="P212" s="1266"/>
      <c r="Q212" s="1292"/>
      <c r="R212" s="1232"/>
      <c r="S212" s="1322"/>
      <c r="T212" s="1313"/>
      <c r="U212" s="1239"/>
      <c r="V212" s="1232"/>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0"/>
      <c r="O213" s="1270"/>
      <c r="P213" s="1266"/>
      <c r="Q213" s="1292"/>
      <c r="R213" s="1232"/>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6">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6"/>
      <c r="B221" s="1236">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6"/>
      <c r="B222" s="1236"/>
      <c r="C222" s="1236">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6"/>
      <c r="B223" s="1236"/>
      <c r="C223" s="1236"/>
      <c r="D223" s="1236">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6"/>
      <c r="B224" s="1236"/>
      <c r="C224" s="1236"/>
      <c r="D224" s="1236"/>
      <c r="E224" s="1236">
        <v>1</v>
      </c>
      <c r="F224" s="887"/>
      <c r="G224" s="887"/>
      <c r="H224" s="885">
        <v>1</v>
      </c>
      <c r="I224" s="1236">
        <v>1</v>
      </c>
      <c r="J224" s="887"/>
      <c r="K224" s="892"/>
      <c r="L224" s="783" t="str">
        <f>mergeValue(A224) &amp;"."&amp; mergeValue(B224)&amp;"."&amp; mergeValue(C224)&amp;"."&amp; mergeValue(D224)&amp;"."&amp; mergeValue(E224)</f>
        <v>1.1.1.1.1</v>
      </c>
      <c r="M224" s="556" t="s">
        <v>9</v>
      </c>
      <c r="N224" s="648"/>
      <c r="O224" s="1239"/>
      <c r="P224" s="1240"/>
      <c r="Q224" s="1240"/>
      <c r="R224" s="1240"/>
      <c r="S224" s="1240"/>
      <c r="T224" s="1240"/>
      <c r="U224" s="1240"/>
      <c r="V224" s="1241"/>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71" s="801" customFormat="1" ht="90">
      <c r="A225" s="1236"/>
      <c r="B225" s="1236"/>
      <c r="C225" s="1236"/>
      <c r="D225" s="1236"/>
      <c r="E225" s="1236"/>
      <c r="F225" s="1236">
        <v>1</v>
      </c>
      <c r="G225" s="885"/>
      <c r="H225" s="885"/>
      <c r="I225" s="1236"/>
      <c r="J225" s="1236">
        <v>1</v>
      </c>
      <c r="K225" s="893"/>
      <c r="L225" s="783" t="str">
        <f>mergeValue(A225) &amp;"."&amp; mergeValue(B225)&amp;"."&amp; mergeValue(C225)&amp;"."&amp; mergeValue(D225)&amp;"."&amp; mergeValue(E225)&amp;"."&amp; mergeValue(F225)</f>
        <v>1.1.1.1.1.1</v>
      </c>
      <c r="M225" s="557" t="s">
        <v>10</v>
      </c>
      <c r="N225" s="648"/>
      <c r="O225" s="1239"/>
      <c r="P225" s="1240"/>
      <c r="Q225" s="1240"/>
      <c r="R225" s="1240"/>
      <c r="S225" s="1240"/>
      <c r="T225" s="1240"/>
      <c r="U225" s="1240"/>
      <c r="V225" s="1241"/>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71" s="801" customFormat="1" ht="195.75" customHeight="1">
      <c r="A226" s="1236"/>
      <c r="B226" s="1236"/>
      <c r="C226" s="1236"/>
      <c r="D226" s="1236"/>
      <c r="E226" s="1236"/>
      <c r="F226" s="1236"/>
      <c r="G226" s="885">
        <v>1</v>
      </c>
      <c r="H226" s="885"/>
      <c r="I226" s="1236"/>
      <c r="J226" s="1236"/>
      <c r="K226" s="893">
        <v>1</v>
      </c>
      <c r="L226" s="783" t="str">
        <f>mergeValue(A226) &amp;"."&amp; mergeValue(B226)&amp;"."&amp; mergeValue(C226)&amp;"."&amp; mergeValue(D226)&amp;"."&amp; mergeValue(E226)&amp;"."&amp; mergeValue(F226)&amp;"."&amp; mergeValue(G226)</f>
        <v>1.1.1.1.1.1.1</v>
      </c>
      <c r="M226" s="1071"/>
      <c r="N226" s="648"/>
      <c r="O226" s="765"/>
      <c r="P226" s="765"/>
      <c r="Q226" s="765"/>
      <c r="R226" s="1231"/>
      <c r="S226" s="1232" t="s">
        <v>84</v>
      </c>
      <c r="T226" s="1231"/>
      <c r="U226" s="1232" t="s">
        <v>84</v>
      </c>
      <c r="V226" s="765"/>
      <c r="W226" s="1206" t="s">
        <v>655</v>
      </c>
      <c r="X226" s="810" t="str">
        <f>strCheckDate(O227:V227)</f>
        <v/>
      </c>
      <c r="Y226" s="831"/>
      <c r="Z226" s="831" t="str">
        <f t="shared" si="3"/>
        <v/>
      </c>
      <c r="AA226" s="831"/>
      <c r="AB226" s="831"/>
      <c r="AC226" s="831"/>
      <c r="AD226" s="810"/>
      <c r="AE226" s="810"/>
      <c r="AF226" s="810"/>
      <c r="AG226" s="810"/>
      <c r="AH226" s="810"/>
      <c r="AI226" s="810"/>
      <c r="AJ226" s="810"/>
    </row>
    <row r="227" spans="1:71" s="801" customFormat="1" ht="14.25" hidden="1" customHeight="1">
      <c r="A227" s="1236"/>
      <c r="B227" s="1236"/>
      <c r="C227" s="1236"/>
      <c r="D227" s="1236"/>
      <c r="E227" s="1236"/>
      <c r="F227" s="1236"/>
      <c r="G227" s="885"/>
      <c r="H227" s="885"/>
      <c r="I227" s="1236"/>
      <c r="J227" s="1236"/>
      <c r="K227" s="893"/>
      <c r="L227" s="802"/>
      <c r="M227" s="648"/>
      <c r="N227" s="648"/>
      <c r="O227" s="765"/>
      <c r="P227" s="765"/>
      <c r="Q227" s="771" t="str">
        <f>R226 &amp; "-" &amp; T226</f>
        <v>-</v>
      </c>
      <c r="R227" s="1231"/>
      <c r="S227" s="1232"/>
      <c r="T227" s="1231"/>
      <c r="U227" s="1232"/>
      <c r="V227" s="765"/>
      <c r="W227" s="1206"/>
      <c r="X227" s="810"/>
      <c r="Y227" s="831"/>
      <c r="Z227" s="831" t="str">
        <f t="shared" si="3"/>
        <v/>
      </c>
      <c r="AA227" s="831"/>
      <c r="AB227" s="831"/>
      <c r="AC227" s="831"/>
      <c r="AD227" s="810"/>
      <c r="AE227" s="810"/>
      <c r="AF227" s="810"/>
      <c r="AG227" s="810"/>
      <c r="AH227" s="810"/>
      <c r="AI227" s="810"/>
      <c r="AJ227" s="810"/>
    </row>
    <row r="228" spans="1:71" s="801" customFormat="1" ht="15" customHeight="1">
      <c r="A228" s="1236"/>
      <c r="B228" s="1236"/>
      <c r="C228" s="1236"/>
      <c r="D228" s="1236"/>
      <c r="E228" s="1236"/>
      <c r="F228" s="1236"/>
      <c r="G228" s="887"/>
      <c r="H228" s="885"/>
      <c r="I228" s="1236"/>
      <c r="J228" s="1236"/>
      <c r="K228" s="892"/>
      <c r="L228" s="690"/>
      <c r="M228" s="559" t="s">
        <v>25</v>
      </c>
      <c r="N228" s="767"/>
      <c r="O228" s="767"/>
      <c r="P228" s="767"/>
      <c r="Q228" s="767"/>
      <c r="R228" s="767"/>
      <c r="S228" s="767"/>
      <c r="T228" s="767"/>
      <c r="U228" s="767"/>
      <c r="V228" s="764"/>
      <c r="W228" s="1206"/>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71" s="801" customFormat="1" ht="15" customHeight="1">
      <c r="A229" s="1236"/>
      <c r="B229" s="1236"/>
      <c r="C229" s="1236"/>
      <c r="D229" s="1236"/>
      <c r="E229" s="1236"/>
      <c r="F229" s="887"/>
      <c r="G229" s="887"/>
      <c r="H229" s="885"/>
      <c r="I229" s="1236"/>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71" s="801" customFormat="1" ht="15" customHeight="1">
      <c r="A230" s="1236"/>
      <c r="B230" s="1236"/>
      <c r="C230" s="1236"/>
      <c r="D230" s="1236"/>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71" s="801" customFormat="1" ht="15" customHeight="1">
      <c r="A231" s="1236"/>
      <c r="B231" s="1236"/>
      <c r="C231" s="1236"/>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71" s="801" customFormat="1" ht="15" customHeight="1">
      <c r="A232" s="1236"/>
      <c r="B232" s="1236"/>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71" s="801" customFormat="1" ht="15" customHeight="1">
      <c r="A233" s="1236"/>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71"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71" s="991" customFormat="1" ht="18.75" customHeight="1">
      <c r="X235" s="1012"/>
      <c r="Y235" s="1012"/>
      <c r="Z235" s="1012"/>
      <c r="AA235" s="1012"/>
      <c r="AB235" s="1012"/>
      <c r="AC235" s="1012"/>
      <c r="AD235" s="1012"/>
      <c r="AE235" s="1012"/>
      <c r="AF235" s="1012"/>
      <c r="AG235" s="1012"/>
      <c r="AH235" s="1012"/>
      <c r="AI235" s="1012"/>
      <c r="AJ235" s="1012"/>
    </row>
    <row r="236" spans="1:71"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71"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71" s="992" customFormat="1" ht="22.5">
      <c r="A238" s="1236">
        <v>1</v>
      </c>
      <c r="B238" s="1017"/>
      <c r="C238" s="1017"/>
      <c r="D238" s="1017"/>
      <c r="E238" s="983"/>
      <c r="F238" s="1028"/>
      <c r="G238" s="1028"/>
      <c r="H238" s="1028"/>
      <c r="I238" s="985"/>
      <c r="J238" s="981"/>
      <c r="K238" s="965"/>
      <c r="L238" s="1032">
        <f>mergeValue(A238)</f>
        <v>1</v>
      </c>
      <c r="M238" s="643" t="s">
        <v>20</v>
      </c>
      <c r="N238" s="648"/>
      <c r="O238" s="1286"/>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c r="AK238" s="1287"/>
      <c r="AL238" s="1287"/>
      <c r="AM238" s="1287"/>
      <c r="AN238" s="1287"/>
      <c r="AO238" s="1287"/>
      <c r="AP238" s="1287"/>
      <c r="AQ238" s="1287"/>
      <c r="AR238" s="1287"/>
      <c r="AS238" s="1287"/>
      <c r="AT238" s="1287"/>
      <c r="AU238" s="1287"/>
      <c r="AV238" s="1287"/>
      <c r="AW238" s="1287"/>
      <c r="AX238" s="1287"/>
      <c r="AY238" s="1287"/>
      <c r="AZ238" s="1287"/>
      <c r="BA238" s="1287"/>
      <c r="BB238" s="1287"/>
      <c r="BC238" s="1287"/>
      <c r="BD238" s="1287"/>
      <c r="BE238" s="1288"/>
      <c r="BF238" s="632" t="s">
        <v>476</v>
      </c>
      <c r="BG238" s="1010"/>
      <c r="BH238" s="831"/>
      <c r="BI238" s="831" t="str">
        <f t="shared" ref="BI238:BI251" si="4">IF(M238="","",M238 )</f>
        <v>Наименование тарифа</v>
      </c>
      <c r="BJ238" s="831"/>
      <c r="BK238" s="831"/>
      <c r="BL238" s="831"/>
      <c r="BM238" s="1010"/>
      <c r="BN238" s="1010"/>
      <c r="BO238" s="1010"/>
      <c r="BP238" s="1010"/>
      <c r="BQ238" s="1010"/>
      <c r="BR238" s="1010"/>
      <c r="BS238" s="1010"/>
    </row>
    <row r="239" spans="1:71" s="992" customFormat="1" ht="22.5">
      <c r="A239" s="1236"/>
      <c r="B239" s="1236">
        <v>1</v>
      </c>
      <c r="C239" s="1017"/>
      <c r="D239" s="1017"/>
      <c r="E239" s="1028"/>
      <c r="F239" s="1028"/>
      <c r="G239" s="1028"/>
      <c r="H239" s="1028"/>
      <c r="I239" s="1023"/>
      <c r="J239" s="956"/>
      <c r="K239" s="959"/>
      <c r="L239" s="1032" t="str">
        <f>mergeValue(A239) &amp;"."&amp; mergeValue(B239)</f>
        <v>1.1</v>
      </c>
      <c r="M239" s="694" t="s">
        <v>16</v>
      </c>
      <c r="N239" s="648"/>
      <c r="O239" s="1286"/>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c r="AK239" s="1287"/>
      <c r="AL239" s="1287"/>
      <c r="AM239" s="1287"/>
      <c r="AN239" s="1287"/>
      <c r="AO239" s="1287"/>
      <c r="AP239" s="1287"/>
      <c r="AQ239" s="1287"/>
      <c r="AR239" s="1287"/>
      <c r="AS239" s="1287"/>
      <c r="AT239" s="1287"/>
      <c r="AU239" s="1287"/>
      <c r="AV239" s="1287"/>
      <c r="AW239" s="1287"/>
      <c r="AX239" s="1287"/>
      <c r="AY239" s="1287"/>
      <c r="AZ239" s="1287"/>
      <c r="BA239" s="1287"/>
      <c r="BB239" s="1287"/>
      <c r="BC239" s="1287"/>
      <c r="BD239" s="1287"/>
      <c r="BE239" s="1288"/>
      <c r="BF239" s="632" t="s">
        <v>477</v>
      </c>
      <c r="BG239" s="1010"/>
      <c r="BH239" s="831"/>
      <c r="BI239" s="831" t="str">
        <f t="shared" si="4"/>
        <v>Территория действия тарифа</v>
      </c>
      <c r="BJ239" s="831"/>
      <c r="BK239" s="831"/>
      <c r="BL239" s="831"/>
      <c r="BM239" s="1010"/>
      <c r="BN239" s="1010"/>
      <c r="BO239" s="1010"/>
      <c r="BP239" s="1010"/>
      <c r="BQ239" s="1010"/>
      <c r="BR239" s="1010"/>
      <c r="BS239" s="1010"/>
    </row>
    <row r="240" spans="1:71" s="992" customFormat="1" ht="22.5">
      <c r="A240" s="1236"/>
      <c r="B240" s="1236"/>
      <c r="C240" s="1236">
        <v>1</v>
      </c>
      <c r="D240" s="1017"/>
      <c r="E240" s="1028"/>
      <c r="F240" s="1028"/>
      <c r="G240" s="1028"/>
      <c r="H240" s="1028"/>
      <c r="I240" s="964"/>
      <c r="J240" s="956"/>
      <c r="K240" s="959"/>
      <c r="L240" s="1032" t="str">
        <f>mergeValue(A240) &amp;"."&amp; mergeValue(B240)&amp;"."&amp; mergeValue(C240)</f>
        <v>1.1.1</v>
      </c>
      <c r="M240" s="695" t="s">
        <v>7</v>
      </c>
      <c r="N240" s="648"/>
      <c r="O240" s="1286"/>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c r="AK240" s="1287"/>
      <c r="AL240" s="1287"/>
      <c r="AM240" s="1287"/>
      <c r="AN240" s="1287"/>
      <c r="AO240" s="1287"/>
      <c r="AP240" s="1287"/>
      <c r="AQ240" s="1287"/>
      <c r="AR240" s="1287"/>
      <c r="AS240" s="1287"/>
      <c r="AT240" s="1287"/>
      <c r="AU240" s="1287"/>
      <c r="AV240" s="1287"/>
      <c r="AW240" s="1287"/>
      <c r="AX240" s="1287"/>
      <c r="AY240" s="1287"/>
      <c r="AZ240" s="1287"/>
      <c r="BA240" s="1287"/>
      <c r="BB240" s="1287"/>
      <c r="BC240" s="1287"/>
      <c r="BD240" s="1287"/>
      <c r="BE240" s="1288"/>
      <c r="BF240" s="632" t="s">
        <v>633</v>
      </c>
      <c r="BG240" s="1010"/>
      <c r="BH240" s="831"/>
      <c r="BI240" s="831" t="str">
        <f t="shared" si="4"/>
        <v xml:space="preserve">Наименование системы теплоснабжения </v>
      </c>
      <c r="BJ240" s="831"/>
      <c r="BK240" s="831"/>
      <c r="BL240" s="831"/>
      <c r="BM240" s="1010"/>
      <c r="BN240" s="1010"/>
      <c r="BO240" s="1010"/>
      <c r="BP240" s="1010"/>
      <c r="BQ240" s="1010"/>
      <c r="BR240" s="1010"/>
      <c r="BS240" s="1010"/>
    </row>
    <row r="241" spans="1:71" s="992" customFormat="1" ht="22.5">
      <c r="A241" s="1236"/>
      <c r="B241" s="1236"/>
      <c r="C241" s="1236"/>
      <c r="D241" s="1236">
        <v>1</v>
      </c>
      <c r="E241" s="1028"/>
      <c r="F241" s="1028"/>
      <c r="G241" s="1028"/>
      <c r="H241" s="1028"/>
      <c r="I241" s="964"/>
      <c r="J241" s="956"/>
      <c r="K241" s="959"/>
      <c r="L241" s="1032" t="str">
        <f>mergeValue(A241) &amp;"."&amp; mergeValue(B241)&amp;"."&amp; mergeValue(C241)&amp;"."&amp; mergeValue(D241)</f>
        <v>1.1.1.1</v>
      </c>
      <c r="M241" s="696" t="s">
        <v>22</v>
      </c>
      <c r="N241" s="648"/>
      <c r="O241" s="1286"/>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c r="AK241" s="1287"/>
      <c r="AL241" s="1287"/>
      <c r="AM241" s="1287"/>
      <c r="AN241" s="1287"/>
      <c r="AO241" s="1287"/>
      <c r="AP241" s="1287"/>
      <c r="AQ241" s="1287"/>
      <c r="AR241" s="1287"/>
      <c r="AS241" s="1287"/>
      <c r="AT241" s="1287"/>
      <c r="AU241" s="1287"/>
      <c r="AV241" s="1287"/>
      <c r="AW241" s="1287"/>
      <c r="AX241" s="1287"/>
      <c r="AY241" s="1287"/>
      <c r="AZ241" s="1287"/>
      <c r="BA241" s="1287"/>
      <c r="BB241" s="1287"/>
      <c r="BC241" s="1287"/>
      <c r="BD241" s="1287"/>
      <c r="BE241" s="1288"/>
      <c r="BF241" s="632" t="s">
        <v>634</v>
      </c>
      <c r="BG241" s="1010"/>
      <c r="BH241" s="831"/>
      <c r="BI241" s="831" t="str">
        <f t="shared" si="4"/>
        <v xml:space="preserve">Источник тепловой энергии  </v>
      </c>
      <c r="BJ241" s="831"/>
      <c r="BK241" s="831"/>
      <c r="BL241" s="831"/>
      <c r="BM241" s="1010"/>
      <c r="BN241" s="1010"/>
      <c r="BO241" s="1010"/>
      <c r="BP241" s="1010"/>
      <c r="BQ241" s="1010"/>
      <c r="BR241" s="1010"/>
      <c r="BS241" s="1010"/>
    </row>
    <row r="242" spans="1:71" s="992" customFormat="1" ht="101.25">
      <c r="A242" s="1236"/>
      <c r="B242" s="1236"/>
      <c r="C242" s="1236"/>
      <c r="D242" s="1236"/>
      <c r="E242" s="1236">
        <v>1</v>
      </c>
      <c r="F242" s="1028"/>
      <c r="G242" s="1028"/>
      <c r="H242" s="1017">
        <v>1</v>
      </c>
      <c r="I242" s="1236">
        <v>1</v>
      </c>
      <c r="J242" s="1028"/>
      <c r="K242" s="967"/>
      <c r="L242" s="1032" t="str">
        <f>mergeValue(A242) &amp;"."&amp; mergeValue(B242)&amp;"."&amp; mergeValue(C242)&amp;"."&amp; mergeValue(D242)&amp;"."&amp; mergeValue(E242)</f>
        <v>1.1.1.1.1</v>
      </c>
      <c r="M242" s="556" t="s">
        <v>9</v>
      </c>
      <c r="N242" s="648"/>
      <c r="O242" s="1239"/>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0"/>
      <c r="BE242" s="1241"/>
      <c r="BF242" s="632" t="s">
        <v>638</v>
      </c>
      <c r="BG242" s="1010"/>
      <c r="BH242" s="831"/>
      <c r="BI242" s="831" t="str">
        <f t="shared" si="4"/>
        <v>Схема подключения теплопотребляющей установки к коллектору источника тепловой энергии</v>
      </c>
      <c r="BJ242" s="831"/>
      <c r="BK242" s="831"/>
      <c r="BL242" s="831"/>
      <c r="BM242" s="1010"/>
      <c r="BN242" s="1010"/>
      <c r="BO242" s="1010"/>
      <c r="BP242" s="1010"/>
      <c r="BQ242" s="1010"/>
      <c r="BR242" s="1010"/>
      <c r="BS242" s="1010"/>
    </row>
    <row r="243" spans="1:71" s="992" customFormat="1" ht="90">
      <c r="A243" s="1236"/>
      <c r="B243" s="1236"/>
      <c r="C243" s="1236"/>
      <c r="D243" s="1236"/>
      <c r="E243" s="1236"/>
      <c r="F243" s="1236">
        <v>1</v>
      </c>
      <c r="G243" s="1017"/>
      <c r="H243" s="1017"/>
      <c r="I243" s="1236"/>
      <c r="J243" s="1236">
        <v>1</v>
      </c>
      <c r="K243" s="968"/>
      <c r="L243" s="1032" t="str">
        <f>mergeValue(A243) &amp;"."&amp; mergeValue(B243)&amp;"."&amp; mergeValue(C243)&amp;"."&amp; mergeValue(D243)&amp;"."&amp; mergeValue(E243)&amp;"."&amp; mergeValue(F243)</f>
        <v>1.1.1.1.1.1</v>
      </c>
      <c r="M243" s="557" t="s">
        <v>10</v>
      </c>
      <c r="N243" s="648"/>
      <c r="O243" s="1239"/>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0"/>
      <c r="BE243" s="1241"/>
      <c r="BF243" s="632" t="s">
        <v>636</v>
      </c>
      <c r="BG243" s="1010"/>
      <c r="BH243" s="831"/>
      <c r="BI243" s="831" t="str">
        <f t="shared" si="4"/>
        <v>Группа потребителей</v>
      </c>
      <c r="BJ243" s="831"/>
      <c r="BK243" s="831"/>
      <c r="BL243" s="831"/>
      <c r="BM243" s="1010"/>
      <c r="BN243" s="1010"/>
      <c r="BO243" s="1010"/>
      <c r="BP243" s="1010"/>
      <c r="BQ243" s="1010"/>
      <c r="BR243" s="1010"/>
      <c r="BS243" s="1010"/>
    </row>
    <row r="244" spans="1:71" s="992" customFormat="1" ht="189" customHeight="1">
      <c r="A244" s="1236"/>
      <c r="B244" s="1236"/>
      <c r="C244" s="1236"/>
      <c r="D244" s="1236"/>
      <c r="E244" s="1236"/>
      <c r="F244" s="1236"/>
      <c r="G244" s="1017">
        <v>1</v>
      </c>
      <c r="H244" s="1017"/>
      <c r="I244" s="1236"/>
      <c r="J244" s="1236"/>
      <c r="K244" s="968">
        <v>1</v>
      </c>
      <c r="L244" s="1032" t="str">
        <f>mergeValue(A244) &amp;"."&amp; mergeValue(B244)&amp;"."&amp; mergeValue(C244)&amp;"."&amp; mergeValue(D244)&amp;"."&amp; mergeValue(E244)&amp;"."&amp; mergeValue(F244)&amp;"."&amp; mergeValue(G244)</f>
        <v>1.1.1.1.1.1.1</v>
      </c>
      <c r="M244" s="1071"/>
      <c r="N244" s="648"/>
      <c r="O244" s="685"/>
      <c r="P244" s="765"/>
      <c r="Q244" s="1096"/>
      <c r="R244" s="1231"/>
      <c r="S244" s="1232" t="s">
        <v>84</v>
      </c>
      <c r="T244" s="1231"/>
      <c r="U244" s="1232" t="s">
        <v>84</v>
      </c>
      <c r="V244" s="685"/>
      <c r="W244" s="765"/>
      <c r="X244" s="1096"/>
      <c r="Y244" s="1231"/>
      <c r="Z244" s="1232" t="s">
        <v>84</v>
      </c>
      <c r="AA244" s="1231"/>
      <c r="AB244" s="1232" t="s">
        <v>84</v>
      </c>
      <c r="AC244" s="685"/>
      <c r="AD244" s="765"/>
      <c r="AE244" s="1096"/>
      <c r="AF244" s="1231"/>
      <c r="AG244" s="1232" t="s">
        <v>84</v>
      </c>
      <c r="AH244" s="1231"/>
      <c r="AI244" s="1232" t="s">
        <v>84</v>
      </c>
      <c r="AJ244" s="685"/>
      <c r="AK244" s="765"/>
      <c r="AL244" s="1096"/>
      <c r="AM244" s="1231"/>
      <c r="AN244" s="1232" t="s">
        <v>84</v>
      </c>
      <c r="AO244" s="1231"/>
      <c r="AP244" s="1232" t="s">
        <v>84</v>
      </c>
      <c r="AQ244" s="685"/>
      <c r="AR244" s="765"/>
      <c r="AS244" s="1096"/>
      <c r="AT244" s="1231"/>
      <c r="AU244" s="1232" t="s">
        <v>84</v>
      </c>
      <c r="AV244" s="1231"/>
      <c r="AW244" s="1232" t="s">
        <v>84</v>
      </c>
      <c r="AX244" s="685"/>
      <c r="AY244" s="765"/>
      <c r="AZ244" s="1096"/>
      <c r="BA244" s="1231"/>
      <c r="BB244" s="1232" t="s">
        <v>84</v>
      </c>
      <c r="BC244" s="1231"/>
      <c r="BD244" s="1232" t="s">
        <v>85</v>
      </c>
      <c r="BE244" s="765"/>
      <c r="BF244" s="1207" t="s">
        <v>655</v>
      </c>
      <c r="BG244" s="1010" t="str">
        <f>strCheckDate(O245:BE245)</f>
        <v/>
      </c>
      <c r="BH244" s="831"/>
      <c r="BI244" s="831" t="str">
        <f t="shared" si="4"/>
        <v/>
      </c>
      <c r="BJ244" s="831"/>
      <c r="BK244" s="831"/>
      <c r="BL244" s="831"/>
      <c r="BM244" s="1010"/>
      <c r="BN244" s="1010"/>
      <c r="BO244" s="1010"/>
      <c r="BP244" s="1010"/>
      <c r="BQ244" s="1010"/>
      <c r="BR244" s="1010"/>
      <c r="BS244" s="1010"/>
    </row>
    <row r="245" spans="1:71" s="992" customFormat="1" ht="11.25" hidden="1" customHeight="1">
      <c r="A245" s="1236"/>
      <c r="B245" s="1236"/>
      <c r="C245" s="1236"/>
      <c r="D245" s="1236"/>
      <c r="E245" s="1236"/>
      <c r="F245" s="1236"/>
      <c r="G245" s="1017"/>
      <c r="H245" s="1017"/>
      <c r="I245" s="1236"/>
      <c r="J245" s="1236"/>
      <c r="K245" s="968"/>
      <c r="L245" s="802"/>
      <c r="M245" s="648"/>
      <c r="N245" s="648"/>
      <c r="O245" s="765"/>
      <c r="P245" s="765"/>
      <c r="Q245" s="771" t="str">
        <f>R244 &amp; "-" &amp; T244</f>
        <v>-</v>
      </c>
      <c r="R245" s="1231"/>
      <c r="S245" s="1232"/>
      <c r="T245" s="1231"/>
      <c r="U245" s="1232"/>
      <c r="V245" s="765"/>
      <c r="W245" s="765"/>
      <c r="X245" s="771" t="str">
        <f>Y244 &amp; "-" &amp; AA244</f>
        <v>-</v>
      </c>
      <c r="Y245" s="1231"/>
      <c r="Z245" s="1232"/>
      <c r="AA245" s="1231"/>
      <c r="AB245" s="1232"/>
      <c r="AC245" s="765"/>
      <c r="AD245" s="765"/>
      <c r="AE245" s="771" t="str">
        <f>AF244 &amp; "-" &amp; AH244</f>
        <v>-</v>
      </c>
      <c r="AF245" s="1231"/>
      <c r="AG245" s="1232"/>
      <c r="AH245" s="1231"/>
      <c r="AI245" s="1232"/>
      <c r="AJ245" s="765"/>
      <c r="AK245" s="765"/>
      <c r="AL245" s="771" t="str">
        <f>AM244 &amp; "-" &amp; AO244</f>
        <v>-</v>
      </c>
      <c r="AM245" s="1231"/>
      <c r="AN245" s="1232"/>
      <c r="AO245" s="1231"/>
      <c r="AP245" s="1232"/>
      <c r="AQ245" s="765"/>
      <c r="AR245" s="765"/>
      <c r="AS245" s="771" t="str">
        <f>AT244 &amp; "-" &amp; AV244</f>
        <v>-</v>
      </c>
      <c r="AT245" s="1231"/>
      <c r="AU245" s="1232"/>
      <c r="AV245" s="1231"/>
      <c r="AW245" s="1232"/>
      <c r="AX245" s="765"/>
      <c r="AY245" s="765"/>
      <c r="AZ245" s="771" t="str">
        <f>BA244 &amp; "-" &amp; BC244</f>
        <v>-</v>
      </c>
      <c r="BA245" s="1231"/>
      <c r="BB245" s="1232"/>
      <c r="BC245" s="1231"/>
      <c r="BD245" s="1232"/>
      <c r="BE245" s="765"/>
      <c r="BF245" s="1208"/>
      <c r="BG245" s="1010"/>
      <c r="BH245" s="831"/>
      <c r="BI245" s="831" t="str">
        <f t="shared" si="4"/>
        <v/>
      </c>
      <c r="BJ245" s="831"/>
      <c r="BK245" s="831"/>
      <c r="BL245" s="831"/>
      <c r="BM245" s="1010"/>
      <c r="BN245" s="1010"/>
      <c r="BO245" s="1010"/>
      <c r="BP245" s="1010"/>
      <c r="BQ245" s="1010"/>
      <c r="BR245" s="1010"/>
      <c r="BS245" s="1010"/>
    </row>
    <row r="246" spans="1:71" s="992" customFormat="1" ht="15" customHeight="1">
      <c r="A246" s="1236"/>
      <c r="B246" s="1236"/>
      <c r="C246" s="1236"/>
      <c r="D246" s="1236"/>
      <c r="E246" s="1236"/>
      <c r="F246" s="1236"/>
      <c r="G246" s="1028"/>
      <c r="H246" s="1017"/>
      <c r="I246" s="1236"/>
      <c r="J246" s="1236"/>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764"/>
      <c r="BF246" s="1209"/>
      <c r="BG246" s="1010"/>
      <c r="BH246" s="831"/>
      <c r="BI246" s="831" t="str">
        <f t="shared" si="4"/>
        <v>Добавить вид теплоносителя (параметры теплоносителя)</v>
      </c>
      <c r="BJ246" s="831"/>
      <c r="BK246" s="831"/>
      <c r="BL246" s="831"/>
      <c r="BM246" s="1010"/>
      <c r="BN246" s="1010"/>
      <c r="BO246" s="1010"/>
      <c r="BP246" s="1010"/>
      <c r="BQ246" s="1010"/>
      <c r="BR246" s="1010"/>
      <c r="BS246" s="1010"/>
    </row>
    <row r="247" spans="1:71" s="992" customFormat="1" ht="15" customHeight="1">
      <c r="A247" s="1236"/>
      <c r="B247" s="1236"/>
      <c r="C247" s="1236"/>
      <c r="D247" s="1236"/>
      <c r="E247" s="1236"/>
      <c r="F247" s="1028"/>
      <c r="G247" s="1028"/>
      <c r="H247" s="1017"/>
      <c r="I247" s="1236"/>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667"/>
      <c r="BG247" s="1010"/>
      <c r="BH247" s="831"/>
      <c r="BI247" s="831" t="str">
        <f t="shared" si="4"/>
        <v>Добавить группу потребителей</v>
      </c>
      <c r="BJ247" s="831"/>
      <c r="BK247" s="831"/>
      <c r="BL247" s="831"/>
      <c r="BM247" s="1010"/>
      <c r="BN247" s="1010"/>
      <c r="BO247" s="1010"/>
      <c r="BP247" s="1010"/>
      <c r="BQ247" s="1010"/>
      <c r="BR247" s="1010"/>
      <c r="BS247" s="1010"/>
    </row>
    <row r="248" spans="1:71" s="992" customFormat="1" ht="15" customHeight="1">
      <c r="A248" s="1236"/>
      <c r="B248" s="1236"/>
      <c r="C248" s="1236"/>
      <c r="D248" s="1236"/>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667"/>
      <c r="BG248" s="1010"/>
      <c r="BH248" s="831"/>
      <c r="BI248" s="831" t="str">
        <f t="shared" si="4"/>
        <v>Добавить схему подключения</v>
      </c>
      <c r="BJ248" s="831"/>
      <c r="BK248" s="831"/>
      <c r="BL248" s="831"/>
      <c r="BM248" s="1010"/>
      <c r="BN248" s="1010"/>
      <c r="BO248" s="1010"/>
      <c r="BP248" s="1010"/>
      <c r="BQ248" s="1010"/>
      <c r="BR248" s="1010"/>
      <c r="BS248" s="1010"/>
    </row>
    <row r="249" spans="1:71" s="992" customFormat="1" ht="15" customHeight="1">
      <c r="A249" s="1236"/>
      <c r="B249" s="1236"/>
      <c r="C249" s="1236"/>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667"/>
      <c r="BG249" s="1010"/>
      <c r="BH249" s="831"/>
      <c r="BI249" s="831" t="str">
        <f t="shared" si="4"/>
        <v>Добавить источник тепловой энергии</v>
      </c>
      <c r="BJ249" s="831"/>
      <c r="BK249" s="831"/>
      <c r="BL249" s="831"/>
      <c r="BM249" s="1010"/>
      <c r="BN249" s="1010"/>
      <c r="BO249" s="1010"/>
      <c r="BP249" s="1010"/>
      <c r="BQ249" s="1010"/>
      <c r="BR249" s="1010"/>
      <c r="BS249" s="1010"/>
    </row>
    <row r="250" spans="1:71" s="992" customFormat="1" ht="15" customHeight="1">
      <c r="A250" s="1236"/>
      <c r="B250" s="1236"/>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667"/>
      <c r="BG250" s="1010"/>
      <c r="BH250" s="831"/>
      <c r="BI250" s="831" t="str">
        <f t="shared" si="4"/>
        <v>Добавить наименование системы теплоснабжения</v>
      </c>
      <c r="BJ250" s="831"/>
      <c r="BK250" s="831"/>
      <c r="BL250" s="831"/>
      <c r="BM250" s="1010"/>
      <c r="BN250" s="1010"/>
      <c r="BO250" s="1010"/>
      <c r="BP250" s="1010"/>
      <c r="BQ250" s="1010"/>
      <c r="BR250" s="1010"/>
      <c r="BS250" s="1010"/>
    </row>
    <row r="251" spans="1:71" s="992" customFormat="1" ht="15" customHeight="1">
      <c r="A251" s="1236"/>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667"/>
      <c r="BG251" s="1010"/>
      <c r="BH251" s="831"/>
      <c r="BI251" s="831" t="str">
        <f t="shared" si="4"/>
        <v>Добавить территорию действия тарифа</v>
      </c>
      <c r="BJ251" s="831"/>
      <c r="BK251" s="831"/>
      <c r="BL251" s="831"/>
      <c r="BM251" s="1010"/>
      <c r="BN251" s="1010"/>
      <c r="BO251" s="1010"/>
      <c r="BP251" s="1010"/>
      <c r="BQ251" s="1010"/>
      <c r="BR251" s="1010"/>
      <c r="BS251" s="1010"/>
    </row>
    <row r="252" spans="1:71"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71"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71" s="35" customFormat="1" ht="11.25">
      <c r="A254" s="35" t="s">
        <v>277</v>
      </c>
    </row>
    <row r="255" spans="1:71" ht="11.25"/>
    <row r="256" spans="1:71"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55">
        <v>1</v>
      </c>
      <c r="E297" s="1238"/>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55"/>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55">
        <v>0</v>
      </c>
      <c r="H302" s="1153"/>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55"/>
      <c r="H303" s="115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5"/>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5"/>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5"/>
      <c r="B340" s="1205">
        <v>1</v>
      </c>
      <c r="C340" s="342"/>
      <c r="D340" s="342"/>
      <c r="F340" s="335" t="str">
        <f>"4."&amp;mergeValue(A340) &amp;"."&amp;mergeValue(B340)</f>
        <v>4.1.1</v>
      </c>
      <c r="G340" s="324" t="s">
        <v>592</v>
      </c>
      <c r="H340" s="317" t="str">
        <f>IF(region_name="","",region_name)</f>
        <v>Самарская область</v>
      </c>
      <c r="I340" s="196" t="s">
        <v>499</v>
      </c>
      <c r="J340" s="334"/>
      <c r="K340" s="214"/>
      <c r="L340" s="214"/>
      <c r="M340" s="214"/>
      <c r="N340" s="214"/>
      <c r="O340" s="214"/>
      <c r="P340" s="214"/>
      <c r="Q340" s="214"/>
      <c r="R340" s="214"/>
      <c r="S340" s="214"/>
      <c r="T340" s="214"/>
    </row>
    <row r="341" spans="1:20" s="190" customFormat="1" ht="191.25">
      <c r="A341" s="1205"/>
      <c r="B341" s="1205"/>
      <c r="C341" s="1205">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5"/>
      <c r="B342" s="1205"/>
      <c r="C342" s="1205"/>
      <c r="D342" s="342">
        <v>1</v>
      </c>
      <c r="F342" s="335" t="str">
        <f>"4."&amp;mergeValue(A342) &amp;"."&amp;mergeValue(B342)&amp;"."&amp;mergeValue(C342)&amp;"."&amp;mergeValue(D342)</f>
        <v>4.1.1.1.1</v>
      </c>
      <c r="G342" s="420" t="s">
        <v>498</v>
      </c>
      <c r="H342" s="317"/>
      <c r="I342" s="1206" t="s">
        <v>591</v>
      </c>
      <c r="J342" s="334"/>
      <c r="K342" s="214"/>
      <c r="L342" s="214"/>
      <c r="M342" s="214"/>
      <c r="N342" s="214"/>
      <c r="O342" s="214"/>
      <c r="P342" s="214"/>
      <c r="Q342" s="214"/>
      <c r="R342" s="214"/>
      <c r="S342" s="214"/>
      <c r="T342" s="214"/>
    </row>
    <row r="343" spans="1:20" s="190" customFormat="1" ht="18.75">
      <c r="A343" s="1205"/>
      <c r="B343" s="1205"/>
      <c r="C343" s="1205"/>
      <c r="D343" s="342"/>
      <c r="F343" s="424"/>
      <c r="G343" s="425" t="s">
        <v>4</v>
      </c>
      <c r="H343" s="426"/>
      <c r="I343" s="1206"/>
      <c r="J343" s="334"/>
      <c r="K343" s="214"/>
      <c r="L343" s="214"/>
      <c r="M343" s="214"/>
      <c r="N343" s="214"/>
      <c r="O343" s="214"/>
      <c r="P343" s="214"/>
      <c r="Q343" s="214"/>
      <c r="R343" s="214"/>
      <c r="S343" s="214"/>
      <c r="T343" s="214"/>
    </row>
    <row r="344" spans="1:20" s="190" customFormat="1" ht="18.75">
      <c r="A344" s="1205"/>
      <c r="B344" s="1205"/>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5"/>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0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BF244:BF246"/>
    <mergeCell ref="R244:R245"/>
    <mergeCell ref="S244:S245"/>
    <mergeCell ref="T244:T245"/>
    <mergeCell ref="U244:U245"/>
    <mergeCell ref="T226:T227"/>
    <mergeCell ref="W226:W228"/>
    <mergeCell ref="U226:U227"/>
    <mergeCell ref="Y244:Y245"/>
    <mergeCell ref="Z244:Z245"/>
    <mergeCell ref="AA244:AA245"/>
    <mergeCell ref="AB244:AB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BA244:BA245"/>
    <mergeCell ref="BB244:BB245"/>
    <mergeCell ref="BC244:BC245"/>
    <mergeCell ref="BD244:BD245"/>
    <mergeCell ref="O238:BE238"/>
    <mergeCell ref="O239:BE239"/>
    <mergeCell ref="O240:BE240"/>
    <mergeCell ref="O241:BE241"/>
    <mergeCell ref="O242:BE242"/>
    <mergeCell ref="O243:BE243"/>
    <mergeCell ref="AT244:AT245"/>
    <mergeCell ref="AU244:AU245"/>
    <mergeCell ref="AV244:AV245"/>
    <mergeCell ref="AW244:AW245"/>
    <mergeCell ref="AM244:AM245"/>
    <mergeCell ref="AN244:AN245"/>
    <mergeCell ref="AO244:AO245"/>
    <mergeCell ref="AP244:AP245"/>
    <mergeCell ref="AF244:AF245"/>
    <mergeCell ref="AG244:AG245"/>
    <mergeCell ref="AH244:AH245"/>
    <mergeCell ref="AI244:AI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V183 U91:U92 U244 Z244 AB244 AG244 AI244 AN244 AP244 AU244 AW244 BB244 BD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Y244 AA244 AF244 AH244 AM244 AO244 AT244 AV244 BA244 BC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581</v>
      </c>
      <c r="BA1" s="1326"/>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9"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9"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19"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19"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19"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19"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19"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19"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19"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19"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19"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31.12.2025</v>
      </c>
      <c r="H29" s="275" t="s">
        <v>2167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79"/>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4.7'!$F$17="",1,0)</f>
        <v>0</v>
      </c>
    </row>
    <row r="109" spans="1:1">
      <c r="A109" s="1102">
        <f>IF('Форма 4.7'!$E$17="",1,0)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тарифов'!$V$21="",1,0)</f>
        <v>0</v>
      </c>
    </row>
    <row r="118" spans="1:1">
      <c r="A118" s="1102">
        <f>IF('Форма 4.2.1 | Т-ТЭ | потр'!$O$24="",1,0)</f>
        <v>0</v>
      </c>
    </row>
    <row r="119" spans="1:1">
      <c r="A119" s="1102">
        <f>IF('Форма 4.2.1 | Т-ТЭ | потр'!$O$27="",1,0)</f>
        <v>0</v>
      </c>
    </row>
    <row r="120" spans="1:1">
      <c r="A120" s="1102">
        <f>IF('Форма 4.2.1 | Т-ТЭ | потр'!$M$28="",1,0)</f>
        <v>0</v>
      </c>
    </row>
    <row r="121" spans="1:1">
      <c r="A121" s="1102">
        <f>IF('Форма 4.2.1 | Т-ТЭ | потр'!$O$28="",1,0)</f>
        <v>0</v>
      </c>
    </row>
    <row r="122" spans="1:1">
      <c r="A122" s="1102">
        <f>IF('Форма 4.2.1 | Т-ТЭ | потр'!$R$28="",1,0)</f>
        <v>0</v>
      </c>
    </row>
    <row r="123" spans="1:1">
      <c r="A123" s="1102">
        <f>IF('Форма 4.2.1 | Т-ТЭ | потр'!$T$28="",1,0)</f>
        <v>0</v>
      </c>
    </row>
    <row r="124" spans="1:1">
      <c r="A124" s="1102">
        <f>IF('Форма 4.2.1 | Т-ТЭ | потр'!$S$28="",1,0)</f>
        <v>0</v>
      </c>
    </row>
    <row r="125" spans="1:1">
      <c r="A125" s="1102">
        <f>IF('Форма 4.2.1 | Т-ТЭ | потр'!$U$28="",1,0)</f>
        <v>0</v>
      </c>
    </row>
    <row r="126" spans="1:1">
      <c r="A126" s="1102">
        <f>IF('Форма 4.2.1 | Т-ТЭ | потр'!$Y$24="",1,0)</f>
        <v>0</v>
      </c>
    </row>
    <row r="127" spans="1:1">
      <c r="A127" s="1102">
        <f>IF('Форма 4.2.1 | Т-ТЭ | потр'!$AA$24="",1,0)</f>
        <v>0</v>
      </c>
    </row>
    <row r="128" spans="1:1">
      <c r="A128" s="1102">
        <f>IF('Форма 4.2.1 | Т-ТЭ | потр'!$V$24="",1,0)</f>
        <v>0</v>
      </c>
    </row>
    <row r="129" spans="1:1">
      <c r="A129" s="1102">
        <f>IF('Форма 4.2.1 | Т-ТЭ | потр'!$Z$24="",1,0)</f>
        <v>0</v>
      </c>
    </row>
    <row r="130" spans="1:1">
      <c r="A130" s="1102">
        <f>IF('Форма 4.2.1 | Т-ТЭ | потр'!$AB$24="",1,0)</f>
        <v>0</v>
      </c>
    </row>
    <row r="131" spans="1:1">
      <c r="A131" s="1102">
        <f>IF('Форма 4.2.1 | Т-ТЭ | потр'!$Y$28="",1,0)</f>
        <v>0</v>
      </c>
    </row>
    <row r="132" spans="1:1">
      <c r="A132" s="1102">
        <f>IF('Форма 4.2.1 | Т-ТЭ | потр'!$AA$28="",1,0)</f>
        <v>0</v>
      </c>
    </row>
    <row r="133" spans="1:1">
      <c r="A133" s="1102">
        <f>IF('Форма 4.2.1 | Т-ТЭ | потр'!$V$28="",1,0)</f>
        <v>0</v>
      </c>
    </row>
    <row r="134" spans="1:1">
      <c r="A134" s="1102">
        <f>IF('Форма 4.2.1 | Т-ТЭ | потр'!$Z$28="",1,0)</f>
        <v>0</v>
      </c>
    </row>
    <row r="135" spans="1:1">
      <c r="A135" s="1102">
        <f>IF('Форма 4.2.1 | Т-ТЭ | потр'!$AB$28="",1,0)</f>
        <v>0</v>
      </c>
    </row>
    <row r="136" spans="1:1">
      <c r="A136" s="1102">
        <f>IF('Форма 4.2.1 | Т-ТЭ | потр'!$AF$24="",1,0)</f>
        <v>0</v>
      </c>
    </row>
    <row r="137" spans="1:1">
      <c r="A137" s="1102">
        <f>IF('Форма 4.2.1 | Т-ТЭ | потр'!$AH$24="",1,0)</f>
        <v>0</v>
      </c>
    </row>
    <row r="138" spans="1:1">
      <c r="A138" s="1102">
        <f>IF('Форма 4.2.1 | Т-ТЭ | потр'!$AC$24="",1,0)</f>
        <v>0</v>
      </c>
    </row>
    <row r="139" spans="1:1">
      <c r="A139" s="1102">
        <f>IF('Форма 4.2.1 | Т-ТЭ | потр'!$AG$24="",1,0)</f>
        <v>0</v>
      </c>
    </row>
    <row r="140" spans="1:1">
      <c r="A140" s="1102">
        <f>IF('Форма 4.2.1 | Т-ТЭ | потр'!$AI$24="",1,0)</f>
        <v>0</v>
      </c>
    </row>
    <row r="141" spans="1:1">
      <c r="A141" s="1102">
        <f>IF('Форма 4.2.1 | Т-ТЭ | потр'!$AF$28="",1,0)</f>
        <v>0</v>
      </c>
    </row>
    <row r="142" spans="1:1">
      <c r="A142" s="1102">
        <f>IF('Форма 4.2.1 | Т-ТЭ | потр'!$AH$28="",1,0)</f>
        <v>0</v>
      </c>
    </row>
    <row r="143" spans="1:1">
      <c r="A143" s="1102">
        <f>IF('Форма 4.2.1 | Т-ТЭ | потр'!$AC$28="",1,0)</f>
        <v>0</v>
      </c>
    </row>
    <row r="144" spans="1:1">
      <c r="A144" s="1102">
        <f>IF('Форма 4.2.1 | Т-ТЭ | потр'!$AG$28="",1,0)</f>
        <v>0</v>
      </c>
    </row>
    <row r="145" spans="1:1">
      <c r="A145" s="1102">
        <f>IF('Форма 4.2.1 | Т-ТЭ | потр'!$AI$28="",1,0)</f>
        <v>0</v>
      </c>
    </row>
    <row r="146" spans="1:1">
      <c r="A146" s="1102">
        <f>IF('Форма 4.2.1 | Т-ТЭ | потр'!$AM$24="",1,0)</f>
        <v>0</v>
      </c>
    </row>
    <row r="147" spans="1:1">
      <c r="A147" s="1102">
        <f>IF('Форма 4.2.1 | Т-ТЭ | потр'!$AO$24="",1,0)</f>
        <v>0</v>
      </c>
    </row>
    <row r="148" spans="1:1">
      <c r="A148" s="1102">
        <f>IF('Форма 4.2.1 | Т-ТЭ | потр'!$AJ$24="",1,0)</f>
        <v>0</v>
      </c>
    </row>
    <row r="149" spans="1:1">
      <c r="A149" s="1102">
        <f>IF('Форма 4.2.1 | Т-ТЭ | потр'!$AN$24="",1,0)</f>
        <v>0</v>
      </c>
    </row>
    <row r="150" spans="1:1">
      <c r="A150" s="1102">
        <f>IF('Форма 4.2.1 | Т-ТЭ | потр'!$AP$24="",1,0)</f>
        <v>0</v>
      </c>
    </row>
    <row r="151" spans="1:1">
      <c r="A151" s="1102">
        <f>IF('Форма 4.2.1 | Т-ТЭ | потр'!$AM$28="",1,0)</f>
        <v>0</v>
      </c>
    </row>
    <row r="152" spans="1:1">
      <c r="A152" s="1102">
        <f>IF('Форма 4.2.1 | Т-ТЭ | потр'!$AO$28="",1,0)</f>
        <v>0</v>
      </c>
    </row>
    <row r="153" spans="1:1">
      <c r="A153" s="1102">
        <f>IF('Форма 4.2.1 | Т-ТЭ | потр'!$AJ$28="",1,0)</f>
        <v>0</v>
      </c>
    </row>
    <row r="154" spans="1:1">
      <c r="A154" s="1102">
        <f>IF('Форма 4.2.1 | Т-ТЭ | потр'!$AN$28="",1,0)</f>
        <v>0</v>
      </c>
    </row>
    <row r="155" spans="1:1">
      <c r="A155" s="1102">
        <f>IF('Форма 4.2.1 | Т-ТЭ | потр'!$AP$28="",1,0)</f>
        <v>0</v>
      </c>
    </row>
    <row r="156" spans="1:1">
      <c r="A156" s="1102">
        <f>IF('Форма 4.2.1 | Т-ТЭ | потр'!$AT$24="",1,0)</f>
        <v>0</v>
      </c>
    </row>
    <row r="157" spans="1:1">
      <c r="A157" s="1102">
        <f>IF('Форма 4.2.1 | Т-ТЭ | потр'!$AV$24="",1,0)</f>
        <v>0</v>
      </c>
    </row>
    <row r="158" spans="1:1">
      <c r="A158" s="1102">
        <f>IF('Форма 4.2.1 | Т-ТЭ | потр'!$AQ$24="",1,0)</f>
        <v>0</v>
      </c>
    </row>
    <row r="159" spans="1:1">
      <c r="A159" s="1102">
        <f>IF('Форма 4.2.1 | Т-ТЭ | потр'!$AU$24="",1,0)</f>
        <v>0</v>
      </c>
    </row>
    <row r="160" spans="1:1">
      <c r="A160" s="1102">
        <f>IF('Форма 4.2.1 | Т-ТЭ | потр'!$AW$24="",1,0)</f>
        <v>0</v>
      </c>
    </row>
    <row r="161" spans="1:1">
      <c r="A161" s="1102">
        <f>IF('Форма 4.2.1 | Т-ТЭ | потр'!$AT$28="",1,0)</f>
        <v>0</v>
      </c>
    </row>
    <row r="162" spans="1:1">
      <c r="A162" s="1102">
        <f>IF('Форма 4.2.1 | Т-ТЭ | потр'!$AV$28="",1,0)</f>
        <v>0</v>
      </c>
    </row>
    <row r="163" spans="1:1">
      <c r="A163" s="1102">
        <f>IF('Форма 4.2.1 | Т-ТЭ | потр'!$AQ$28="",1,0)</f>
        <v>0</v>
      </c>
    </row>
    <row r="164" spans="1:1">
      <c r="A164" s="1102">
        <f>IF('Форма 4.2.1 | Т-ТЭ | потр'!$AU$28="",1,0)</f>
        <v>0</v>
      </c>
    </row>
    <row r="165" spans="1:1">
      <c r="A165" s="1102">
        <f>IF('Форма 4.2.1 | Т-ТЭ | потр'!$AW$28="",1,0)</f>
        <v>0</v>
      </c>
    </row>
    <row r="166" spans="1:1">
      <c r="A166" s="1102">
        <f>IF('Форма 4.2.1 | Т-ТЭ | потр'!$BA$24="",1,0)</f>
        <v>0</v>
      </c>
    </row>
    <row r="167" spans="1:1">
      <c r="A167" s="1102">
        <f>IF('Форма 4.2.1 | Т-ТЭ | потр'!$BC$24="",1,0)</f>
        <v>0</v>
      </c>
    </row>
    <row r="168" spans="1:1">
      <c r="A168" s="1102">
        <f>IF('Форма 4.2.1 | Т-ТЭ | потр'!$AX$24="",1,0)</f>
        <v>0</v>
      </c>
    </row>
    <row r="169" spans="1:1">
      <c r="A169" s="1102">
        <f>IF('Форма 4.2.1 | Т-ТЭ | потр'!$BB$24="",1,0)</f>
        <v>0</v>
      </c>
    </row>
    <row r="170" spans="1:1">
      <c r="A170" s="1102">
        <f>IF('Форма 4.2.1 | Т-ТЭ | потр'!$BD$24="",1,0)</f>
        <v>0</v>
      </c>
    </row>
    <row r="171" spans="1:1">
      <c r="A171" s="1102">
        <f>IF('Форма 4.2.1 | Т-ТЭ | потр'!$BA$28="",1,0)</f>
        <v>0</v>
      </c>
    </row>
    <row r="172" spans="1:1">
      <c r="A172" s="1102">
        <f>IF('Форма 4.2.1 | Т-ТЭ | потр'!$BC$28="",1,0)</f>
        <v>0</v>
      </c>
    </row>
    <row r="173" spans="1:1">
      <c r="A173" s="1102">
        <f>IF('Форма 4.2.1 | Т-ТЭ | потр'!$AX$28="",1,0)</f>
        <v>0</v>
      </c>
    </row>
    <row r="174" spans="1:1">
      <c r="A174" s="1102">
        <f>IF('Форма 4.2.1 | Т-ТЭ | потр'!$BB$28="",1,0)</f>
        <v>0</v>
      </c>
    </row>
    <row r="175" spans="1:1">
      <c r="A175" s="1102">
        <f>IF('Форма 4.2.1 | Т-ТЭ | потр'!$BD$28="",1,0)</f>
        <v>0</v>
      </c>
    </row>
    <row r="176" spans="1:1">
      <c r="A176" s="1102">
        <f>IF('Форма 4.7'!$E$13="",1,0)</f>
        <v>0</v>
      </c>
    </row>
    <row r="177" spans="1:1">
      <c r="A177" s="1102">
        <f>IF('Форма 4.7'!$F$13="",1,0)</f>
        <v>0</v>
      </c>
    </row>
    <row r="178" spans="1:1">
      <c r="A178" s="1102">
        <f>IF('Форма 4.7'!$E$14="",1,0)</f>
        <v>0</v>
      </c>
    </row>
    <row r="179" spans="1:1">
      <c r="A179" s="1102">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19"/>
  </cols>
  <sheetData>
    <row r="1" spans="1:3">
      <c r="A1" s="1119" t="s">
        <v>512</v>
      </c>
      <c r="B1" s="1119" t="s">
        <v>513</v>
      </c>
      <c r="C1" s="1119" t="s">
        <v>67</v>
      </c>
    </row>
    <row r="2" spans="1:3">
      <c r="A2" s="1119">
        <v>4189678</v>
      </c>
      <c r="B2" s="1119" t="s">
        <v>1467</v>
      </c>
      <c r="C2" s="1119" t="s">
        <v>1468</v>
      </c>
    </row>
    <row r="3" spans="1:3">
      <c r="A3" s="1119">
        <v>4190415</v>
      </c>
      <c r="B3" s="1119" t="s">
        <v>1469</v>
      </c>
      <c r="C3" s="1119" t="s">
        <v>1468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2134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331</v>
      </c>
    </row>
    <row r="2" spans="1:2">
      <c r="A2" s="1119">
        <v>4213775</v>
      </c>
      <c r="B2" s="1119" t="s">
        <v>612</v>
      </c>
    </row>
    <row r="3" spans="1:2">
      <c r="A3" s="1119">
        <v>4213784</v>
      </c>
      <c r="B3" s="1119" t="s">
        <v>771</v>
      </c>
    </row>
    <row r="4" spans="1:2">
      <c r="A4" s="1119">
        <v>4213781</v>
      </c>
      <c r="B4" s="1119" t="s">
        <v>770</v>
      </c>
    </row>
    <row r="5" spans="1:2">
      <c r="A5" s="1119">
        <v>4213776</v>
      </c>
      <c r="B5" s="1119" t="s">
        <v>613</v>
      </c>
    </row>
    <row r="6" spans="1:2">
      <c r="A6" s="1119">
        <v>4213777</v>
      </c>
      <c r="B6" s="1119" t="s">
        <v>614</v>
      </c>
    </row>
    <row r="7" spans="1:2">
      <c r="A7" s="1119">
        <v>4238670</v>
      </c>
      <c r="B7" s="1119" t="s">
        <v>761</v>
      </c>
    </row>
    <row r="8" spans="1:2">
      <c r="A8" s="1119">
        <v>4213778</v>
      </c>
      <c r="B8" s="1119" t="s">
        <v>615</v>
      </c>
    </row>
    <row r="9" spans="1:2">
      <c r="A9" s="1119">
        <v>4213780</v>
      </c>
      <c r="B9" s="1119" t="s">
        <v>616</v>
      </c>
    </row>
    <row r="10" spans="1:2">
      <c r="A10" s="1119">
        <v>4213779</v>
      </c>
      <c r="B10" s="1119" t="s">
        <v>619</v>
      </c>
    </row>
    <row r="11" spans="1:2">
      <c r="A11" s="1119">
        <v>4213783</v>
      </c>
      <c r="B11" s="1119" t="s">
        <v>618</v>
      </c>
    </row>
    <row r="12" spans="1:2">
      <c r="A12" s="1119">
        <v>4213782</v>
      </c>
      <c r="B12" s="111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0"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0" t="s">
        <v>769</v>
      </c>
      <c r="F5" s="1151"/>
      <c r="G5" s="435"/>
      <c r="J5" s="309"/>
    </row>
    <row r="6" spans="1:12" s="372" customFormat="1" ht="6">
      <c r="A6" s="366"/>
      <c r="B6" s="367"/>
      <c r="C6" s="368"/>
      <c r="D6" s="369"/>
      <c r="E6" s="374"/>
      <c r="F6" s="375"/>
      <c r="G6" s="376"/>
      <c r="I6" s="373"/>
    </row>
    <row r="7" spans="1:12" ht="27">
      <c r="D7" s="24"/>
      <c r="E7" s="25" t="s">
        <v>52</v>
      </c>
      <c r="F7" s="328" t="s">
        <v>152</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1470</v>
      </c>
      <c r="G11" s="381"/>
    </row>
    <row r="12" spans="1:12" ht="27">
      <c r="D12" s="24"/>
      <c r="E12" s="81" t="s">
        <v>473</v>
      </c>
      <c r="F12" s="1121" t="s">
        <v>1471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2123</v>
      </c>
      <c r="G18" s="383"/>
    </row>
    <row r="19" spans="1:9" ht="27">
      <c r="D19" s="24"/>
      <c r="E19" s="81" t="s">
        <v>596</v>
      </c>
      <c r="F19" s="330" t="s">
        <v>2124</v>
      </c>
      <c r="G19" s="383"/>
    </row>
    <row r="20" spans="1:9" ht="27">
      <c r="D20" s="24"/>
      <c r="E20" s="81" t="s">
        <v>595</v>
      </c>
      <c r="F20" s="329" t="s">
        <v>2125</v>
      </c>
      <c r="G20" s="383"/>
    </row>
    <row r="21" spans="1:9" ht="27">
      <c r="D21" s="24"/>
      <c r="E21" s="81" t="s">
        <v>501</v>
      </c>
      <c r="F21" s="329" t="s">
        <v>2126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1686</v>
      </c>
      <c r="G29" s="382"/>
    </row>
    <row r="30" spans="1:9" ht="27" hidden="1">
      <c r="C30" s="28"/>
      <c r="D30" s="29"/>
      <c r="E30" s="52" t="s">
        <v>203</v>
      </c>
      <c r="F30" s="333"/>
      <c r="G30" s="382"/>
    </row>
    <row r="31" spans="1:9" ht="27">
      <c r="C31" s="28"/>
      <c r="D31" s="29"/>
      <c r="E31" s="30" t="s">
        <v>53</v>
      </c>
      <c r="F31" s="332" t="s">
        <v>1687</v>
      </c>
      <c r="G31" s="382"/>
    </row>
    <row r="32" spans="1:9" ht="27">
      <c r="C32" s="28"/>
      <c r="D32" s="29"/>
      <c r="E32" s="30" t="s">
        <v>54</v>
      </c>
      <c r="F32" s="332" t="s">
        <v>1498</v>
      </c>
      <c r="G32" s="382"/>
      <c r="H32" s="31"/>
    </row>
    <row r="33" spans="1:9" s="372" customFormat="1" ht="6">
      <c r="A33" s="377"/>
      <c r="B33" s="367"/>
      <c r="C33" s="368"/>
      <c r="D33" s="378"/>
      <c r="E33" s="374"/>
      <c r="F33" s="379"/>
      <c r="G33" s="380"/>
      <c r="I33" s="373"/>
    </row>
    <row r="34" spans="1:9" ht="27">
      <c r="A34" s="199"/>
      <c r="D34" s="26"/>
      <c r="E34" s="799" t="s">
        <v>723</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2127</v>
      </c>
      <c r="G40" s="381"/>
    </row>
    <row r="41" spans="1:9" ht="27">
      <c r="A41" s="201"/>
      <c r="B41" s="92"/>
      <c r="D41" s="33"/>
      <c r="E41" s="41" t="s">
        <v>547</v>
      </c>
      <c r="F41" s="329" t="s">
        <v>2128</v>
      </c>
      <c r="G41" s="381"/>
    </row>
    <row r="42" spans="1:9" ht="19.5">
      <c r="D42" s="24"/>
      <c r="E42" s="25"/>
      <c r="F42" s="445" t="s">
        <v>578</v>
      </c>
      <c r="G42" s="21"/>
    </row>
    <row r="43" spans="1:9" ht="27">
      <c r="A43" s="201"/>
      <c r="D43" s="21"/>
      <c r="E43" s="443" t="s">
        <v>87</v>
      </c>
      <c r="F43" s="449" t="s">
        <v>2129</v>
      </c>
      <c r="G43" s="381"/>
    </row>
    <row r="44" spans="1:9" ht="27">
      <c r="A44" s="201"/>
      <c r="B44" s="92"/>
      <c r="D44" s="33"/>
      <c r="E44" s="443" t="s">
        <v>88</v>
      </c>
      <c r="F44" s="449" t="s">
        <v>2130</v>
      </c>
      <c r="G44" s="381"/>
    </row>
    <row r="45" spans="1:9" ht="27">
      <c r="A45" s="201"/>
      <c r="B45" s="92"/>
      <c r="D45" s="33"/>
      <c r="E45" s="443" t="s">
        <v>579</v>
      </c>
      <c r="F45" s="449" t="s">
        <v>2131</v>
      </c>
      <c r="G45" s="381"/>
    </row>
    <row r="46" spans="1:9" ht="27">
      <c r="D46" s="24"/>
      <c r="E46" s="444" t="s">
        <v>580</v>
      </c>
      <c r="F46" s="449" t="s">
        <v>2132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algorithmName="SHA-512" hashValue="yyFPw5GjUI+5ViVNk2XvwdFikBLcNY8H7H0Qhz5Pt/2UPnmA79fxe4U9qm4NV6rmEOMGTgXj5Cp1OUoXHVp2hw==" saltValue="Ys674nJFWRcrlppnFmWVZ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332</v>
      </c>
    </row>
    <row r="2" spans="1:2">
      <c r="A2" s="1119">
        <v>4190064</v>
      </c>
      <c r="B2" s="1119" t="s">
        <v>1457</v>
      </c>
    </row>
    <row r="3" spans="1:2">
      <c r="A3" s="1119">
        <v>4190065</v>
      </c>
      <c r="B3" s="1119" t="s">
        <v>1458</v>
      </c>
    </row>
    <row r="4" spans="1:2">
      <c r="A4" s="1119">
        <v>4190066</v>
      </c>
      <c r="B4" s="1119" t="s">
        <v>1459</v>
      </c>
    </row>
    <row r="5" spans="1:2">
      <c r="A5" s="1119">
        <v>4190067</v>
      </c>
      <c r="B5" s="1119" t="s">
        <v>1460</v>
      </c>
    </row>
    <row r="6" spans="1:2">
      <c r="A6" s="1119">
        <v>4190068</v>
      </c>
      <c r="B6" s="1119" t="s">
        <v>1461</v>
      </c>
    </row>
    <row r="7" spans="1:2">
      <c r="A7" s="1119">
        <v>4190069</v>
      </c>
      <c r="B7" s="1119" t="s">
        <v>1462</v>
      </c>
    </row>
    <row r="8" spans="1:2">
      <c r="A8" s="1119">
        <v>4190070</v>
      </c>
      <c r="B8" s="1119" t="s">
        <v>1463</v>
      </c>
    </row>
    <row r="9" spans="1:2">
      <c r="A9" s="1119">
        <v>4190071</v>
      </c>
      <c r="B9" s="1119" t="s">
        <v>1464</v>
      </c>
    </row>
    <row r="10" spans="1:2">
      <c r="A10" s="1119">
        <v>4190072</v>
      </c>
      <c r="B10" s="1119" t="s">
        <v>1465</v>
      </c>
    </row>
    <row r="11" spans="1:2">
      <c r="A11" s="1119">
        <v>4190073</v>
      </c>
      <c r="B11" s="1119" t="s">
        <v>1466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1456</v>
      </c>
      <c r="B1" s="5" t="s">
        <v>1472</v>
      </c>
      <c r="C1" s="5" t="s">
        <v>1473</v>
      </c>
      <c r="D1" s="5" t="s">
        <v>1474</v>
      </c>
      <c r="E1" s="5" t="s">
        <v>1475</v>
      </c>
      <c r="F1" s="5" t="s">
        <v>1476</v>
      </c>
      <c r="G1" s="5" t="s">
        <v>1477</v>
      </c>
      <c r="H1" s="5" t="s">
        <v>1478</v>
      </c>
      <c r="I1" s="5" t="s">
        <v>1479</v>
      </c>
    </row>
    <row r="2" spans="1:10">
      <c r="A2" s="5">
        <v>1</v>
      </c>
      <c r="B2" s="5" t="s">
        <v>1480</v>
      </c>
      <c r="C2" s="5" t="s">
        <v>152</v>
      </c>
      <c r="D2" s="5" t="s">
        <v>1481</v>
      </c>
      <c r="E2" s="5" t="s">
        <v>1482</v>
      </c>
      <c r="F2" s="5" t="s">
        <v>1483</v>
      </c>
      <c r="G2" s="5" t="s">
        <v>1484</v>
      </c>
      <c r="H2" s="5" t="s">
        <v>1485</v>
      </c>
      <c r="J2" s="5" t="s">
        <v>2122</v>
      </c>
    </row>
    <row r="3" spans="1:10">
      <c r="A3" s="5">
        <v>2</v>
      </c>
      <c r="B3" s="5" t="s">
        <v>1480</v>
      </c>
      <c r="C3" s="5" t="s">
        <v>152</v>
      </c>
      <c r="D3" s="5" t="s">
        <v>1486</v>
      </c>
      <c r="E3" s="5" t="s">
        <v>1487</v>
      </c>
      <c r="F3" s="5" t="s">
        <v>1488</v>
      </c>
      <c r="G3" s="5" t="s">
        <v>1489</v>
      </c>
      <c r="H3" s="5" t="s">
        <v>1490</v>
      </c>
      <c r="J3" s="5" t="s">
        <v>2122</v>
      </c>
    </row>
    <row r="4" spans="1:10">
      <c r="A4" s="5">
        <v>3</v>
      </c>
      <c r="B4" s="5" t="s">
        <v>1480</v>
      </c>
      <c r="C4" s="5" t="s">
        <v>152</v>
      </c>
      <c r="D4" s="5" t="s">
        <v>1491</v>
      </c>
      <c r="E4" s="5" t="s">
        <v>1492</v>
      </c>
      <c r="F4" s="5" t="s">
        <v>1493</v>
      </c>
      <c r="G4" s="5" t="s">
        <v>1494</v>
      </c>
      <c r="J4" s="5" t="s">
        <v>2122</v>
      </c>
    </row>
    <row r="5" spans="1:10">
      <c r="A5" s="5">
        <v>4</v>
      </c>
      <c r="B5" s="5" t="s">
        <v>1480</v>
      </c>
      <c r="C5" s="5" t="s">
        <v>152</v>
      </c>
      <c r="D5" s="5" t="s">
        <v>1495</v>
      </c>
      <c r="E5" s="5" t="s">
        <v>1496</v>
      </c>
      <c r="F5" s="5" t="s">
        <v>1497</v>
      </c>
      <c r="G5" s="5" t="s">
        <v>1498</v>
      </c>
      <c r="J5" s="5" t="s">
        <v>2122</v>
      </c>
    </row>
    <row r="6" spans="1:10">
      <c r="A6" s="5">
        <v>5</v>
      </c>
      <c r="B6" s="5" t="s">
        <v>1480</v>
      </c>
      <c r="C6" s="5" t="s">
        <v>152</v>
      </c>
      <c r="D6" s="5" t="s">
        <v>1499</v>
      </c>
      <c r="E6" s="5" t="s">
        <v>1500</v>
      </c>
      <c r="F6" s="5" t="s">
        <v>1501</v>
      </c>
      <c r="G6" s="5" t="s">
        <v>1502</v>
      </c>
      <c r="J6" s="5" t="s">
        <v>2122</v>
      </c>
    </row>
    <row r="7" spans="1:10">
      <c r="A7" s="5">
        <v>6</v>
      </c>
      <c r="B7" s="5" t="s">
        <v>1480</v>
      </c>
      <c r="C7" s="5" t="s">
        <v>152</v>
      </c>
      <c r="D7" s="5" t="s">
        <v>1503</v>
      </c>
      <c r="E7" s="5" t="s">
        <v>1504</v>
      </c>
      <c r="F7" s="5" t="s">
        <v>1505</v>
      </c>
      <c r="G7" s="5" t="s">
        <v>1506</v>
      </c>
      <c r="J7" s="5" t="s">
        <v>2122</v>
      </c>
    </row>
    <row r="8" spans="1:10">
      <c r="A8" s="5">
        <v>7</v>
      </c>
      <c r="B8" s="5" t="s">
        <v>1480</v>
      </c>
      <c r="C8" s="5" t="s">
        <v>152</v>
      </c>
      <c r="D8" s="5" t="s">
        <v>1507</v>
      </c>
      <c r="E8" s="5" t="s">
        <v>1508</v>
      </c>
      <c r="F8" s="5" t="s">
        <v>1509</v>
      </c>
      <c r="G8" s="5" t="s">
        <v>1489</v>
      </c>
      <c r="H8" s="5" t="s">
        <v>1510</v>
      </c>
      <c r="J8" s="5" t="s">
        <v>2122</v>
      </c>
    </row>
    <row r="9" spans="1:10">
      <c r="A9" s="5">
        <v>8</v>
      </c>
      <c r="B9" s="5" t="s">
        <v>1480</v>
      </c>
      <c r="C9" s="5" t="s">
        <v>152</v>
      </c>
      <c r="D9" s="5" t="s">
        <v>1511</v>
      </c>
      <c r="E9" s="5" t="s">
        <v>1512</v>
      </c>
      <c r="F9" s="5" t="s">
        <v>1513</v>
      </c>
      <c r="G9" s="5" t="s">
        <v>1494</v>
      </c>
      <c r="J9" s="5" t="s">
        <v>2122</v>
      </c>
    </row>
    <row r="10" spans="1:10">
      <c r="A10" s="5">
        <v>9</v>
      </c>
      <c r="B10" s="5" t="s">
        <v>1480</v>
      </c>
      <c r="C10" s="5" t="s">
        <v>152</v>
      </c>
      <c r="D10" s="5" t="s">
        <v>1514</v>
      </c>
      <c r="E10" s="5" t="s">
        <v>1515</v>
      </c>
      <c r="F10" s="5" t="s">
        <v>1516</v>
      </c>
      <c r="G10" s="5" t="s">
        <v>1494</v>
      </c>
      <c r="J10" s="5" t="s">
        <v>2122</v>
      </c>
    </row>
    <row r="11" spans="1:10">
      <c r="A11" s="5">
        <v>10</v>
      </c>
      <c r="B11" s="5" t="s">
        <v>1480</v>
      </c>
      <c r="C11" s="5" t="s">
        <v>152</v>
      </c>
      <c r="D11" s="5" t="s">
        <v>1517</v>
      </c>
      <c r="E11" s="5" t="s">
        <v>1518</v>
      </c>
      <c r="F11" s="5" t="s">
        <v>1519</v>
      </c>
      <c r="G11" s="5" t="s">
        <v>1520</v>
      </c>
      <c r="J11" s="5" t="s">
        <v>2122</v>
      </c>
    </row>
    <row r="12" spans="1:10">
      <c r="A12" s="5">
        <v>11</v>
      </c>
      <c r="B12" s="5" t="s">
        <v>1480</v>
      </c>
      <c r="C12" s="5" t="s">
        <v>152</v>
      </c>
      <c r="D12" s="5" t="s">
        <v>1521</v>
      </c>
      <c r="E12" s="5" t="s">
        <v>1522</v>
      </c>
      <c r="F12" s="5" t="s">
        <v>1523</v>
      </c>
      <c r="G12" s="5" t="s">
        <v>1494</v>
      </c>
      <c r="J12" s="5" t="s">
        <v>2122</v>
      </c>
    </row>
    <row r="13" spans="1:10">
      <c r="A13" s="5">
        <v>12</v>
      </c>
      <c r="B13" s="5" t="s">
        <v>1480</v>
      </c>
      <c r="C13" s="5" t="s">
        <v>152</v>
      </c>
      <c r="D13" s="5" t="s">
        <v>1524</v>
      </c>
      <c r="E13" s="5" t="s">
        <v>1525</v>
      </c>
      <c r="F13" s="5" t="s">
        <v>1526</v>
      </c>
      <c r="G13" s="5" t="s">
        <v>1527</v>
      </c>
      <c r="J13" s="5" t="s">
        <v>2122</v>
      </c>
    </row>
    <row r="14" spans="1:10">
      <c r="A14" s="5">
        <v>13</v>
      </c>
      <c r="B14" s="5" t="s">
        <v>1480</v>
      </c>
      <c r="C14" s="5" t="s">
        <v>152</v>
      </c>
      <c r="D14" s="5" t="s">
        <v>1528</v>
      </c>
      <c r="E14" s="5" t="s">
        <v>1529</v>
      </c>
      <c r="F14" s="5" t="s">
        <v>1530</v>
      </c>
      <c r="G14" s="5" t="s">
        <v>1531</v>
      </c>
      <c r="J14" s="5" t="s">
        <v>2122</v>
      </c>
    </row>
    <row r="15" spans="1:10">
      <c r="A15" s="5">
        <v>14</v>
      </c>
      <c r="B15" s="5" t="s">
        <v>1480</v>
      </c>
      <c r="C15" s="5" t="s">
        <v>152</v>
      </c>
      <c r="D15" s="5" t="s">
        <v>1532</v>
      </c>
      <c r="E15" s="5" t="s">
        <v>1533</v>
      </c>
      <c r="F15" s="5" t="s">
        <v>1534</v>
      </c>
      <c r="G15" s="5" t="s">
        <v>1535</v>
      </c>
      <c r="H15" s="5" t="s">
        <v>1536</v>
      </c>
      <c r="J15" s="5" t="s">
        <v>2122</v>
      </c>
    </row>
    <row r="16" spans="1:10">
      <c r="A16" s="5">
        <v>15</v>
      </c>
      <c r="B16" s="5" t="s">
        <v>1480</v>
      </c>
      <c r="C16" s="5" t="s">
        <v>152</v>
      </c>
      <c r="D16" s="5" t="s">
        <v>1537</v>
      </c>
      <c r="E16" s="5" t="s">
        <v>1538</v>
      </c>
      <c r="F16" s="5" t="s">
        <v>1539</v>
      </c>
      <c r="G16" s="5" t="s">
        <v>1540</v>
      </c>
      <c r="J16" s="5" t="s">
        <v>2122</v>
      </c>
    </row>
    <row r="17" spans="1:10">
      <c r="A17" s="5">
        <v>16</v>
      </c>
      <c r="B17" s="5" t="s">
        <v>1480</v>
      </c>
      <c r="C17" s="5" t="s">
        <v>152</v>
      </c>
      <c r="D17" s="5" t="s">
        <v>1541</v>
      </c>
      <c r="E17" s="5" t="s">
        <v>1542</v>
      </c>
      <c r="F17" s="5" t="s">
        <v>1543</v>
      </c>
      <c r="G17" s="5" t="s">
        <v>1544</v>
      </c>
      <c r="J17" s="5" t="s">
        <v>2122</v>
      </c>
    </row>
    <row r="18" spans="1:10">
      <c r="A18" s="5">
        <v>17</v>
      </c>
      <c r="B18" s="5" t="s">
        <v>1480</v>
      </c>
      <c r="C18" s="5" t="s">
        <v>152</v>
      </c>
      <c r="D18" s="5" t="s">
        <v>1545</v>
      </c>
      <c r="E18" s="5" t="s">
        <v>1546</v>
      </c>
      <c r="F18" s="5" t="s">
        <v>1534</v>
      </c>
      <c r="G18" s="5" t="s">
        <v>1547</v>
      </c>
      <c r="J18" s="5" t="s">
        <v>2122</v>
      </c>
    </row>
    <row r="19" spans="1:10">
      <c r="A19" s="5">
        <v>18</v>
      </c>
      <c r="B19" s="5" t="s">
        <v>1480</v>
      </c>
      <c r="C19" s="5" t="s">
        <v>152</v>
      </c>
      <c r="D19" s="5" t="s">
        <v>1548</v>
      </c>
      <c r="E19" s="5" t="s">
        <v>1549</v>
      </c>
      <c r="F19" s="5" t="s">
        <v>1550</v>
      </c>
      <c r="G19" s="5" t="s">
        <v>1551</v>
      </c>
      <c r="J19" s="5" t="s">
        <v>2122</v>
      </c>
    </row>
    <row r="20" spans="1:10">
      <c r="A20" s="5">
        <v>19</v>
      </c>
      <c r="B20" s="5" t="s">
        <v>1480</v>
      </c>
      <c r="C20" s="5" t="s">
        <v>152</v>
      </c>
      <c r="D20" s="5" t="s">
        <v>1552</v>
      </c>
      <c r="E20" s="5" t="s">
        <v>1553</v>
      </c>
      <c r="F20" s="5" t="s">
        <v>1554</v>
      </c>
      <c r="G20" s="5" t="s">
        <v>1555</v>
      </c>
      <c r="J20" s="5" t="s">
        <v>2122</v>
      </c>
    </row>
    <row r="21" spans="1:10">
      <c r="A21" s="5">
        <v>20</v>
      </c>
      <c r="B21" s="5" t="s">
        <v>1480</v>
      </c>
      <c r="C21" s="5" t="s">
        <v>152</v>
      </c>
      <c r="D21" s="5" t="s">
        <v>1556</v>
      </c>
      <c r="E21" s="5" t="s">
        <v>1557</v>
      </c>
      <c r="F21" s="5" t="s">
        <v>1558</v>
      </c>
      <c r="G21" s="5" t="s">
        <v>1559</v>
      </c>
      <c r="J21" s="5" t="s">
        <v>2122</v>
      </c>
    </row>
    <row r="22" spans="1:10">
      <c r="A22" s="5">
        <v>21</v>
      </c>
      <c r="B22" s="5" t="s">
        <v>1480</v>
      </c>
      <c r="C22" s="5" t="s">
        <v>152</v>
      </c>
      <c r="D22" s="5" t="s">
        <v>1560</v>
      </c>
      <c r="E22" s="5" t="s">
        <v>1561</v>
      </c>
      <c r="F22" s="5" t="s">
        <v>1562</v>
      </c>
      <c r="G22" s="5" t="s">
        <v>1563</v>
      </c>
      <c r="J22" s="5" t="s">
        <v>2122</v>
      </c>
    </row>
    <row r="23" spans="1:10">
      <c r="A23" s="5">
        <v>22</v>
      </c>
      <c r="B23" s="5" t="s">
        <v>1480</v>
      </c>
      <c r="C23" s="5" t="s">
        <v>152</v>
      </c>
      <c r="D23" s="5" t="s">
        <v>1564</v>
      </c>
      <c r="E23" s="5" t="s">
        <v>1565</v>
      </c>
      <c r="F23" s="5" t="s">
        <v>1566</v>
      </c>
      <c r="G23" s="5" t="s">
        <v>1531</v>
      </c>
      <c r="H23" s="5" t="s">
        <v>1510</v>
      </c>
      <c r="J23" s="5" t="s">
        <v>2122</v>
      </c>
    </row>
    <row r="24" spans="1:10">
      <c r="A24" s="5">
        <v>23</v>
      </c>
      <c r="B24" s="5" t="s">
        <v>1480</v>
      </c>
      <c r="C24" s="5" t="s">
        <v>152</v>
      </c>
      <c r="D24" s="5" t="s">
        <v>1567</v>
      </c>
      <c r="E24" s="5" t="s">
        <v>1568</v>
      </c>
      <c r="F24" s="5" t="s">
        <v>1569</v>
      </c>
      <c r="G24" s="5" t="s">
        <v>1540</v>
      </c>
      <c r="J24" s="5" t="s">
        <v>2122</v>
      </c>
    </row>
    <row r="25" spans="1:10">
      <c r="A25" s="5">
        <v>24</v>
      </c>
      <c r="B25" s="5" t="s">
        <v>1480</v>
      </c>
      <c r="C25" s="5" t="s">
        <v>152</v>
      </c>
      <c r="D25" s="5" t="s">
        <v>1570</v>
      </c>
      <c r="E25" s="5" t="s">
        <v>1571</v>
      </c>
      <c r="F25" s="5" t="s">
        <v>1572</v>
      </c>
      <c r="G25" s="5" t="s">
        <v>1573</v>
      </c>
      <c r="J25" s="5" t="s">
        <v>2122</v>
      </c>
    </row>
    <row r="26" spans="1:10">
      <c r="A26" s="5">
        <v>25</v>
      </c>
      <c r="B26" s="5" t="s">
        <v>1480</v>
      </c>
      <c r="C26" s="5" t="s">
        <v>152</v>
      </c>
      <c r="D26" s="5" t="s">
        <v>1574</v>
      </c>
      <c r="E26" s="5" t="s">
        <v>1575</v>
      </c>
      <c r="F26" s="5" t="s">
        <v>1576</v>
      </c>
      <c r="G26" s="5" t="s">
        <v>1577</v>
      </c>
      <c r="J26" s="5" t="s">
        <v>2122</v>
      </c>
    </row>
    <row r="27" spans="1:10">
      <c r="A27" s="5">
        <v>26</v>
      </c>
      <c r="B27" s="5" t="s">
        <v>1480</v>
      </c>
      <c r="C27" s="5" t="s">
        <v>152</v>
      </c>
      <c r="D27" s="5" t="s">
        <v>1578</v>
      </c>
      <c r="E27" s="5" t="s">
        <v>1579</v>
      </c>
      <c r="F27" s="5" t="s">
        <v>1580</v>
      </c>
      <c r="G27" s="5" t="s">
        <v>1494</v>
      </c>
      <c r="J27" s="5" t="s">
        <v>2122</v>
      </c>
    </row>
    <row r="28" spans="1:10">
      <c r="A28" s="5">
        <v>27</v>
      </c>
      <c r="B28" s="5" t="s">
        <v>1480</v>
      </c>
      <c r="C28" s="5" t="s">
        <v>152</v>
      </c>
      <c r="D28" s="5" t="s">
        <v>1581</v>
      </c>
      <c r="E28" s="5" t="s">
        <v>1582</v>
      </c>
      <c r="F28" s="5" t="s">
        <v>1583</v>
      </c>
      <c r="G28" s="5" t="s">
        <v>1584</v>
      </c>
      <c r="J28" s="5" t="s">
        <v>2122</v>
      </c>
    </row>
    <row r="29" spans="1:10">
      <c r="A29" s="5">
        <v>28</v>
      </c>
      <c r="B29" s="5" t="s">
        <v>1480</v>
      </c>
      <c r="C29" s="5" t="s">
        <v>152</v>
      </c>
      <c r="D29" s="5" t="s">
        <v>1585</v>
      </c>
      <c r="E29" s="5" t="s">
        <v>1586</v>
      </c>
      <c r="F29" s="5" t="s">
        <v>1583</v>
      </c>
      <c r="G29" s="5" t="s">
        <v>1587</v>
      </c>
      <c r="J29" s="5" t="s">
        <v>2122</v>
      </c>
    </row>
    <row r="30" spans="1:10">
      <c r="A30" s="5">
        <v>29</v>
      </c>
      <c r="B30" s="5" t="s">
        <v>1480</v>
      </c>
      <c r="C30" s="5" t="s">
        <v>152</v>
      </c>
      <c r="D30" s="5" t="s">
        <v>1588</v>
      </c>
      <c r="E30" s="5" t="s">
        <v>1589</v>
      </c>
      <c r="F30" s="5" t="s">
        <v>1590</v>
      </c>
      <c r="G30" s="5" t="s">
        <v>1559</v>
      </c>
      <c r="J30" s="5" t="s">
        <v>2122</v>
      </c>
    </row>
    <row r="31" spans="1:10">
      <c r="A31" s="5">
        <v>30</v>
      </c>
      <c r="B31" s="5" t="s">
        <v>1480</v>
      </c>
      <c r="C31" s="5" t="s">
        <v>152</v>
      </c>
      <c r="D31" s="5" t="s">
        <v>1591</v>
      </c>
      <c r="E31" s="5" t="s">
        <v>1592</v>
      </c>
      <c r="F31" s="5" t="s">
        <v>1593</v>
      </c>
      <c r="G31" s="5" t="s">
        <v>1520</v>
      </c>
      <c r="J31" s="5" t="s">
        <v>2122</v>
      </c>
    </row>
    <row r="32" spans="1:10">
      <c r="A32" s="5">
        <v>31</v>
      </c>
      <c r="B32" s="5" t="s">
        <v>1480</v>
      </c>
      <c r="C32" s="5" t="s">
        <v>152</v>
      </c>
      <c r="D32" s="5" t="s">
        <v>1594</v>
      </c>
      <c r="E32" s="5" t="s">
        <v>1595</v>
      </c>
      <c r="F32" s="5" t="s">
        <v>1596</v>
      </c>
      <c r="G32" s="5" t="s">
        <v>1597</v>
      </c>
      <c r="J32" s="5" t="s">
        <v>2122</v>
      </c>
    </row>
    <row r="33" spans="1:10">
      <c r="A33" s="5">
        <v>32</v>
      </c>
      <c r="B33" s="5" t="s">
        <v>1480</v>
      </c>
      <c r="C33" s="5" t="s">
        <v>152</v>
      </c>
      <c r="D33" s="5" t="s">
        <v>1598</v>
      </c>
      <c r="E33" s="5" t="s">
        <v>1599</v>
      </c>
      <c r="F33" s="5" t="s">
        <v>1600</v>
      </c>
      <c r="G33" s="5" t="s">
        <v>1555</v>
      </c>
      <c r="J33" s="5" t="s">
        <v>2122</v>
      </c>
    </row>
    <row r="34" spans="1:10">
      <c r="A34" s="5">
        <v>33</v>
      </c>
      <c r="B34" s="5" t="s">
        <v>1480</v>
      </c>
      <c r="C34" s="5" t="s">
        <v>152</v>
      </c>
      <c r="D34" s="5" t="s">
        <v>1601</v>
      </c>
      <c r="E34" s="5" t="s">
        <v>1602</v>
      </c>
      <c r="F34" s="5" t="s">
        <v>1603</v>
      </c>
      <c r="G34" s="5" t="s">
        <v>1604</v>
      </c>
      <c r="J34" s="5" t="s">
        <v>2122</v>
      </c>
    </row>
    <row r="35" spans="1:10">
      <c r="A35" s="5">
        <v>34</v>
      </c>
      <c r="B35" s="5" t="s">
        <v>1480</v>
      </c>
      <c r="C35" s="5" t="s">
        <v>152</v>
      </c>
      <c r="D35" s="5" t="s">
        <v>1605</v>
      </c>
      <c r="E35" s="5" t="s">
        <v>1606</v>
      </c>
      <c r="F35" s="5" t="s">
        <v>1607</v>
      </c>
      <c r="G35" s="5" t="s">
        <v>1608</v>
      </c>
      <c r="J35" s="5" t="s">
        <v>2122</v>
      </c>
    </row>
    <row r="36" spans="1:10">
      <c r="A36" s="5">
        <v>35</v>
      </c>
      <c r="B36" s="5" t="s">
        <v>1480</v>
      </c>
      <c r="C36" s="5" t="s">
        <v>152</v>
      </c>
      <c r="D36" s="5" t="s">
        <v>1609</v>
      </c>
      <c r="E36" s="5" t="s">
        <v>1610</v>
      </c>
      <c r="F36" s="5" t="s">
        <v>1611</v>
      </c>
      <c r="G36" s="5" t="s">
        <v>1612</v>
      </c>
      <c r="J36" s="5" t="s">
        <v>2122</v>
      </c>
    </row>
    <row r="37" spans="1:10">
      <c r="A37" s="5">
        <v>36</v>
      </c>
      <c r="B37" s="5" t="s">
        <v>1480</v>
      </c>
      <c r="C37" s="5" t="s">
        <v>152</v>
      </c>
      <c r="D37" s="5" t="s">
        <v>1613</v>
      </c>
      <c r="E37" s="5" t="s">
        <v>1614</v>
      </c>
      <c r="F37" s="5" t="s">
        <v>1615</v>
      </c>
      <c r="G37" s="5" t="s">
        <v>1616</v>
      </c>
      <c r="J37" s="5" t="s">
        <v>2122</v>
      </c>
    </row>
    <row r="38" spans="1:10">
      <c r="A38" s="5">
        <v>37</v>
      </c>
      <c r="B38" s="5" t="s">
        <v>1480</v>
      </c>
      <c r="C38" s="5" t="s">
        <v>152</v>
      </c>
      <c r="D38" s="5" t="s">
        <v>1617</v>
      </c>
      <c r="E38" s="5" t="s">
        <v>1618</v>
      </c>
      <c r="F38" s="5" t="s">
        <v>1619</v>
      </c>
      <c r="G38" s="5" t="s">
        <v>1544</v>
      </c>
      <c r="H38" s="5" t="s">
        <v>1620</v>
      </c>
      <c r="J38" s="5" t="s">
        <v>2122</v>
      </c>
    </row>
    <row r="39" spans="1:10">
      <c r="A39" s="5">
        <v>38</v>
      </c>
      <c r="B39" s="5" t="s">
        <v>1480</v>
      </c>
      <c r="C39" s="5" t="s">
        <v>152</v>
      </c>
      <c r="D39" s="5" t="s">
        <v>1621</v>
      </c>
      <c r="E39" s="5" t="s">
        <v>1622</v>
      </c>
      <c r="F39" s="5" t="s">
        <v>1623</v>
      </c>
      <c r="G39" s="5" t="s">
        <v>1555</v>
      </c>
      <c r="J39" s="5" t="s">
        <v>2122</v>
      </c>
    </row>
    <row r="40" spans="1:10">
      <c r="A40" s="5">
        <v>39</v>
      </c>
      <c r="B40" s="5" t="s">
        <v>1480</v>
      </c>
      <c r="C40" s="5" t="s">
        <v>152</v>
      </c>
      <c r="D40" s="5" t="s">
        <v>1624</v>
      </c>
      <c r="E40" s="5" t="s">
        <v>1625</v>
      </c>
      <c r="F40" s="5" t="s">
        <v>1626</v>
      </c>
      <c r="G40" s="5" t="s">
        <v>1627</v>
      </c>
      <c r="J40" s="5" t="s">
        <v>2122</v>
      </c>
    </row>
    <row r="41" spans="1:10">
      <c r="A41" s="5">
        <v>40</v>
      </c>
      <c r="B41" s="5" t="s">
        <v>1480</v>
      </c>
      <c r="C41" s="5" t="s">
        <v>152</v>
      </c>
      <c r="D41" s="5" t="s">
        <v>1628</v>
      </c>
      <c r="E41" s="5" t="s">
        <v>1629</v>
      </c>
      <c r="F41" s="5" t="s">
        <v>1630</v>
      </c>
      <c r="G41" s="5" t="s">
        <v>1551</v>
      </c>
      <c r="J41" s="5" t="s">
        <v>2122</v>
      </c>
    </row>
    <row r="42" spans="1:10">
      <c r="A42" s="5">
        <v>41</v>
      </c>
      <c r="B42" s="5" t="s">
        <v>1480</v>
      </c>
      <c r="C42" s="5" t="s">
        <v>152</v>
      </c>
      <c r="D42" s="5" t="s">
        <v>1631</v>
      </c>
      <c r="E42" s="5" t="s">
        <v>1632</v>
      </c>
      <c r="F42" s="5" t="s">
        <v>1633</v>
      </c>
      <c r="G42" s="5" t="s">
        <v>1634</v>
      </c>
      <c r="J42" s="5" t="s">
        <v>2122</v>
      </c>
    </row>
    <row r="43" spans="1:10">
      <c r="A43" s="5">
        <v>42</v>
      </c>
      <c r="B43" s="5" t="s">
        <v>1480</v>
      </c>
      <c r="C43" s="5" t="s">
        <v>152</v>
      </c>
      <c r="D43" s="5" t="s">
        <v>1635</v>
      </c>
      <c r="E43" s="5" t="s">
        <v>1636</v>
      </c>
      <c r="F43" s="5" t="s">
        <v>1637</v>
      </c>
      <c r="G43" s="5" t="s">
        <v>1634</v>
      </c>
      <c r="H43" s="5" t="s">
        <v>1638</v>
      </c>
      <c r="J43" s="5" t="s">
        <v>2122</v>
      </c>
    </row>
    <row r="44" spans="1:10">
      <c r="A44" s="5">
        <v>43</v>
      </c>
      <c r="B44" s="5" t="s">
        <v>1480</v>
      </c>
      <c r="C44" s="5" t="s">
        <v>152</v>
      </c>
      <c r="D44" s="5" t="s">
        <v>1639</v>
      </c>
      <c r="E44" s="5" t="s">
        <v>1640</v>
      </c>
      <c r="F44" s="5" t="s">
        <v>1641</v>
      </c>
      <c r="G44" s="5" t="s">
        <v>1634</v>
      </c>
      <c r="J44" s="5" t="s">
        <v>2122</v>
      </c>
    </row>
    <row r="45" spans="1:10">
      <c r="A45" s="5">
        <v>44</v>
      </c>
      <c r="B45" s="5" t="s">
        <v>1480</v>
      </c>
      <c r="C45" s="5" t="s">
        <v>152</v>
      </c>
      <c r="D45" s="5" t="s">
        <v>1642</v>
      </c>
      <c r="E45" s="5" t="s">
        <v>1643</v>
      </c>
      <c r="F45" s="5" t="s">
        <v>1644</v>
      </c>
      <c r="G45" s="5" t="s">
        <v>1645</v>
      </c>
      <c r="H45" s="5" t="s">
        <v>1646</v>
      </c>
      <c r="J45" s="5" t="s">
        <v>2122</v>
      </c>
    </row>
    <row r="46" spans="1:10">
      <c r="A46" s="5">
        <v>45</v>
      </c>
      <c r="B46" s="5" t="s">
        <v>1480</v>
      </c>
      <c r="C46" s="5" t="s">
        <v>152</v>
      </c>
      <c r="D46" s="5" t="s">
        <v>1647</v>
      </c>
      <c r="E46" s="5" t="s">
        <v>1648</v>
      </c>
      <c r="F46" s="5" t="s">
        <v>1649</v>
      </c>
      <c r="G46" s="5" t="s">
        <v>1650</v>
      </c>
      <c r="J46" s="5" t="s">
        <v>2122</v>
      </c>
    </row>
    <row r="47" spans="1:10">
      <c r="A47" s="5">
        <v>46</v>
      </c>
      <c r="B47" s="5" t="s">
        <v>1480</v>
      </c>
      <c r="C47" s="5" t="s">
        <v>152</v>
      </c>
      <c r="D47" s="5" t="s">
        <v>1651</v>
      </c>
      <c r="E47" s="5" t="s">
        <v>1652</v>
      </c>
      <c r="F47" s="5" t="s">
        <v>1607</v>
      </c>
      <c r="G47" s="5" t="s">
        <v>1653</v>
      </c>
      <c r="J47" s="5" t="s">
        <v>2122</v>
      </c>
    </row>
    <row r="48" spans="1:10">
      <c r="A48" s="5">
        <v>47</v>
      </c>
      <c r="B48" s="5" t="s">
        <v>1480</v>
      </c>
      <c r="C48" s="5" t="s">
        <v>152</v>
      </c>
      <c r="D48" s="5" t="s">
        <v>1654</v>
      </c>
      <c r="E48" s="5" t="s">
        <v>1655</v>
      </c>
      <c r="F48" s="5" t="s">
        <v>1656</v>
      </c>
      <c r="G48" s="5" t="s">
        <v>1657</v>
      </c>
      <c r="H48" s="5" t="s">
        <v>1658</v>
      </c>
      <c r="J48" s="5" t="s">
        <v>2122</v>
      </c>
    </row>
    <row r="49" spans="1:10">
      <c r="A49" s="5">
        <v>48</v>
      </c>
      <c r="B49" s="5" t="s">
        <v>1480</v>
      </c>
      <c r="C49" s="5" t="s">
        <v>152</v>
      </c>
      <c r="D49" s="5" t="s">
        <v>1659</v>
      </c>
      <c r="E49" s="5" t="s">
        <v>1660</v>
      </c>
      <c r="F49" s="5" t="s">
        <v>1661</v>
      </c>
      <c r="G49" s="5" t="s">
        <v>1616</v>
      </c>
      <c r="J49" s="5" t="s">
        <v>2122</v>
      </c>
    </row>
    <row r="50" spans="1:10">
      <c r="A50" s="5">
        <v>49</v>
      </c>
      <c r="B50" s="5" t="s">
        <v>1480</v>
      </c>
      <c r="C50" s="5" t="s">
        <v>152</v>
      </c>
      <c r="D50" s="5" t="s">
        <v>1662</v>
      </c>
      <c r="E50" s="5" t="s">
        <v>1663</v>
      </c>
      <c r="F50" s="5" t="s">
        <v>1664</v>
      </c>
      <c r="G50" s="5" t="s">
        <v>1665</v>
      </c>
      <c r="H50" s="5" t="s">
        <v>1666</v>
      </c>
      <c r="J50" s="5" t="s">
        <v>2122</v>
      </c>
    </row>
    <row r="51" spans="1:10">
      <c r="A51" s="5">
        <v>50</v>
      </c>
      <c r="B51" s="5" t="s">
        <v>1480</v>
      </c>
      <c r="C51" s="5" t="s">
        <v>152</v>
      </c>
      <c r="D51" s="5" t="s">
        <v>1667</v>
      </c>
      <c r="E51" s="5" t="s">
        <v>1668</v>
      </c>
      <c r="F51" s="5" t="s">
        <v>1669</v>
      </c>
      <c r="G51" s="5" t="s">
        <v>1665</v>
      </c>
      <c r="H51" s="5" t="s">
        <v>1670</v>
      </c>
      <c r="J51" s="5" t="s">
        <v>2122</v>
      </c>
    </row>
    <row r="52" spans="1:10">
      <c r="A52" s="5">
        <v>51</v>
      </c>
      <c r="B52" s="5" t="s">
        <v>1480</v>
      </c>
      <c r="C52" s="5" t="s">
        <v>152</v>
      </c>
      <c r="D52" s="5" t="s">
        <v>1671</v>
      </c>
      <c r="E52" s="5" t="s">
        <v>1672</v>
      </c>
      <c r="F52" s="5" t="s">
        <v>1673</v>
      </c>
      <c r="G52" s="5" t="s">
        <v>1616</v>
      </c>
      <c r="J52" s="5" t="s">
        <v>2122</v>
      </c>
    </row>
    <row r="53" spans="1:10">
      <c r="A53" s="5">
        <v>52</v>
      </c>
      <c r="B53" s="5" t="s">
        <v>1480</v>
      </c>
      <c r="C53" s="5" t="s">
        <v>152</v>
      </c>
      <c r="D53" s="5" t="s">
        <v>1674</v>
      </c>
      <c r="E53" s="5" t="s">
        <v>1675</v>
      </c>
      <c r="F53" s="5" t="s">
        <v>1676</v>
      </c>
      <c r="G53" s="5" t="s">
        <v>1665</v>
      </c>
      <c r="J53" s="5" t="s">
        <v>2122</v>
      </c>
    </row>
    <row r="54" spans="1:10">
      <c r="A54" s="5">
        <v>53</v>
      </c>
      <c r="B54" s="5" t="s">
        <v>1480</v>
      </c>
      <c r="C54" s="5" t="s">
        <v>152</v>
      </c>
      <c r="D54" s="5" t="s">
        <v>1677</v>
      </c>
      <c r="E54" s="5" t="s">
        <v>1678</v>
      </c>
      <c r="F54" s="5" t="s">
        <v>1679</v>
      </c>
      <c r="G54" s="5" t="s">
        <v>1680</v>
      </c>
      <c r="J54" s="5" t="s">
        <v>2122</v>
      </c>
    </row>
    <row r="55" spans="1:10">
      <c r="A55" s="5">
        <v>54</v>
      </c>
      <c r="B55" s="5" t="s">
        <v>1480</v>
      </c>
      <c r="C55" s="5" t="s">
        <v>152</v>
      </c>
      <c r="D55" s="5" t="s">
        <v>1681</v>
      </c>
      <c r="E55" s="5" t="s">
        <v>1682</v>
      </c>
      <c r="F55" s="5" t="s">
        <v>1683</v>
      </c>
      <c r="G55" s="5" t="s">
        <v>1684</v>
      </c>
      <c r="J55" s="5" t="s">
        <v>2122</v>
      </c>
    </row>
    <row r="56" spans="1:10">
      <c r="A56" s="5">
        <v>55</v>
      </c>
      <c r="B56" s="5" t="s">
        <v>1480</v>
      </c>
      <c r="C56" s="5" t="s">
        <v>152</v>
      </c>
      <c r="D56" s="5" t="s">
        <v>1685</v>
      </c>
      <c r="E56" s="5" t="s">
        <v>1686</v>
      </c>
      <c r="F56" s="5" t="s">
        <v>1687</v>
      </c>
      <c r="G56" s="5" t="s">
        <v>1498</v>
      </c>
      <c r="J56" s="5" t="s">
        <v>2122</v>
      </c>
    </row>
    <row r="57" spans="1:10">
      <c r="A57" s="5">
        <v>56</v>
      </c>
      <c r="B57" s="5" t="s">
        <v>1480</v>
      </c>
      <c r="C57" s="5" t="s">
        <v>152</v>
      </c>
      <c r="D57" s="5" t="s">
        <v>1688</v>
      </c>
      <c r="E57" s="5" t="s">
        <v>1689</v>
      </c>
      <c r="F57" s="5" t="s">
        <v>1690</v>
      </c>
      <c r="G57" s="5" t="s">
        <v>1502</v>
      </c>
      <c r="H57" s="5" t="s">
        <v>1691</v>
      </c>
      <c r="J57" s="5" t="s">
        <v>2122</v>
      </c>
    </row>
    <row r="58" spans="1:10">
      <c r="A58" s="5">
        <v>57</v>
      </c>
      <c r="B58" s="5" t="s">
        <v>1480</v>
      </c>
      <c r="C58" s="5" t="s">
        <v>152</v>
      </c>
      <c r="D58" s="5" t="s">
        <v>1692</v>
      </c>
      <c r="E58" s="5" t="s">
        <v>1693</v>
      </c>
      <c r="F58" s="5" t="s">
        <v>1694</v>
      </c>
      <c r="G58" s="5" t="s">
        <v>1665</v>
      </c>
      <c r="J58" s="5" t="s">
        <v>2122</v>
      </c>
    </row>
    <row r="59" spans="1:10">
      <c r="A59" s="5">
        <v>58</v>
      </c>
      <c r="B59" s="5" t="s">
        <v>1480</v>
      </c>
      <c r="C59" s="5" t="s">
        <v>152</v>
      </c>
      <c r="D59" s="5" t="s">
        <v>1695</v>
      </c>
      <c r="E59" s="5" t="s">
        <v>1696</v>
      </c>
      <c r="F59" s="5" t="s">
        <v>1697</v>
      </c>
      <c r="G59" s="5" t="s">
        <v>1540</v>
      </c>
      <c r="J59" s="5" t="s">
        <v>2122</v>
      </c>
    </row>
    <row r="60" spans="1:10">
      <c r="A60" s="5">
        <v>59</v>
      </c>
      <c r="B60" s="5" t="s">
        <v>1480</v>
      </c>
      <c r="C60" s="5" t="s">
        <v>152</v>
      </c>
      <c r="D60" s="5" t="s">
        <v>1698</v>
      </c>
      <c r="E60" s="5" t="s">
        <v>1699</v>
      </c>
      <c r="F60" s="5" t="s">
        <v>1700</v>
      </c>
      <c r="G60" s="5" t="s">
        <v>1701</v>
      </c>
      <c r="J60" s="5" t="s">
        <v>2122</v>
      </c>
    </row>
    <row r="61" spans="1:10">
      <c r="A61" s="5">
        <v>60</v>
      </c>
      <c r="B61" s="5" t="s">
        <v>1480</v>
      </c>
      <c r="C61" s="5" t="s">
        <v>152</v>
      </c>
      <c r="D61" s="5" t="s">
        <v>1702</v>
      </c>
      <c r="E61" s="5" t="s">
        <v>1703</v>
      </c>
      <c r="F61" s="5" t="s">
        <v>1704</v>
      </c>
      <c r="G61" s="5" t="s">
        <v>1520</v>
      </c>
      <c r="H61" s="5" t="s">
        <v>1705</v>
      </c>
      <c r="J61" s="5" t="s">
        <v>2122</v>
      </c>
    </row>
    <row r="62" spans="1:10">
      <c r="A62" s="5">
        <v>61</v>
      </c>
      <c r="B62" s="5" t="s">
        <v>1480</v>
      </c>
      <c r="C62" s="5" t="s">
        <v>152</v>
      </c>
      <c r="D62" s="5" t="s">
        <v>1706</v>
      </c>
      <c r="E62" s="5" t="s">
        <v>1707</v>
      </c>
      <c r="F62" s="5" t="s">
        <v>1708</v>
      </c>
      <c r="G62" s="5" t="s">
        <v>1540</v>
      </c>
      <c r="H62" s="5" t="s">
        <v>1709</v>
      </c>
      <c r="J62" s="5" t="s">
        <v>2122</v>
      </c>
    </row>
    <row r="63" spans="1:10">
      <c r="A63" s="5">
        <v>62</v>
      </c>
      <c r="B63" s="5" t="s">
        <v>1480</v>
      </c>
      <c r="C63" s="5" t="s">
        <v>152</v>
      </c>
      <c r="D63" s="5" t="s">
        <v>1710</v>
      </c>
      <c r="E63" s="5" t="s">
        <v>1711</v>
      </c>
      <c r="F63" s="5" t="s">
        <v>1712</v>
      </c>
      <c r="G63" s="5" t="s">
        <v>1540</v>
      </c>
      <c r="J63" s="5" t="s">
        <v>2122</v>
      </c>
    </row>
    <row r="64" spans="1:10">
      <c r="A64" s="5">
        <v>63</v>
      </c>
      <c r="B64" s="5" t="s">
        <v>1480</v>
      </c>
      <c r="C64" s="5" t="s">
        <v>152</v>
      </c>
      <c r="D64" s="5" t="s">
        <v>1713</v>
      </c>
      <c r="E64" s="5" t="s">
        <v>1714</v>
      </c>
      <c r="F64" s="5" t="s">
        <v>1715</v>
      </c>
      <c r="G64" s="5" t="s">
        <v>1716</v>
      </c>
      <c r="J64" s="5" t="s">
        <v>2122</v>
      </c>
    </row>
    <row r="65" spans="1:10">
      <c r="A65" s="5">
        <v>64</v>
      </c>
      <c r="B65" s="5" t="s">
        <v>1480</v>
      </c>
      <c r="C65" s="5" t="s">
        <v>152</v>
      </c>
      <c r="D65" s="5" t="s">
        <v>1717</v>
      </c>
      <c r="E65" s="5" t="s">
        <v>1718</v>
      </c>
      <c r="F65" s="5" t="s">
        <v>1719</v>
      </c>
      <c r="G65" s="5" t="s">
        <v>1716</v>
      </c>
      <c r="J65" s="5" t="s">
        <v>2122</v>
      </c>
    </row>
    <row r="66" spans="1:10">
      <c r="A66" s="5">
        <v>65</v>
      </c>
      <c r="B66" s="5" t="s">
        <v>1480</v>
      </c>
      <c r="C66" s="5" t="s">
        <v>152</v>
      </c>
      <c r="D66" s="5" t="s">
        <v>1720</v>
      </c>
      <c r="E66" s="5" t="s">
        <v>1721</v>
      </c>
      <c r="F66" s="5" t="s">
        <v>1722</v>
      </c>
      <c r="G66" s="5" t="s">
        <v>1540</v>
      </c>
      <c r="J66" s="5" t="s">
        <v>2122</v>
      </c>
    </row>
    <row r="67" spans="1:10">
      <c r="A67" s="5">
        <v>66</v>
      </c>
      <c r="B67" s="5" t="s">
        <v>1480</v>
      </c>
      <c r="C67" s="5" t="s">
        <v>152</v>
      </c>
      <c r="D67" s="5" t="s">
        <v>1723</v>
      </c>
      <c r="E67" s="5" t="s">
        <v>1724</v>
      </c>
      <c r="F67" s="5" t="s">
        <v>1725</v>
      </c>
      <c r="G67" s="5" t="s">
        <v>1726</v>
      </c>
      <c r="J67" s="5" t="s">
        <v>2122</v>
      </c>
    </row>
    <row r="68" spans="1:10">
      <c r="A68" s="5">
        <v>67</v>
      </c>
      <c r="B68" s="5" t="s">
        <v>1480</v>
      </c>
      <c r="C68" s="5" t="s">
        <v>152</v>
      </c>
      <c r="D68" s="5" t="s">
        <v>1727</v>
      </c>
      <c r="E68" s="5" t="s">
        <v>1728</v>
      </c>
      <c r="F68" s="5" t="s">
        <v>1729</v>
      </c>
      <c r="G68" s="5" t="s">
        <v>1726</v>
      </c>
      <c r="J68" s="5" t="s">
        <v>2122</v>
      </c>
    </row>
    <row r="69" spans="1:10">
      <c r="A69" s="5">
        <v>68</v>
      </c>
      <c r="B69" s="5" t="s">
        <v>1480</v>
      </c>
      <c r="C69" s="5" t="s">
        <v>152</v>
      </c>
      <c r="D69" s="5" t="s">
        <v>1730</v>
      </c>
      <c r="E69" s="5" t="s">
        <v>1731</v>
      </c>
      <c r="F69" s="5" t="s">
        <v>1732</v>
      </c>
      <c r="G69" s="5" t="s">
        <v>1701</v>
      </c>
      <c r="J69" s="5" t="s">
        <v>2122</v>
      </c>
    </row>
    <row r="70" spans="1:10">
      <c r="A70" s="5">
        <v>69</v>
      </c>
      <c r="B70" s="5" t="s">
        <v>1480</v>
      </c>
      <c r="C70" s="5" t="s">
        <v>152</v>
      </c>
      <c r="D70" s="5" t="s">
        <v>1733</v>
      </c>
      <c r="E70" s="5" t="s">
        <v>1734</v>
      </c>
      <c r="F70" s="5" t="s">
        <v>1735</v>
      </c>
      <c r="G70" s="5" t="s">
        <v>1716</v>
      </c>
      <c r="J70" s="5" t="s">
        <v>2122</v>
      </c>
    </row>
    <row r="71" spans="1:10">
      <c r="A71" s="5">
        <v>70</v>
      </c>
      <c r="B71" s="5" t="s">
        <v>1480</v>
      </c>
      <c r="C71" s="5" t="s">
        <v>152</v>
      </c>
      <c r="D71" s="5" t="s">
        <v>1736</v>
      </c>
      <c r="E71" s="5" t="s">
        <v>1737</v>
      </c>
      <c r="F71" s="5" t="s">
        <v>1738</v>
      </c>
      <c r="G71" s="5" t="s">
        <v>1665</v>
      </c>
      <c r="J71" s="5" t="s">
        <v>2122</v>
      </c>
    </row>
    <row r="72" spans="1:10">
      <c r="A72" s="5">
        <v>71</v>
      </c>
      <c r="B72" s="5" t="s">
        <v>1480</v>
      </c>
      <c r="C72" s="5" t="s">
        <v>152</v>
      </c>
      <c r="D72" s="5" t="s">
        <v>1739</v>
      </c>
      <c r="E72" s="5" t="s">
        <v>1740</v>
      </c>
      <c r="F72" s="5" t="s">
        <v>1741</v>
      </c>
      <c r="G72" s="5" t="s">
        <v>1726</v>
      </c>
      <c r="J72" s="5" t="s">
        <v>2122</v>
      </c>
    </row>
    <row r="73" spans="1:10">
      <c r="A73" s="5">
        <v>72</v>
      </c>
      <c r="B73" s="5" t="s">
        <v>1480</v>
      </c>
      <c r="C73" s="5" t="s">
        <v>152</v>
      </c>
      <c r="D73" s="5" t="s">
        <v>1742</v>
      </c>
      <c r="E73" s="5" t="s">
        <v>1743</v>
      </c>
      <c r="F73" s="5" t="s">
        <v>1744</v>
      </c>
      <c r="G73" s="5" t="s">
        <v>1745</v>
      </c>
      <c r="J73" s="5" t="s">
        <v>2122</v>
      </c>
    </row>
    <row r="74" spans="1:10">
      <c r="A74" s="5">
        <v>73</v>
      </c>
      <c r="B74" s="5" t="s">
        <v>1480</v>
      </c>
      <c r="C74" s="5" t="s">
        <v>152</v>
      </c>
      <c r="D74" s="5" t="s">
        <v>1746</v>
      </c>
      <c r="E74" s="5" t="s">
        <v>1747</v>
      </c>
      <c r="F74" s="5" t="s">
        <v>1748</v>
      </c>
      <c r="G74" s="5" t="s">
        <v>1726</v>
      </c>
      <c r="J74" s="5" t="s">
        <v>2122</v>
      </c>
    </row>
    <row r="75" spans="1:10">
      <c r="A75" s="5">
        <v>74</v>
      </c>
      <c r="B75" s="5" t="s">
        <v>1480</v>
      </c>
      <c r="C75" s="5" t="s">
        <v>152</v>
      </c>
      <c r="D75" s="5" t="s">
        <v>1749</v>
      </c>
      <c r="E75" s="5" t="s">
        <v>1750</v>
      </c>
      <c r="F75" s="5" t="s">
        <v>1751</v>
      </c>
      <c r="G75" s="5" t="s">
        <v>1665</v>
      </c>
      <c r="H75" s="5" t="s">
        <v>1752</v>
      </c>
      <c r="J75" s="5" t="s">
        <v>2122</v>
      </c>
    </row>
    <row r="76" spans="1:10">
      <c r="A76" s="5">
        <v>75</v>
      </c>
      <c r="B76" s="5" t="s">
        <v>1480</v>
      </c>
      <c r="C76" s="5" t="s">
        <v>152</v>
      </c>
      <c r="D76" s="5" t="s">
        <v>1753</v>
      </c>
      <c r="E76" s="5" t="s">
        <v>1754</v>
      </c>
      <c r="F76" s="5" t="s">
        <v>1755</v>
      </c>
      <c r="G76" s="5" t="s">
        <v>1701</v>
      </c>
      <c r="J76" s="5" t="s">
        <v>2122</v>
      </c>
    </row>
    <row r="77" spans="1:10">
      <c r="A77" s="5">
        <v>76</v>
      </c>
      <c r="B77" s="5" t="s">
        <v>1480</v>
      </c>
      <c r="C77" s="5" t="s">
        <v>152</v>
      </c>
      <c r="D77" s="5" t="s">
        <v>1756</v>
      </c>
      <c r="E77" s="5" t="s">
        <v>1757</v>
      </c>
      <c r="F77" s="5" t="s">
        <v>1758</v>
      </c>
      <c r="G77" s="5" t="s">
        <v>1759</v>
      </c>
      <c r="J77" s="5" t="s">
        <v>2122</v>
      </c>
    </row>
    <row r="78" spans="1:10">
      <c r="A78" s="5">
        <v>77</v>
      </c>
      <c r="B78" s="5" t="s">
        <v>1480</v>
      </c>
      <c r="C78" s="5" t="s">
        <v>152</v>
      </c>
      <c r="D78" s="5" t="s">
        <v>1760</v>
      </c>
      <c r="E78" s="5" t="s">
        <v>1761</v>
      </c>
      <c r="F78" s="5" t="s">
        <v>1762</v>
      </c>
      <c r="G78" s="5" t="s">
        <v>1657</v>
      </c>
      <c r="J78" s="5" t="s">
        <v>2122</v>
      </c>
    </row>
    <row r="79" spans="1:10">
      <c r="A79" s="5">
        <v>78</v>
      </c>
      <c r="B79" s="5" t="s">
        <v>1480</v>
      </c>
      <c r="C79" s="5" t="s">
        <v>152</v>
      </c>
      <c r="D79" s="5" t="s">
        <v>1763</v>
      </c>
      <c r="E79" s="5" t="s">
        <v>1764</v>
      </c>
      <c r="F79" s="5" t="s">
        <v>1765</v>
      </c>
      <c r="G79" s="5" t="s">
        <v>1540</v>
      </c>
      <c r="J79" s="5" t="s">
        <v>2122</v>
      </c>
    </row>
    <row r="80" spans="1:10">
      <c r="A80" s="5">
        <v>79</v>
      </c>
      <c r="B80" s="5" t="s">
        <v>1480</v>
      </c>
      <c r="C80" s="5" t="s">
        <v>152</v>
      </c>
      <c r="D80" s="5" t="s">
        <v>1766</v>
      </c>
      <c r="E80" s="5" t="s">
        <v>1767</v>
      </c>
      <c r="F80" s="5" t="s">
        <v>1768</v>
      </c>
      <c r="G80" s="5" t="s">
        <v>1616</v>
      </c>
      <c r="J80" s="5" t="s">
        <v>2122</v>
      </c>
    </row>
    <row r="81" spans="1:10">
      <c r="A81" s="5">
        <v>80</v>
      </c>
      <c r="B81" s="5" t="s">
        <v>1480</v>
      </c>
      <c r="C81" s="5" t="s">
        <v>152</v>
      </c>
      <c r="D81" s="5" t="s">
        <v>1770</v>
      </c>
      <c r="E81" s="5" t="s">
        <v>1771</v>
      </c>
      <c r="F81" s="5" t="s">
        <v>1772</v>
      </c>
      <c r="G81" s="5" t="s">
        <v>1769</v>
      </c>
      <c r="J81" s="5" t="s">
        <v>2122</v>
      </c>
    </row>
    <row r="82" spans="1:10">
      <c r="A82" s="5">
        <v>81</v>
      </c>
      <c r="B82" s="5" t="s">
        <v>1480</v>
      </c>
      <c r="C82" s="5" t="s">
        <v>152</v>
      </c>
      <c r="D82" s="5" t="s">
        <v>1773</v>
      </c>
      <c r="E82" s="5" t="s">
        <v>1774</v>
      </c>
      <c r="F82" s="5" t="s">
        <v>1775</v>
      </c>
      <c r="G82" s="5" t="s">
        <v>1726</v>
      </c>
      <c r="J82" s="5" t="s">
        <v>2122</v>
      </c>
    </row>
    <row r="83" spans="1:10">
      <c r="A83" s="5">
        <v>82</v>
      </c>
      <c r="B83" s="5" t="s">
        <v>1480</v>
      </c>
      <c r="C83" s="5" t="s">
        <v>152</v>
      </c>
      <c r="D83" s="5" t="s">
        <v>1776</v>
      </c>
      <c r="E83" s="5" t="s">
        <v>1777</v>
      </c>
      <c r="F83" s="5" t="s">
        <v>1778</v>
      </c>
      <c r="G83" s="5" t="s">
        <v>1779</v>
      </c>
      <c r="J83" s="5" t="s">
        <v>2122</v>
      </c>
    </row>
    <row r="84" spans="1:10">
      <c r="A84" s="5">
        <v>83</v>
      </c>
      <c r="B84" s="5" t="s">
        <v>1480</v>
      </c>
      <c r="C84" s="5" t="s">
        <v>152</v>
      </c>
      <c r="D84" s="5" t="s">
        <v>1780</v>
      </c>
      <c r="E84" s="5" t="s">
        <v>1781</v>
      </c>
      <c r="F84" s="5" t="s">
        <v>1782</v>
      </c>
      <c r="G84" s="5" t="s">
        <v>1627</v>
      </c>
      <c r="J84" s="5" t="s">
        <v>2122</v>
      </c>
    </row>
    <row r="85" spans="1:10">
      <c r="A85" s="5">
        <v>84</v>
      </c>
      <c r="B85" s="5" t="s">
        <v>1480</v>
      </c>
      <c r="C85" s="5" t="s">
        <v>152</v>
      </c>
      <c r="D85" s="5" t="s">
        <v>1783</v>
      </c>
      <c r="E85" s="5" t="s">
        <v>1784</v>
      </c>
      <c r="F85" s="5" t="s">
        <v>1785</v>
      </c>
      <c r="G85" s="5" t="s">
        <v>1540</v>
      </c>
      <c r="J85" s="5" t="s">
        <v>2122</v>
      </c>
    </row>
    <row r="86" spans="1:10">
      <c r="A86" s="5">
        <v>85</v>
      </c>
      <c r="B86" s="5" t="s">
        <v>1480</v>
      </c>
      <c r="C86" s="5" t="s">
        <v>152</v>
      </c>
      <c r="D86" s="5" t="s">
        <v>1786</v>
      </c>
      <c r="E86" s="5" t="s">
        <v>1787</v>
      </c>
      <c r="F86" s="5" t="s">
        <v>1788</v>
      </c>
      <c r="G86" s="5" t="s">
        <v>1789</v>
      </c>
      <c r="J86" s="5" t="s">
        <v>2122</v>
      </c>
    </row>
    <row r="87" spans="1:10">
      <c r="A87" s="5">
        <v>86</v>
      </c>
      <c r="B87" s="5" t="s">
        <v>1480</v>
      </c>
      <c r="C87" s="5" t="s">
        <v>152</v>
      </c>
      <c r="D87" s="5" t="s">
        <v>1790</v>
      </c>
      <c r="E87" s="5" t="s">
        <v>1791</v>
      </c>
      <c r="F87" s="5" t="s">
        <v>1792</v>
      </c>
      <c r="G87" s="5" t="s">
        <v>1597</v>
      </c>
      <c r="J87" s="5" t="s">
        <v>2122</v>
      </c>
    </row>
    <row r="88" spans="1:10">
      <c r="A88" s="5">
        <v>87</v>
      </c>
      <c r="B88" s="5" t="s">
        <v>1480</v>
      </c>
      <c r="C88" s="5" t="s">
        <v>152</v>
      </c>
      <c r="D88" s="5" t="s">
        <v>1793</v>
      </c>
      <c r="E88" s="5" t="s">
        <v>1794</v>
      </c>
      <c r="F88" s="5" t="s">
        <v>1795</v>
      </c>
      <c r="G88" s="5" t="s">
        <v>1796</v>
      </c>
      <c r="J88" s="5" t="s">
        <v>2122</v>
      </c>
    </row>
    <row r="89" spans="1:10">
      <c r="A89" s="5">
        <v>88</v>
      </c>
      <c r="B89" s="5" t="s">
        <v>1480</v>
      </c>
      <c r="C89" s="5" t="s">
        <v>152</v>
      </c>
      <c r="D89" s="5" t="s">
        <v>1797</v>
      </c>
      <c r="E89" s="5" t="s">
        <v>1798</v>
      </c>
      <c r="F89" s="5" t="s">
        <v>1799</v>
      </c>
      <c r="G89" s="5" t="s">
        <v>1551</v>
      </c>
      <c r="J89" s="5" t="s">
        <v>2122</v>
      </c>
    </row>
    <row r="90" spans="1:10">
      <c r="A90" s="5">
        <v>89</v>
      </c>
      <c r="B90" s="5" t="s">
        <v>1480</v>
      </c>
      <c r="C90" s="5" t="s">
        <v>152</v>
      </c>
      <c r="D90" s="5" t="s">
        <v>1800</v>
      </c>
      <c r="E90" s="5" t="s">
        <v>1801</v>
      </c>
      <c r="F90" s="5" t="s">
        <v>1802</v>
      </c>
      <c r="G90" s="5" t="s">
        <v>1803</v>
      </c>
      <c r="J90" s="5" t="s">
        <v>2122</v>
      </c>
    </row>
    <row r="91" spans="1:10">
      <c r="A91" s="5">
        <v>90</v>
      </c>
      <c r="B91" s="5" t="s">
        <v>1480</v>
      </c>
      <c r="C91" s="5" t="s">
        <v>152</v>
      </c>
      <c r="D91" s="5" t="s">
        <v>1804</v>
      </c>
      <c r="E91" s="5" t="s">
        <v>1805</v>
      </c>
      <c r="F91" s="5" t="s">
        <v>1806</v>
      </c>
      <c r="G91" s="5" t="s">
        <v>1484</v>
      </c>
      <c r="J91" s="5" t="s">
        <v>2122</v>
      </c>
    </row>
    <row r="92" spans="1:10">
      <c r="A92" s="5">
        <v>91</v>
      </c>
      <c r="B92" s="5" t="s">
        <v>1480</v>
      </c>
      <c r="C92" s="5" t="s">
        <v>152</v>
      </c>
      <c r="D92" s="5" t="s">
        <v>1807</v>
      </c>
      <c r="E92" s="5" t="s">
        <v>1808</v>
      </c>
      <c r="F92" s="5" t="s">
        <v>1809</v>
      </c>
      <c r="G92" s="5" t="s">
        <v>1759</v>
      </c>
      <c r="J92" s="5" t="s">
        <v>2122</v>
      </c>
    </row>
    <row r="93" spans="1:10">
      <c r="A93" s="5">
        <v>92</v>
      </c>
      <c r="B93" s="5" t="s">
        <v>1480</v>
      </c>
      <c r="C93" s="5" t="s">
        <v>152</v>
      </c>
      <c r="D93" s="5" t="s">
        <v>1810</v>
      </c>
      <c r="E93" s="5" t="s">
        <v>1811</v>
      </c>
      <c r="F93" s="5" t="s">
        <v>1812</v>
      </c>
      <c r="G93" s="5" t="s">
        <v>1604</v>
      </c>
      <c r="J93" s="5" t="s">
        <v>2122</v>
      </c>
    </row>
    <row r="94" spans="1:10">
      <c r="A94" s="5">
        <v>93</v>
      </c>
      <c r="B94" s="5" t="s">
        <v>1480</v>
      </c>
      <c r="C94" s="5" t="s">
        <v>152</v>
      </c>
      <c r="D94" s="5" t="s">
        <v>1813</v>
      </c>
      <c r="E94" s="5" t="s">
        <v>1814</v>
      </c>
      <c r="F94" s="5" t="s">
        <v>1815</v>
      </c>
      <c r="G94" s="5" t="s">
        <v>1604</v>
      </c>
      <c r="J94" s="5" t="s">
        <v>2122</v>
      </c>
    </row>
    <row r="95" spans="1:10">
      <c r="A95" s="5">
        <v>94</v>
      </c>
      <c r="B95" s="5" t="s">
        <v>1480</v>
      </c>
      <c r="C95" s="5" t="s">
        <v>152</v>
      </c>
      <c r="D95" s="5" t="s">
        <v>1816</v>
      </c>
      <c r="E95" s="5" t="s">
        <v>1817</v>
      </c>
      <c r="F95" s="5" t="s">
        <v>1818</v>
      </c>
      <c r="G95" s="5" t="s">
        <v>1819</v>
      </c>
      <c r="J95" s="5" t="s">
        <v>2122</v>
      </c>
    </row>
    <row r="96" spans="1:10">
      <c r="A96" s="5">
        <v>95</v>
      </c>
      <c r="B96" s="5" t="s">
        <v>1480</v>
      </c>
      <c r="C96" s="5" t="s">
        <v>152</v>
      </c>
      <c r="D96" s="5" t="s">
        <v>1820</v>
      </c>
      <c r="E96" s="5" t="s">
        <v>1821</v>
      </c>
      <c r="F96" s="5" t="s">
        <v>1818</v>
      </c>
      <c r="G96" s="5" t="s">
        <v>1822</v>
      </c>
      <c r="J96" s="5" t="s">
        <v>2122</v>
      </c>
    </row>
    <row r="97" spans="1:10">
      <c r="A97" s="5">
        <v>96</v>
      </c>
      <c r="B97" s="5" t="s">
        <v>1480</v>
      </c>
      <c r="C97" s="5" t="s">
        <v>152</v>
      </c>
      <c r="D97" s="5" t="s">
        <v>1823</v>
      </c>
      <c r="E97" s="5" t="s">
        <v>1824</v>
      </c>
      <c r="F97" s="5" t="s">
        <v>1825</v>
      </c>
      <c r="G97" s="5" t="s">
        <v>1559</v>
      </c>
      <c r="J97" s="5" t="s">
        <v>2122</v>
      </c>
    </row>
    <row r="98" spans="1:10">
      <c r="A98" s="5">
        <v>97</v>
      </c>
      <c r="B98" s="5" t="s">
        <v>1480</v>
      </c>
      <c r="C98" s="5" t="s">
        <v>152</v>
      </c>
      <c r="D98" s="5" t="s">
        <v>1826</v>
      </c>
      <c r="E98" s="5" t="s">
        <v>1827</v>
      </c>
      <c r="F98" s="5" t="s">
        <v>1828</v>
      </c>
      <c r="G98" s="5" t="s">
        <v>1551</v>
      </c>
      <c r="J98" s="5" t="s">
        <v>2122</v>
      </c>
    </row>
    <row r="99" spans="1:10">
      <c r="A99" s="5">
        <v>98</v>
      </c>
      <c r="B99" s="5" t="s">
        <v>1480</v>
      </c>
      <c r="C99" s="5" t="s">
        <v>152</v>
      </c>
      <c r="D99" s="5" t="s">
        <v>1829</v>
      </c>
      <c r="E99" s="5" t="s">
        <v>1830</v>
      </c>
      <c r="F99" s="5" t="s">
        <v>1831</v>
      </c>
      <c r="G99" s="5" t="s">
        <v>1551</v>
      </c>
      <c r="J99" s="5" t="s">
        <v>2122</v>
      </c>
    </row>
    <row r="100" spans="1:10">
      <c r="A100" s="5">
        <v>99</v>
      </c>
      <c r="B100" s="5" t="s">
        <v>1480</v>
      </c>
      <c r="C100" s="5" t="s">
        <v>152</v>
      </c>
      <c r="D100" s="5" t="s">
        <v>1832</v>
      </c>
      <c r="E100" s="5" t="s">
        <v>1833</v>
      </c>
      <c r="F100" s="5" t="s">
        <v>1834</v>
      </c>
      <c r="G100" s="5" t="s">
        <v>1551</v>
      </c>
      <c r="H100" s="5" t="s">
        <v>1835</v>
      </c>
      <c r="J100" s="5" t="s">
        <v>2122</v>
      </c>
    </row>
    <row r="101" spans="1:10">
      <c r="A101" s="5">
        <v>100</v>
      </c>
      <c r="B101" s="5" t="s">
        <v>1480</v>
      </c>
      <c r="C101" s="5" t="s">
        <v>152</v>
      </c>
      <c r="D101" s="5" t="s">
        <v>1836</v>
      </c>
      <c r="E101" s="5" t="s">
        <v>1837</v>
      </c>
      <c r="F101" s="5" t="s">
        <v>1838</v>
      </c>
      <c r="G101" s="5" t="s">
        <v>1544</v>
      </c>
      <c r="J101" s="5" t="s">
        <v>2122</v>
      </c>
    </row>
    <row r="102" spans="1:10">
      <c r="A102" s="5">
        <v>101</v>
      </c>
      <c r="B102" s="5" t="s">
        <v>1480</v>
      </c>
      <c r="C102" s="5" t="s">
        <v>152</v>
      </c>
      <c r="D102" s="5" t="s">
        <v>1839</v>
      </c>
      <c r="E102" s="5" t="s">
        <v>1840</v>
      </c>
      <c r="F102" s="5" t="s">
        <v>1841</v>
      </c>
      <c r="G102" s="5" t="s">
        <v>1726</v>
      </c>
      <c r="H102" s="5" t="s">
        <v>1842</v>
      </c>
      <c r="J102" s="5" t="s">
        <v>2122</v>
      </c>
    </row>
    <row r="103" spans="1:10">
      <c r="A103" s="5">
        <v>102</v>
      </c>
      <c r="B103" s="5" t="s">
        <v>1480</v>
      </c>
      <c r="C103" s="5" t="s">
        <v>152</v>
      </c>
      <c r="D103" s="5" t="s">
        <v>1843</v>
      </c>
      <c r="E103" s="5" t="s">
        <v>1844</v>
      </c>
      <c r="F103" s="5" t="s">
        <v>1845</v>
      </c>
      <c r="G103" s="5" t="s">
        <v>1665</v>
      </c>
      <c r="H103" s="5" t="s">
        <v>1846</v>
      </c>
      <c r="J103" s="5" t="s">
        <v>2122</v>
      </c>
    </row>
    <row r="104" spans="1:10">
      <c r="A104" s="5">
        <v>103</v>
      </c>
      <c r="B104" s="5" t="s">
        <v>1480</v>
      </c>
      <c r="C104" s="5" t="s">
        <v>152</v>
      </c>
      <c r="D104" s="5" t="s">
        <v>1847</v>
      </c>
      <c r="E104" s="5" t="s">
        <v>1848</v>
      </c>
      <c r="F104" s="5" t="s">
        <v>1849</v>
      </c>
      <c r="G104" s="5" t="s">
        <v>1796</v>
      </c>
      <c r="H104" s="5" t="s">
        <v>1850</v>
      </c>
      <c r="J104" s="5" t="s">
        <v>2122</v>
      </c>
    </row>
    <row r="105" spans="1:10">
      <c r="A105" s="5">
        <v>104</v>
      </c>
      <c r="B105" s="5" t="s">
        <v>1480</v>
      </c>
      <c r="C105" s="5" t="s">
        <v>152</v>
      </c>
      <c r="D105" s="5" t="s">
        <v>1851</v>
      </c>
      <c r="E105" s="5" t="s">
        <v>1852</v>
      </c>
      <c r="F105" s="5" t="s">
        <v>1853</v>
      </c>
      <c r="G105" s="5" t="s">
        <v>1612</v>
      </c>
      <c r="J105" s="5" t="s">
        <v>2122</v>
      </c>
    </row>
    <row r="106" spans="1:10">
      <c r="A106" s="5">
        <v>105</v>
      </c>
      <c r="B106" s="5" t="s">
        <v>1480</v>
      </c>
      <c r="C106" s="5" t="s">
        <v>152</v>
      </c>
      <c r="D106" s="5" t="s">
        <v>1854</v>
      </c>
      <c r="E106" s="5" t="s">
        <v>1855</v>
      </c>
      <c r="F106" s="5" t="s">
        <v>1856</v>
      </c>
      <c r="G106" s="5" t="s">
        <v>1604</v>
      </c>
      <c r="J106" s="5" t="s">
        <v>2122</v>
      </c>
    </row>
    <row r="107" spans="1:10">
      <c r="A107" s="5">
        <v>106</v>
      </c>
      <c r="B107" s="5" t="s">
        <v>1480</v>
      </c>
      <c r="C107" s="5" t="s">
        <v>152</v>
      </c>
      <c r="D107" s="5" t="s">
        <v>1857</v>
      </c>
      <c r="E107" s="5" t="s">
        <v>1858</v>
      </c>
      <c r="F107" s="5" t="s">
        <v>1859</v>
      </c>
      <c r="G107" s="5" t="s">
        <v>1559</v>
      </c>
      <c r="J107" s="5" t="s">
        <v>2122</v>
      </c>
    </row>
    <row r="108" spans="1:10">
      <c r="A108" s="5">
        <v>107</v>
      </c>
      <c r="B108" s="5" t="s">
        <v>1480</v>
      </c>
      <c r="C108" s="5" t="s">
        <v>152</v>
      </c>
      <c r="D108" s="5" t="s">
        <v>1860</v>
      </c>
      <c r="E108" s="5" t="s">
        <v>1861</v>
      </c>
      <c r="F108" s="5" t="s">
        <v>1862</v>
      </c>
      <c r="G108" s="5" t="s">
        <v>1540</v>
      </c>
      <c r="H108" s="5" t="s">
        <v>1863</v>
      </c>
      <c r="J108" s="5" t="s">
        <v>2122</v>
      </c>
    </row>
    <row r="109" spans="1:10">
      <c r="A109" s="5">
        <v>108</v>
      </c>
      <c r="B109" s="5" t="s">
        <v>1480</v>
      </c>
      <c r="C109" s="5" t="s">
        <v>152</v>
      </c>
      <c r="D109" s="5" t="s">
        <v>1864</v>
      </c>
      <c r="E109" s="5" t="s">
        <v>1865</v>
      </c>
      <c r="F109" s="5" t="s">
        <v>1866</v>
      </c>
      <c r="G109" s="5" t="s">
        <v>1544</v>
      </c>
      <c r="J109" s="5" t="s">
        <v>2122</v>
      </c>
    </row>
    <row r="110" spans="1:10">
      <c r="A110" s="5">
        <v>109</v>
      </c>
      <c r="B110" s="5" t="s">
        <v>1480</v>
      </c>
      <c r="C110" s="5" t="s">
        <v>152</v>
      </c>
      <c r="D110" s="5" t="s">
        <v>1867</v>
      </c>
      <c r="E110" s="5" t="s">
        <v>1868</v>
      </c>
      <c r="F110" s="5" t="s">
        <v>1869</v>
      </c>
      <c r="G110" s="5" t="s">
        <v>1604</v>
      </c>
      <c r="J110" s="5" t="s">
        <v>2122</v>
      </c>
    </row>
    <row r="111" spans="1:10">
      <c r="A111" s="5">
        <v>110</v>
      </c>
      <c r="B111" s="5" t="s">
        <v>1480</v>
      </c>
      <c r="C111" s="5" t="s">
        <v>152</v>
      </c>
      <c r="D111" s="5" t="s">
        <v>1870</v>
      </c>
      <c r="E111" s="5" t="s">
        <v>1871</v>
      </c>
      <c r="F111" s="5" t="s">
        <v>1872</v>
      </c>
      <c r="G111" s="5" t="s">
        <v>1612</v>
      </c>
      <c r="J111" s="5" t="s">
        <v>2122</v>
      </c>
    </row>
    <row r="112" spans="1:10">
      <c r="A112" s="5">
        <v>111</v>
      </c>
      <c r="B112" s="5" t="s">
        <v>1480</v>
      </c>
      <c r="C112" s="5" t="s">
        <v>152</v>
      </c>
      <c r="D112" s="5" t="s">
        <v>1873</v>
      </c>
      <c r="E112" s="5" t="s">
        <v>1874</v>
      </c>
      <c r="F112" s="5" t="s">
        <v>1875</v>
      </c>
      <c r="G112" s="5" t="s">
        <v>1551</v>
      </c>
      <c r="H112" s="5" t="s">
        <v>1876</v>
      </c>
      <c r="J112" s="5" t="s">
        <v>2122</v>
      </c>
    </row>
    <row r="113" spans="1:10">
      <c r="A113" s="5">
        <v>112</v>
      </c>
      <c r="B113" s="5" t="s">
        <v>1480</v>
      </c>
      <c r="C113" s="5" t="s">
        <v>152</v>
      </c>
      <c r="D113" s="5" t="s">
        <v>1877</v>
      </c>
      <c r="E113" s="5" t="s">
        <v>1878</v>
      </c>
      <c r="F113" s="5" t="s">
        <v>1879</v>
      </c>
      <c r="G113" s="5" t="s">
        <v>1701</v>
      </c>
      <c r="H113" s="5" t="s">
        <v>1880</v>
      </c>
      <c r="J113" s="5" t="s">
        <v>2122</v>
      </c>
    </row>
    <row r="114" spans="1:10">
      <c r="A114" s="5">
        <v>113</v>
      </c>
      <c r="B114" s="5" t="s">
        <v>1480</v>
      </c>
      <c r="C114" s="5" t="s">
        <v>152</v>
      </c>
      <c r="D114" s="5" t="s">
        <v>1881</v>
      </c>
      <c r="E114" s="5" t="s">
        <v>1882</v>
      </c>
      <c r="F114" s="5" t="s">
        <v>1883</v>
      </c>
      <c r="G114" s="5" t="s">
        <v>1502</v>
      </c>
      <c r="H114" s="5" t="s">
        <v>1884</v>
      </c>
      <c r="J114" s="5" t="s">
        <v>2122</v>
      </c>
    </row>
    <row r="115" spans="1:10">
      <c r="A115" s="5">
        <v>114</v>
      </c>
      <c r="B115" s="5" t="s">
        <v>1480</v>
      </c>
      <c r="C115" s="5" t="s">
        <v>152</v>
      </c>
      <c r="D115" s="5" t="s">
        <v>1885</v>
      </c>
      <c r="E115" s="5" t="s">
        <v>1886</v>
      </c>
      <c r="F115" s="5" t="s">
        <v>1887</v>
      </c>
      <c r="G115" s="5" t="s">
        <v>1551</v>
      </c>
      <c r="J115" s="5" t="s">
        <v>2122</v>
      </c>
    </row>
    <row r="116" spans="1:10">
      <c r="A116" s="5">
        <v>115</v>
      </c>
      <c r="B116" s="5" t="s">
        <v>1480</v>
      </c>
      <c r="C116" s="5" t="s">
        <v>152</v>
      </c>
      <c r="D116" s="5" t="s">
        <v>1888</v>
      </c>
      <c r="E116" s="5" t="s">
        <v>1889</v>
      </c>
      <c r="F116" s="5" t="s">
        <v>1890</v>
      </c>
      <c r="G116" s="5" t="s">
        <v>1604</v>
      </c>
      <c r="H116" s="5" t="s">
        <v>1891</v>
      </c>
      <c r="J116" s="5" t="s">
        <v>2122</v>
      </c>
    </row>
    <row r="117" spans="1:10">
      <c r="A117" s="5">
        <v>116</v>
      </c>
      <c r="B117" s="5" t="s">
        <v>1480</v>
      </c>
      <c r="C117" s="5" t="s">
        <v>152</v>
      </c>
      <c r="D117" s="5" t="s">
        <v>1896</v>
      </c>
      <c r="E117" s="5" t="s">
        <v>2166</v>
      </c>
      <c r="F117" s="5" t="s">
        <v>1897</v>
      </c>
      <c r="G117" s="5" t="s">
        <v>1520</v>
      </c>
      <c r="J117" s="5" t="s">
        <v>2122</v>
      </c>
    </row>
    <row r="118" spans="1:10">
      <c r="A118" s="5">
        <v>117</v>
      </c>
      <c r="B118" s="5" t="s">
        <v>1480</v>
      </c>
      <c r="C118" s="5" t="s">
        <v>152</v>
      </c>
      <c r="D118" s="5" t="s">
        <v>1892</v>
      </c>
      <c r="E118" s="5" t="s">
        <v>1893</v>
      </c>
      <c r="F118" s="5" t="s">
        <v>1894</v>
      </c>
      <c r="G118" s="5" t="s">
        <v>1551</v>
      </c>
      <c r="H118" s="5" t="s">
        <v>1895</v>
      </c>
      <c r="J118" s="5" t="s">
        <v>2122</v>
      </c>
    </row>
    <row r="119" spans="1:10">
      <c r="A119" s="5">
        <v>118</v>
      </c>
      <c r="B119" s="5" t="s">
        <v>1480</v>
      </c>
      <c r="C119" s="5" t="s">
        <v>152</v>
      </c>
      <c r="D119" s="5" t="s">
        <v>1898</v>
      </c>
      <c r="E119" s="5" t="s">
        <v>1899</v>
      </c>
      <c r="F119" s="5" t="s">
        <v>1900</v>
      </c>
      <c r="G119" s="5" t="s">
        <v>1657</v>
      </c>
      <c r="H119" s="5" t="s">
        <v>1901</v>
      </c>
      <c r="J119" s="5" t="s">
        <v>2122</v>
      </c>
    </row>
    <row r="120" spans="1:10">
      <c r="A120" s="5">
        <v>119</v>
      </c>
      <c r="B120" s="5" t="s">
        <v>1480</v>
      </c>
      <c r="C120" s="5" t="s">
        <v>152</v>
      </c>
      <c r="D120" s="5" t="s">
        <v>1902</v>
      </c>
      <c r="E120" s="5" t="s">
        <v>1903</v>
      </c>
      <c r="F120" s="5" t="s">
        <v>1904</v>
      </c>
      <c r="G120" s="5" t="s">
        <v>1716</v>
      </c>
      <c r="J120" s="5" t="s">
        <v>2122</v>
      </c>
    </row>
    <row r="121" spans="1:10">
      <c r="A121" s="5">
        <v>120</v>
      </c>
      <c r="B121" s="5" t="s">
        <v>1480</v>
      </c>
      <c r="C121" s="5" t="s">
        <v>152</v>
      </c>
      <c r="D121" s="5" t="s">
        <v>1905</v>
      </c>
      <c r="E121" s="5" t="s">
        <v>1906</v>
      </c>
      <c r="F121" s="5" t="s">
        <v>1907</v>
      </c>
      <c r="G121" s="5" t="s">
        <v>1604</v>
      </c>
      <c r="J121" s="5" t="s">
        <v>2122</v>
      </c>
    </row>
    <row r="122" spans="1:10">
      <c r="A122" s="5">
        <v>121</v>
      </c>
      <c r="B122" s="5" t="s">
        <v>1480</v>
      </c>
      <c r="C122" s="5" t="s">
        <v>152</v>
      </c>
      <c r="D122" s="5" t="s">
        <v>1908</v>
      </c>
      <c r="E122" s="5" t="s">
        <v>1909</v>
      </c>
      <c r="F122" s="5" t="s">
        <v>1910</v>
      </c>
      <c r="G122" s="5" t="s">
        <v>1577</v>
      </c>
      <c r="H122" s="5" t="s">
        <v>1911</v>
      </c>
      <c r="J122" s="5" t="s">
        <v>2122</v>
      </c>
    </row>
    <row r="123" spans="1:10">
      <c r="A123" s="5">
        <v>122</v>
      </c>
      <c r="B123" s="5" t="s">
        <v>1480</v>
      </c>
      <c r="C123" s="5" t="s">
        <v>152</v>
      </c>
      <c r="D123" s="5" t="s">
        <v>1912</v>
      </c>
      <c r="E123" s="5" t="s">
        <v>1913</v>
      </c>
      <c r="F123" s="5" t="s">
        <v>1914</v>
      </c>
      <c r="G123" s="5" t="s">
        <v>1494</v>
      </c>
      <c r="H123" s="5" t="s">
        <v>1915</v>
      </c>
      <c r="J123" s="5" t="s">
        <v>2122</v>
      </c>
    </row>
    <row r="124" spans="1:10">
      <c r="A124" s="5">
        <v>123</v>
      </c>
      <c r="B124" s="5" t="s">
        <v>1480</v>
      </c>
      <c r="C124" s="5" t="s">
        <v>152</v>
      </c>
      <c r="D124" s="5" t="s">
        <v>1916</v>
      </c>
      <c r="E124" s="5" t="s">
        <v>1917</v>
      </c>
      <c r="F124" s="5" t="s">
        <v>1918</v>
      </c>
      <c r="G124" s="5" t="s">
        <v>1665</v>
      </c>
      <c r="J124" s="5" t="s">
        <v>2122</v>
      </c>
    </row>
    <row r="125" spans="1:10">
      <c r="A125" s="5">
        <v>124</v>
      </c>
      <c r="B125" s="5" t="s">
        <v>1480</v>
      </c>
      <c r="C125" s="5" t="s">
        <v>152</v>
      </c>
      <c r="D125" s="5" t="s">
        <v>1919</v>
      </c>
      <c r="E125" s="5" t="s">
        <v>1920</v>
      </c>
      <c r="F125" s="5" t="s">
        <v>1921</v>
      </c>
      <c r="G125" s="5" t="s">
        <v>1616</v>
      </c>
      <c r="H125" s="5" t="s">
        <v>1922</v>
      </c>
      <c r="J125" s="5" t="s">
        <v>2122</v>
      </c>
    </row>
    <row r="126" spans="1:10">
      <c r="A126" s="5">
        <v>125</v>
      </c>
      <c r="B126" s="5" t="s">
        <v>1480</v>
      </c>
      <c r="C126" s="5" t="s">
        <v>152</v>
      </c>
      <c r="D126" s="5" t="s">
        <v>1923</v>
      </c>
      <c r="E126" s="5" t="s">
        <v>1924</v>
      </c>
      <c r="F126" s="5" t="s">
        <v>1925</v>
      </c>
      <c r="G126" s="5" t="s">
        <v>1597</v>
      </c>
      <c r="J126" s="5" t="s">
        <v>2122</v>
      </c>
    </row>
    <row r="127" spans="1:10">
      <c r="A127" s="5">
        <v>126</v>
      </c>
      <c r="B127" s="5" t="s">
        <v>1480</v>
      </c>
      <c r="C127" s="5" t="s">
        <v>152</v>
      </c>
      <c r="D127" s="5" t="s">
        <v>1926</v>
      </c>
      <c r="E127" s="5" t="s">
        <v>1927</v>
      </c>
      <c r="F127" s="5" t="s">
        <v>1928</v>
      </c>
      <c r="G127" s="5" t="s">
        <v>1929</v>
      </c>
      <c r="J127" s="5" t="s">
        <v>2122</v>
      </c>
    </row>
    <row r="128" spans="1:10">
      <c r="A128" s="5">
        <v>127</v>
      </c>
      <c r="B128" s="5" t="s">
        <v>1480</v>
      </c>
      <c r="C128" s="5" t="s">
        <v>152</v>
      </c>
      <c r="D128" s="5" t="s">
        <v>1930</v>
      </c>
      <c r="E128" s="5" t="s">
        <v>1931</v>
      </c>
      <c r="F128" s="5" t="s">
        <v>1932</v>
      </c>
      <c r="G128" s="5" t="s">
        <v>1665</v>
      </c>
      <c r="J128" s="5" t="s">
        <v>2122</v>
      </c>
    </row>
    <row r="129" spans="1:10">
      <c r="A129" s="5">
        <v>128</v>
      </c>
      <c r="B129" s="5" t="s">
        <v>1480</v>
      </c>
      <c r="C129" s="5" t="s">
        <v>152</v>
      </c>
      <c r="D129" s="5" t="s">
        <v>1933</v>
      </c>
      <c r="E129" s="5" t="s">
        <v>1934</v>
      </c>
      <c r="F129" s="5" t="s">
        <v>1935</v>
      </c>
      <c r="G129" s="5" t="s">
        <v>1665</v>
      </c>
      <c r="J129" s="5" t="s">
        <v>2122</v>
      </c>
    </row>
    <row r="130" spans="1:10">
      <c r="A130" s="5">
        <v>129</v>
      </c>
      <c r="B130" s="5" t="s">
        <v>1480</v>
      </c>
      <c r="C130" s="5" t="s">
        <v>152</v>
      </c>
      <c r="D130" s="5" t="s">
        <v>1936</v>
      </c>
      <c r="E130" s="5" t="s">
        <v>1937</v>
      </c>
      <c r="F130" s="5" t="s">
        <v>1938</v>
      </c>
      <c r="G130" s="5" t="s">
        <v>1498</v>
      </c>
      <c r="J130" s="5" t="s">
        <v>2122</v>
      </c>
    </row>
    <row r="131" spans="1:10">
      <c r="A131" s="5">
        <v>130</v>
      </c>
      <c r="B131" s="5" t="s">
        <v>1480</v>
      </c>
      <c r="C131" s="5" t="s">
        <v>152</v>
      </c>
      <c r="D131" s="5" t="s">
        <v>1939</v>
      </c>
      <c r="E131" s="5" t="s">
        <v>1940</v>
      </c>
      <c r="F131" s="5" t="s">
        <v>1941</v>
      </c>
      <c r="G131" s="5" t="s">
        <v>1796</v>
      </c>
      <c r="J131" s="5" t="s">
        <v>2122</v>
      </c>
    </row>
    <row r="132" spans="1:10">
      <c r="A132" s="5">
        <v>131</v>
      </c>
      <c r="B132" s="5" t="s">
        <v>1480</v>
      </c>
      <c r="C132" s="5" t="s">
        <v>152</v>
      </c>
      <c r="D132" s="5" t="s">
        <v>1942</v>
      </c>
      <c r="E132" s="5" t="s">
        <v>1943</v>
      </c>
      <c r="F132" s="5" t="s">
        <v>1944</v>
      </c>
      <c r="G132" s="5" t="s">
        <v>1716</v>
      </c>
      <c r="J132" s="5" t="s">
        <v>2122</v>
      </c>
    </row>
    <row r="133" spans="1:10">
      <c r="A133" s="5">
        <v>132</v>
      </c>
      <c r="B133" s="5" t="s">
        <v>1480</v>
      </c>
      <c r="C133" s="5" t="s">
        <v>152</v>
      </c>
      <c r="D133" s="5" t="s">
        <v>1945</v>
      </c>
      <c r="E133" s="5" t="s">
        <v>1946</v>
      </c>
      <c r="F133" s="5" t="s">
        <v>1947</v>
      </c>
      <c r="G133" s="5" t="s">
        <v>1604</v>
      </c>
      <c r="J133" s="5" t="s">
        <v>2122</v>
      </c>
    </row>
    <row r="134" spans="1:10">
      <c r="A134" s="5">
        <v>133</v>
      </c>
      <c r="B134" s="5" t="s">
        <v>1480</v>
      </c>
      <c r="C134" s="5" t="s">
        <v>152</v>
      </c>
      <c r="D134" s="5" t="s">
        <v>1948</v>
      </c>
      <c r="E134" s="5" t="s">
        <v>1949</v>
      </c>
      <c r="F134" s="5" t="s">
        <v>1950</v>
      </c>
      <c r="G134" s="5" t="s">
        <v>1716</v>
      </c>
      <c r="J134" s="5" t="s">
        <v>2122</v>
      </c>
    </row>
    <row r="135" spans="1:10">
      <c r="A135" s="5">
        <v>134</v>
      </c>
      <c r="B135" s="5" t="s">
        <v>1480</v>
      </c>
      <c r="C135" s="5" t="s">
        <v>152</v>
      </c>
      <c r="D135" s="5" t="s">
        <v>1951</v>
      </c>
      <c r="E135" s="5" t="s">
        <v>1952</v>
      </c>
      <c r="F135" s="5" t="s">
        <v>1953</v>
      </c>
      <c r="G135" s="5" t="s">
        <v>1612</v>
      </c>
      <c r="J135" s="5" t="s">
        <v>2122</v>
      </c>
    </row>
    <row r="136" spans="1:10">
      <c r="A136" s="5">
        <v>135</v>
      </c>
      <c r="B136" s="5" t="s">
        <v>1480</v>
      </c>
      <c r="C136" s="5" t="s">
        <v>152</v>
      </c>
      <c r="D136" s="5" t="s">
        <v>1954</v>
      </c>
      <c r="E136" s="5" t="s">
        <v>1955</v>
      </c>
      <c r="F136" s="5" t="s">
        <v>1956</v>
      </c>
      <c r="G136" s="5" t="s">
        <v>1520</v>
      </c>
      <c r="H136" s="5" t="s">
        <v>1670</v>
      </c>
      <c r="J136" s="5" t="s">
        <v>2122</v>
      </c>
    </row>
    <row r="137" spans="1:10">
      <c r="A137" s="5">
        <v>136</v>
      </c>
      <c r="B137" s="5" t="s">
        <v>1480</v>
      </c>
      <c r="C137" s="5" t="s">
        <v>152</v>
      </c>
      <c r="D137" s="5" t="s">
        <v>1957</v>
      </c>
      <c r="E137" s="5" t="s">
        <v>1958</v>
      </c>
      <c r="F137" s="5" t="s">
        <v>1959</v>
      </c>
      <c r="G137" s="5" t="s">
        <v>1960</v>
      </c>
      <c r="J137" s="5" t="s">
        <v>2122</v>
      </c>
    </row>
    <row r="138" spans="1:10">
      <c r="A138" s="5">
        <v>137</v>
      </c>
      <c r="B138" s="5" t="s">
        <v>1480</v>
      </c>
      <c r="C138" s="5" t="s">
        <v>152</v>
      </c>
      <c r="D138" s="5" t="s">
        <v>1961</v>
      </c>
      <c r="E138" s="5" t="s">
        <v>1962</v>
      </c>
      <c r="F138" s="5" t="s">
        <v>1818</v>
      </c>
      <c r="G138" s="5" t="s">
        <v>1963</v>
      </c>
      <c r="J138" s="5" t="s">
        <v>2122</v>
      </c>
    </row>
    <row r="139" spans="1:10">
      <c r="A139" s="5">
        <v>138</v>
      </c>
      <c r="B139" s="5" t="s">
        <v>1480</v>
      </c>
      <c r="C139" s="5" t="s">
        <v>152</v>
      </c>
      <c r="D139" s="5" t="s">
        <v>1964</v>
      </c>
      <c r="E139" s="5" t="s">
        <v>1965</v>
      </c>
      <c r="F139" s="5" t="s">
        <v>1818</v>
      </c>
      <c r="G139" s="5" t="s">
        <v>1966</v>
      </c>
      <c r="J139" s="5" t="s">
        <v>2122</v>
      </c>
    </row>
    <row r="140" spans="1:10">
      <c r="A140" s="5">
        <v>139</v>
      </c>
      <c r="B140" s="5" t="s">
        <v>1480</v>
      </c>
      <c r="C140" s="5" t="s">
        <v>152</v>
      </c>
      <c r="D140" s="5" t="s">
        <v>1967</v>
      </c>
      <c r="E140" s="5" t="s">
        <v>1968</v>
      </c>
      <c r="F140" s="5" t="s">
        <v>1818</v>
      </c>
      <c r="G140" s="5" t="s">
        <v>1969</v>
      </c>
      <c r="J140" s="5" t="s">
        <v>2122</v>
      </c>
    </row>
    <row r="141" spans="1:10">
      <c r="A141" s="5">
        <v>140</v>
      </c>
      <c r="B141" s="5" t="s">
        <v>1480</v>
      </c>
      <c r="C141" s="5" t="s">
        <v>152</v>
      </c>
      <c r="D141" s="5" t="s">
        <v>1970</v>
      </c>
      <c r="E141" s="5" t="s">
        <v>1971</v>
      </c>
      <c r="F141" s="5" t="s">
        <v>1972</v>
      </c>
      <c r="G141" s="5" t="s">
        <v>1604</v>
      </c>
      <c r="J141" s="5" t="s">
        <v>2122</v>
      </c>
    </row>
    <row r="142" spans="1:10">
      <c r="A142" s="5">
        <v>141</v>
      </c>
      <c r="B142" s="5" t="s">
        <v>1480</v>
      </c>
      <c r="C142" s="5" t="s">
        <v>152</v>
      </c>
      <c r="D142" s="5" t="s">
        <v>1973</v>
      </c>
      <c r="E142" s="5" t="s">
        <v>1974</v>
      </c>
      <c r="F142" s="5" t="s">
        <v>1975</v>
      </c>
      <c r="G142" s="5" t="s">
        <v>1551</v>
      </c>
      <c r="J142" s="5" t="s">
        <v>2122</v>
      </c>
    </row>
    <row r="143" spans="1:10">
      <c r="A143" s="5">
        <v>142</v>
      </c>
      <c r="B143" s="5" t="s">
        <v>1480</v>
      </c>
      <c r="C143" s="5" t="s">
        <v>152</v>
      </c>
      <c r="D143" s="5" t="s">
        <v>1976</v>
      </c>
      <c r="E143" s="5" t="s">
        <v>1977</v>
      </c>
      <c r="F143" s="5" t="s">
        <v>1978</v>
      </c>
      <c r="G143" s="5" t="s">
        <v>1520</v>
      </c>
      <c r="J143" s="5" t="s">
        <v>2122</v>
      </c>
    </row>
    <row r="144" spans="1:10">
      <c r="A144" s="5">
        <v>143</v>
      </c>
      <c r="B144" s="5" t="s">
        <v>1480</v>
      </c>
      <c r="C144" s="5" t="s">
        <v>152</v>
      </c>
      <c r="D144" s="5" t="s">
        <v>1979</v>
      </c>
      <c r="E144" s="5" t="s">
        <v>1980</v>
      </c>
      <c r="F144" s="5" t="s">
        <v>1981</v>
      </c>
      <c r="G144" s="5" t="s">
        <v>1726</v>
      </c>
      <c r="J144" s="5" t="s">
        <v>2122</v>
      </c>
    </row>
    <row r="145" spans="1:10">
      <c r="A145" s="5">
        <v>144</v>
      </c>
      <c r="B145" s="5" t="s">
        <v>1480</v>
      </c>
      <c r="C145" s="5" t="s">
        <v>152</v>
      </c>
      <c r="D145" s="5" t="s">
        <v>1982</v>
      </c>
      <c r="E145" s="5" t="s">
        <v>1983</v>
      </c>
      <c r="F145" s="5" t="s">
        <v>1984</v>
      </c>
      <c r="G145" s="5" t="s">
        <v>1520</v>
      </c>
      <c r="J145" s="5" t="s">
        <v>2122</v>
      </c>
    </row>
    <row r="146" spans="1:10">
      <c r="A146" s="5">
        <v>145</v>
      </c>
      <c r="B146" s="5" t="s">
        <v>1480</v>
      </c>
      <c r="C146" s="5" t="s">
        <v>152</v>
      </c>
      <c r="D146" s="5" t="s">
        <v>1985</v>
      </c>
      <c r="E146" s="5" t="s">
        <v>1986</v>
      </c>
      <c r="F146" s="5" t="s">
        <v>1987</v>
      </c>
      <c r="G146" s="5" t="s">
        <v>1657</v>
      </c>
      <c r="J146" s="5" t="s">
        <v>2122</v>
      </c>
    </row>
    <row r="147" spans="1:10">
      <c r="A147" s="5">
        <v>146</v>
      </c>
      <c r="B147" s="5" t="s">
        <v>1480</v>
      </c>
      <c r="C147" s="5" t="s">
        <v>152</v>
      </c>
      <c r="D147" s="5" t="s">
        <v>1988</v>
      </c>
      <c r="E147" s="5" t="s">
        <v>1989</v>
      </c>
      <c r="F147" s="5" t="s">
        <v>1990</v>
      </c>
      <c r="G147" s="5" t="s">
        <v>1520</v>
      </c>
      <c r="H147" s="5" t="s">
        <v>1670</v>
      </c>
      <c r="J147" s="5" t="s">
        <v>2122</v>
      </c>
    </row>
    <row r="148" spans="1:10">
      <c r="A148" s="5">
        <v>147</v>
      </c>
      <c r="B148" s="5" t="s">
        <v>1480</v>
      </c>
      <c r="C148" s="5" t="s">
        <v>152</v>
      </c>
      <c r="D148" s="5" t="s">
        <v>1991</v>
      </c>
      <c r="E148" s="5" t="s">
        <v>1992</v>
      </c>
      <c r="F148" s="5" t="s">
        <v>1993</v>
      </c>
      <c r="G148" s="5" t="s">
        <v>1520</v>
      </c>
      <c r="J148" s="5" t="s">
        <v>2122</v>
      </c>
    </row>
    <row r="149" spans="1:10">
      <c r="A149" s="5">
        <v>148</v>
      </c>
      <c r="B149" s="5" t="s">
        <v>1480</v>
      </c>
      <c r="C149" s="5" t="s">
        <v>152</v>
      </c>
      <c r="D149" s="5" t="s">
        <v>1994</v>
      </c>
      <c r="E149" s="5" t="s">
        <v>1995</v>
      </c>
      <c r="F149" s="5" t="s">
        <v>1996</v>
      </c>
      <c r="G149" s="5" t="s">
        <v>1616</v>
      </c>
      <c r="J149" s="5" t="s">
        <v>2122</v>
      </c>
    </row>
    <row r="150" spans="1:10">
      <c r="A150" s="5">
        <v>149</v>
      </c>
      <c r="B150" s="5" t="s">
        <v>1480</v>
      </c>
      <c r="C150" s="5" t="s">
        <v>152</v>
      </c>
      <c r="D150" s="5" t="s">
        <v>1997</v>
      </c>
      <c r="E150" s="5" t="s">
        <v>1998</v>
      </c>
      <c r="F150" s="5" t="s">
        <v>1999</v>
      </c>
      <c r="G150" s="5" t="s">
        <v>1716</v>
      </c>
      <c r="J150" s="5" t="s">
        <v>2122</v>
      </c>
    </row>
    <row r="151" spans="1:10">
      <c r="A151" s="5">
        <v>150</v>
      </c>
      <c r="B151" s="5" t="s">
        <v>1480</v>
      </c>
      <c r="C151" s="5" t="s">
        <v>152</v>
      </c>
      <c r="D151" s="5" t="s">
        <v>2000</v>
      </c>
      <c r="E151" s="5" t="s">
        <v>2001</v>
      </c>
      <c r="F151" s="5" t="s">
        <v>2002</v>
      </c>
      <c r="G151" s="5" t="s">
        <v>1726</v>
      </c>
      <c r="J151" s="5" t="s">
        <v>2122</v>
      </c>
    </row>
    <row r="152" spans="1:10">
      <c r="A152" s="5">
        <v>151</v>
      </c>
      <c r="B152" s="5" t="s">
        <v>1480</v>
      </c>
      <c r="C152" s="5" t="s">
        <v>152</v>
      </c>
      <c r="D152" s="5" t="s">
        <v>2003</v>
      </c>
      <c r="E152" s="5" t="s">
        <v>2004</v>
      </c>
      <c r="F152" s="5" t="s">
        <v>2005</v>
      </c>
      <c r="G152" s="5" t="s">
        <v>1597</v>
      </c>
      <c r="J152" s="5" t="s">
        <v>2122</v>
      </c>
    </row>
    <row r="153" spans="1:10">
      <c r="A153" s="5">
        <v>152</v>
      </c>
      <c r="B153" s="5" t="s">
        <v>1480</v>
      </c>
      <c r="C153" s="5" t="s">
        <v>152</v>
      </c>
      <c r="D153" s="5" t="s">
        <v>2006</v>
      </c>
      <c r="E153" s="5" t="s">
        <v>2007</v>
      </c>
      <c r="F153" s="5" t="s">
        <v>2008</v>
      </c>
      <c r="G153" s="5" t="s">
        <v>1563</v>
      </c>
      <c r="J153" s="5" t="s">
        <v>2122</v>
      </c>
    </row>
    <row r="154" spans="1:10">
      <c r="A154" s="5">
        <v>153</v>
      </c>
      <c r="B154" s="5" t="s">
        <v>1480</v>
      </c>
      <c r="C154" s="5" t="s">
        <v>152</v>
      </c>
      <c r="D154" s="5" t="s">
        <v>2009</v>
      </c>
      <c r="E154" s="5" t="s">
        <v>2010</v>
      </c>
      <c r="F154" s="5" t="s">
        <v>2011</v>
      </c>
      <c r="G154" s="5" t="s">
        <v>1520</v>
      </c>
      <c r="J154" s="5" t="s">
        <v>2122</v>
      </c>
    </row>
    <row r="155" spans="1:10">
      <c r="A155" s="5">
        <v>154</v>
      </c>
      <c r="B155" s="5" t="s">
        <v>1480</v>
      </c>
      <c r="C155" s="5" t="s">
        <v>152</v>
      </c>
      <c r="D155" s="5" t="s">
        <v>2012</v>
      </c>
      <c r="E155" s="5" t="s">
        <v>2013</v>
      </c>
      <c r="F155" s="5" t="s">
        <v>2014</v>
      </c>
      <c r="G155" s="5" t="s">
        <v>1716</v>
      </c>
      <c r="J155" s="5" t="s">
        <v>2122</v>
      </c>
    </row>
    <row r="156" spans="1:10">
      <c r="A156" s="5">
        <v>155</v>
      </c>
      <c r="B156" s="5" t="s">
        <v>1480</v>
      </c>
      <c r="C156" s="5" t="s">
        <v>152</v>
      </c>
      <c r="D156" s="5" t="s">
        <v>2015</v>
      </c>
      <c r="E156" s="5" t="s">
        <v>2016</v>
      </c>
      <c r="F156" s="5" t="s">
        <v>2017</v>
      </c>
      <c r="G156" s="5" t="s">
        <v>1716</v>
      </c>
      <c r="J156" s="5" t="s">
        <v>2122</v>
      </c>
    </row>
    <row r="157" spans="1:10">
      <c r="A157" s="5">
        <v>156</v>
      </c>
      <c r="B157" s="5" t="s">
        <v>1480</v>
      </c>
      <c r="C157" s="5" t="s">
        <v>152</v>
      </c>
      <c r="D157" s="5" t="s">
        <v>2018</v>
      </c>
      <c r="E157" s="5" t="s">
        <v>2019</v>
      </c>
      <c r="F157" s="5" t="s">
        <v>2020</v>
      </c>
      <c r="G157" s="5" t="s">
        <v>1498</v>
      </c>
      <c r="H157" s="5" t="s">
        <v>1842</v>
      </c>
      <c r="J157" s="5" t="s">
        <v>2122</v>
      </c>
    </row>
    <row r="158" spans="1:10">
      <c r="A158" s="5">
        <v>157</v>
      </c>
      <c r="B158" s="5" t="s">
        <v>1480</v>
      </c>
      <c r="C158" s="5" t="s">
        <v>152</v>
      </c>
      <c r="D158" s="5" t="s">
        <v>2021</v>
      </c>
      <c r="E158" s="5" t="s">
        <v>2022</v>
      </c>
      <c r="F158" s="5" t="s">
        <v>2023</v>
      </c>
      <c r="G158" s="5" t="s">
        <v>1665</v>
      </c>
      <c r="J158" s="5" t="s">
        <v>2122</v>
      </c>
    </row>
    <row r="159" spans="1:10">
      <c r="A159" s="5">
        <v>158</v>
      </c>
      <c r="B159" s="5" t="s">
        <v>1480</v>
      </c>
      <c r="C159" s="5" t="s">
        <v>152</v>
      </c>
      <c r="D159" s="5" t="s">
        <v>2024</v>
      </c>
      <c r="E159" s="5" t="s">
        <v>2025</v>
      </c>
      <c r="F159" s="5" t="s">
        <v>2026</v>
      </c>
      <c r="G159" s="5" t="s">
        <v>1665</v>
      </c>
      <c r="J159" s="5" t="s">
        <v>2122</v>
      </c>
    </row>
    <row r="160" spans="1:10">
      <c r="A160" s="5">
        <v>159</v>
      </c>
      <c r="B160" s="5" t="s">
        <v>1480</v>
      </c>
      <c r="C160" s="5" t="s">
        <v>152</v>
      </c>
      <c r="D160" s="5" t="s">
        <v>2027</v>
      </c>
      <c r="E160" s="5" t="s">
        <v>2028</v>
      </c>
      <c r="F160" s="5" t="s">
        <v>2029</v>
      </c>
      <c r="G160" s="5" t="s">
        <v>1544</v>
      </c>
      <c r="J160" s="5" t="s">
        <v>2122</v>
      </c>
    </row>
    <row r="161" spans="1:10">
      <c r="A161" s="5">
        <v>160</v>
      </c>
      <c r="B161" s="5" t="s">
        <v>1480</v>
      </c>
      <c r="C161" s="5" t="s">
        <v>152</v>
      </c>
      <c r="D161" s="5" t="s">
        <v>2030</v>
      </c>
      <c r="E161" s="5" t="s">
        <v>2031</v>
      </c>
      <c r="F161" s="5" t="s">
        <v>2032</v>
      </c>
      <c r="G161" s="5" t="s">
        <v>1604</v>
      </c>
      <c r="J161" s="5" t="s">
        <v>2122</v>
      </c>
    </row>
    <row r="162" spans="1:10">
      <c r="A162" s="5">
        <v>161</v>
      </c>
      <c r="B162" s="5" t="s">
        <v>1480</v>
      </c>
      <c r="C162" s="5" t="s">
        <v>152</v>
      </c>
      <c r="D162" s="5" t="s">
        <v>2033</v>
      </c>
      <c r="E162" s="5" t="s">
        <v>2034</v>
      </c>
      <c r="F162" s="5" t="s">
        <v>2035</v>
      </c>
      <c r="G162" s="5" t="s">
        <v>1520</v>
      </c>
      <c r="J162" s="5" t="s">
        <v>2122</v>
      </c>
    </row>
    <row r="163" spans="1:10">
      <c r="A163" s="5">
        <v>162</v>
      </c>
      <c r="B163" s="5" t="s">
        <v>1480</v>
      </c>
      <c r="C163" s="5" t="s">
        <v>152</v>
      </c>
      <c r="D163" s="5" t="s">
        <v>2036</v>
      </c>
      <c r="E163" s="5" t="s">
        <v>2037</v>
      </c>
      <c r="F163" s="5" t="s">
        <v>2038</v>
      </c>
      <c r="G163" s="5" t="s">
        <v>1616</v>
      </c>
      <c r="H163" s="5" t="s">
        <v>2039</v>
      </c>
      <c r="J163" s="5" t="s">
        <v>2122</v>
      </c>
    </row>
    <row r="164" spans="1:10">
      <c r="A164" s="5">
        <v>163</v>
      </c>
      <c r="B164" s="5" t="s">
        <v>1480</v>
      </c>
      <c r="C164" s="5" t="s">
        <v>152</v>
      </c>
      <c r="D164" s="5" t="s">
        <v>2040</v>
      </c>
      <c r="E164" s="5" t="s">
        <v>2041</v>
      </c>
      <c r="F164" s="5" t="s">
        <v>2042</v>
      </c>
      <c r="G164" s="5" t="s">
        <v>1527</v>
      </c>
      <c r="J164" s="5" t="s">
        <v>2122</v>
      </c>
    </row>
    <row r="165" spans="1:10">
      <c r="A165" s="5">
        <v>164</v>
      </c>
      <c r="B165" s="5" t="s">
        <v>1480</v>
      </c>
      <c r="C165" s="5" t="s">
        <v>152</v>
      </c>
      <c r="D165" s="5" t="s">
        <v>2043</v>
      </c>
      <c r="E165" s="5" t="s">
        <v>2044</v>
      </c>
      <c r="F165" s="5" t="s">
        <v>2045</v>
      </c>
      <c r="G165" s="5" t="s">
        <v>2046</v>
      </c>
      <c r="J165" s="5" t="s">
        <v>2122</v>
      </c>
    </row>
    <row r="166" spans="1:10">
      <c r="A166" s="5">
        <v>165</v>
      </c>
      <c r="B166" s="5" t="s">
        <v>1480</v>
      </c>
      <c r="C166" s="5" t="s">
        <v>152</v>
      </c>
      <c r="D166" s="5" t="s">
        <v>2047</v>
      </c>
      <c r="E166" s="5" t="s">
        <v>2048</v>
      </c>
      <c r="F166" s="5" t="s">
        <v>2049</v>
      </c>
      <c r="G166" s="5" t="s">
        <v>1796</v>
      </c>
      <c r="J166" s="5" t="s">
        <v>2122</v>
      </c>
    </row>
    <row r="167" spans="1:10">
      <c r="A167" s="5">
        <v>166</v>
      </c>
      <c r="B167" s="5" t="s">
        <v>1480</v>
      </c>
      <c r="C167" s="5" t="s">
        <v>152</v>
      </c>
      <c r="D167" s="5" t="s">
        <v>2050</v>
      </c>
      <c r="E167" s="5" t="s">
        <v>2051</v>
      </c>
      <c r="F167" s="5" t="s">
        <v>2052</v>
      </c>
      <c r="G167" s="5" t="s">
        <v>1796</v>
      </c>
      <c r="J167" s="5" t="s">
        <v>2122</v>
      </c>
    </row>
    <row r="168" spans="1:10">
      <c r="A168" s="5">
        <v>167</v>
      </c>
      <c r="B168" s="5" t="s">
        <v>1480</v>
      </c>
      <c r="C168" s="5" t="s">
        <v>152</v>
      </c>
      <c r="D168" s="5" t="s">
        <v>2053</v>
      </c>
      <c r="E168" s="5" t="s">
        <v>2054</v>
      </c>
      <c r="F168" s="5" t="s">
        <v>2055</v>
      </c>
      <c r="G168" s="5" t="s">
        <v>1701</v>
      </c>
      <c r="J168" s="5" t="s">
        <v>2122</v>
      </c>
    </row>
    <row r="169" spans="1:10">
      <c r="A169" s="5">
        <v>168</v>
      </c>
      <c r="B169" s="5" t="s">
        <v>1480</v>
      </c>
      <c r="C169" s="5" t="s">
        <v>152</v>
      </c>
      <c r="D169" s="5" t="s">
        <v>2056</v>
      </c>
      <c r="E169" s="5" t="s">
        <v>2057</v>
      </c>
      <c r="F169" s="5" t="s">
        <v>2058</v>
      </c>
      <c r="G169" s="5" t="s">
        <v>1597</v>
      </c>
      <c r="J169" s="5" t="s">
        <v>2122</v>
      </c>
    </row>
    <row r="170" spans="1:10">
      <c r="A170" s="5">
        <v>169</v>
      </c>
      <c r="B170" s="5" t="s">
        <v>1480</v>
      </c>
      <c r="C170" s="5" t="s">
        <v>152</v>
      </c>
      <c r="D170" s="5" t="s">
        <v>2059</v>
      </c>
      <c r="E170" s="5" t="s">
        <v>2060</v>
      </c>
      <c r="F170" s="5" t="s">
        <v>2061</v>
      </c>
      <c r="G170" s="5" t="s">
        <v>1796</v>
      </c>
      <c r="J170" s="5" t="s">
        <v>2122</v>
      </c>
    </row>
    <row r="171" spans="1:10">
      <c r="A171" s="5">
        <v>170</v>
      </c>
      <c r="B171" s="5" t="s">
        <v>1480</v>
      </c>
      <c r="C171" s="5" t="s">
        <v>152</v>
      </c>
      <c r="D171" s="5" t="s">
        <v>2062</v>
      </c>
      <c r="E171" s="5" t="s">
        <v>2063</v>
      </c>
      <c r="F171" s="5" t="s">
        <v>2064</v>
      </c>
      <c r="G171" s="5" t="s">
        <v>1779</v>
      </c>
      <c r="J171" s="5" t="s">
        <v>2122</v>
      </c>
    </row>
    <row r="172" spans="1:10">
      <c r="A172" s="5">
        <v>171</v>
      </c>
      <c r="B172" s="5" t="s">
        <v>1480</v>
      </c>
      <c r="C172" s="5" t="s">
        <v>152</v>
      </c>
      <c r="D172" s="5" t="s">
        <v>2065</v>
      </c>
      <c r="E172" s="5" t="s">
        <v>2066</v>
      </c>
      <c r="F172" s="5" t="s">
        <v>2067</v>
      </c>
      <c r="G172" s="5" t="s">
        <v>1657</v>
      </c>
      <c r="J172" s="5" t="s">
        <v>2122</v>
      </c>
    </row>
    <row r="173" spans="1:10">
      <c r="A173" s="5">
        <v>172</v>
      </c>
      <c r="B173" s="5" t="s">
        <v>1480</v>
      </c>
      <c r="C173" s="5" t="s">
        <v>152</v>
      </c>
      <c r="D173" s="5" t="s">
        <v>2068</v>
      </c>
      <c r="E173" s="5" t="s">
        <v>2069</v>
      </c>
      <c r="F173" s="5" t="s">
        <v>2070</v>
      </c>
      <c r="G173" s="5" t="s">
        <v>2071</v>
      </c>
      <c r="H173" s="5" t="s">
        <v>2072</v>
      </c>
      <c r="J173" s="5" t="s">
        <v>2122</v>
      </c>
    </row>
    <row r="174" spans="1:10">
      <c r="A174" s="5">
        <v>173</v>
      </c>
      <c r="B174" s="5" t="s">
        <v>1480</v>
      </c>
      <c r="C174" s="5" t="s">
        <v>152</v>
      </c>
      <c r="D174" s="5" t="s">
        <v>2073</v>
      </c>
      <c r="E174" s="5" t="s">
        <v>2074</v>
      </c>
      <c r="F174" s="5" t="s">
        <v>2075</v>
      </c>
      <c r="G174" s="5" t="s">
        <v>1498</v>
      </c>
      <c r="H174" s="5" t="s">
        <v>2076</v>
      </c>
      <c r="J174" s="5" t="s">
        <v>2122</v>
      </c>
    </row>
    <row r="175" spans="1:10">
      <c r="A175" s="5">
        <v>174</v>
      </c>
      <c r="B175" s="5" t="s">
        <v>1480</v>
      </c>
      <c r="C175" s="5" t="s">
        <v>152</v>
      </c>
      <c r="D175" s="5" t="s">
        <v>2077</v>
      </c>
      <c r="E175" s="5" t="s">
        <v>2078</v>
      </c>
      <c r="F175" s="5" t="s">
        <v>2079</v>
      </c>
      <c r="G175" s="5" t="s">
        <v>1726</v>
      </c>
      <c r="J175" s="5" t="s">
        <v>2122</v>
      </c>
    </row>
    <row r="176" spans="1:10">
      <c r="A176" s="5">
        <v>175</v>
      </c>
      <c r="B176" s="5" t="s">
        <v>1480</v>
      </c>
      <c r="C176" s="5" t="s">
        <v>152</v>
      </c>
      <c r="D176" s="5" t="s">
        <v>2080</v>
      </c>
      <c r="E176" s="5" t="s">
        <v>2081</v>
      </c>
      <c r="F176" s="5" t="s">
        <v>2082</v>
      </c>
      <c r="G176" s="5" t="s">
        <v>2071</v>
      </c>
      <c r="J176" s="5" t="s">
        <v>2122</v>
      </c>
    </row>
    <row r="177" spans="1:10">
      <c r="A177" s="5">
        <v>176</v>
      </c>
      <c r="B177" s="5" t="s">
        <v>1480</v>
      </c>
      <c r="C177" s="5" t="s">
        <v>152</v>
      </c>
      <c r="D177" s="5" t="s">
        <v>2083</v>
      </c>
      <c r="E177" s="5" t="s">
        <v>2084</v>
      </c>
      <c r="F177" s="5" t="s">
        <v>2085</v>
      </c>
      <c r="G177" s="5" t="s">
        <v>1555</v>
      </c>
      <c r="J177" s="5" t="s">
        <v>2122</v>
      </c>
    </row>
    <row r="178" spans="1:10">
      <c r="A178" s="5">
        <v>177</v>
      </c>
      <c r="B178" s="5" t="s">
        <v>1480</v>
      </c>
      <c r="C178" s="5" t="s">
        <v>152</v>
      </c>
      <c r="D178" s="5" t="s">
        <v>2086</v>
      </c>
      <c r="E178" s="5" t="s">
        <v>2087</v>
      </c>
      <c r="F178" s="5" t="s">
        <v>2088</v>
      </c>
      <c r="G178" s="5" t="s">
        <v>1544</v>
      </c>
      <c r="J178" s="5" t="s">
        <v>2122</v>
      </c>
    </row>
    <row r="179" spans="1:10">
      <c r="A179" s="5">
        <v>178</v>
      </c>
      <c r="B179" s="5" t="s">
        <v>1480</v>
      </c>
      <c r="C179" s="5" t="s">
        <v>152</v>
      </c>
      <c r="D179" s="5" t="s">
        <v>2089</v>
      </c>
      <c r="E179" s="5" t="s">
        <v>2090</v>
      </c>
      <c r="F179" s="5" t="s">
        <v>2091</v>
      </c>
      <c r="G179" s="5" t="s">
        <v>2071</v>
      </c>
      <c r="J179" s="5" t="s">
        <v>2122</v>
      </c>
    </row>
    <row r="180" spans="1:10">
      <c r="A180" s="5">
        <v>179</v>
      </c>
      <c r="B180" s="5" t="s">
        <v>1480</v>
      </c>
      <c r="C180" s="5" t="s">
        <v>152</v>
      </c>
      <c r="D180" s="5" t="s">
        <v>2092</v>
      </c>
      <c r="E180" s="5" t="s">
        <v>2093</v>
      </c>
      <c r="F180" s="5" t="s">
        <v>2094</v>
      </c>
      <c r="G180" s="5" t="s">
        <v>2071</v>
      </c>
      <c r="J180" s="5" t="s">
        <v>2122</v>
      </c>
    </row>
    <row r="181" spans="1:10">
      <c r="A181" s="5">
        <v>180</v>
      </c>
      <c r="B181" s="5" t="s">
        <v>1480</v>
      </c>
      <c r="C181" s="5" t="s">
        <v>152</v>
      </c>
      <c r="D181" s="5" t="s">
        <v>2095</v>
      </c>
      <c r="E181" s="5" t="s">
        <v>2096</v>
      </c>
      <c r="F181" s="5" t="s">
        <v>2097</v>
      </c>
      <c r="G181" s="5" t="s">
        <v>1555</v>
      </c>
      <c r="J181" s="5" t="s">
        <v>2122</v>
      </c>
    </row>
    <row r="182" spans="1:10">
      <c r="A182" s="5">
        <v>181</v>
      </c>
      <c r="B182" s="5" t="s">
        <v>1480</v>
      </c>
      <c r="C182" s="5" t="s">
        <v>152</v>
      </c>
      <c r="D182" s="5" t="s">
        <v>2098</v>
      </c>
      <c r="E182" s="5" t="s">
        <v>2099</v>
      </c>
      <c r="F182" s="5" t="s">
        <v>2100</v>
      </c>
      <c r="G182" s="5" t="s">
        <v>1597</v>
      </c>
      <c r="J182" s="5" t="s">
        <v>2122</v>
      </c>
    </row>
    <row r="183" spans="1:10">
      <c r="A183" s="5">
        <v>182</v>
      </c>
      <c r="B183" s="5" t="s">
        <v>1480</v>
      </c>
      <c r="C183" s="5" t="s">
        <v>152</v>
      </c>
      <c r="D183" s="5" t="s">
        <v>2101</v>
      </c>
      <c r="E183" s="5" t="s">
        <v>2102</v>
      </c>
      <c r="F183" s="5" t="s">
        <v>1644</v>
      </c>
      <c r="G183" s="5" t="s">
        <v>1559</v>
      </c>
      <c r="J183" s="5" t="s">
        <v>2122</v>
      </c>
    </row>
    <row r="184" spans="1:10">
      <c r="A184" s="5">
        <v>183</v>
      </c>
      <c r="B184" s="5" t="s">
        <v>1480</v>
      </c>
      <c r="C184" s="5" t="s">
        <v>152</v>
      </c>
      <c r="D184" s="5" t="s">
        <v>2103</v>
      </c>
      <c r="E184" s="5" t="s">
        <v>2104</v>
      </c>
      <c r="F184" s="5" t="s">
        <v>2105</v>
      </c>
      <c r="G184" s="5" t="s">
        <v>2106</v>
      </c>
      <c r="J184" s="5" t="s">
        <v>2122</v>
      </c>
    </row>
    <row r="185" spans="1:10">
      <c r="A185" s="5">
        <v>184</v>
      </c>
      <c r="B185" s="5" t="s">
        <v>1480</v>
      </c>
      <c r="C185" s="5" t="s">
        <v>152</v>
      </c>
      <c r="D185" s="5" t="s">
        <v>2107</v>
      </c>
      <c r="E185" s="5" t="s">
        <v>2108</v>
      </c>
      <c r="F185" s="5" t="s">
        <v>2109</v>
      </c>
      <c r="G185" s="5" t="s">
        <v>2110</v>
      </c>
      <c r="J185" s="5" t="s">
        <v>2122</v>
      </c>
    </row>
    <row r="186" spans="1:10">
      <c r="A186" s="5">
        <v>185</v>
      </c>
      <c r="B186" s="5" t="s">
        <v>1480</v>
      </c>
      <c r="C186" s="5" t="s">
        <v>152</v>
      </c>
      <c r="D186" s="5" t="s">
        <v>2111</v>
      </c>
      <c r="E186" s="5" t="s">
        <v>2112</v>
      </c>
      <c r="F186" s="5" t="s">
        <v>1583</v>
      </c>
      <c r="G186" s="5" t="s">
        <v>2113</v>
      </c>
      <c r="J186" s="5" t="s">
        <v>2122</v>
      </c>
    </row>
    <row r="187" spans="1:10">
      <c r="A187" s="5">
        <v>186</v>
      </c>
      <c r="B187" s="5" t="s">
        <v>1480</v>
      </c>
      <c r="C187" s="5" t="s">
        <v>152</v>
      </c>
      <c r="D187" s="5" t="s">
        <v>2114</v>
      </c>
      <c r="E187" s="5" t="s">
        <v>2115</v>
      </c>
      <c r="F187" s="5" t="s">
        <v>2116</v>
      </c>
      <c r="G187" s="5" t="s">
        <v>2117</v>
      </c>
      <c r="J187" s="5" t="s">
        <v>2122</v>
      </c>
    </row>
    <row r="188" spans="1:10">
      <c r="A188" s="5">
        <v>187</v>
      </c>
      <c r="B188" s="5" t="s">
        <v>1480</v>
      </c>
      <c r="C188" s="5" t="s">
        <v>152</v>
      </c>
      <c r="D188" s="5" t="s">
        <v>2118</v>
      </c>
      <c r="E188" s="5" t="s">
        <v>2119</v>
      </c>
      <c r="F188" s="5" t="s">
        <v>2120</v>
      </c>
      <c r="G188" s="5" t="s">
        <v>2121</v>
      </c>
      <c r="J188" s="5" t="s">
        <v>2122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4" t="s">
        <v>397</v>
      </c>
      <c r="E4" s="1165"/>
      <c r="F4" s="1165"/>
      <c r="G4" s="1165"/>
      <c r="H4" s="116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7"/>
      <c r="E6" s="1167"/>
      <c r="F6" s="1168" t="s">
        <v>84</v>
      </c>
      <c r="G6" s="116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5" t="s">
        <v>16</v>
      </c>
      <c r="E8" s="1155"/>
      <c r="F8" s="1155" t="s">
        <v>398</v>
      </c>
      <c r="G8" s="1155"/>
      <c r="H8" s="1155"/>
      <c r="I8" s="1169" t="s">
        <v>399</v>
      </c>
      <c r="J8" s="1169"/>
      <c r="K8" s="1169"/>
      <c r="L8" s="1169"/>
      <c r="M8" s="212"/>
      <c r="N8" s="212"/>
      <c r="O8" s="212"/>
      <c r="P8" s="212"/>
      <c r="Q8" s="360"/>
      <c r="R8" s="212"/>
      <c r="S8" s="357"/>
      <c r="T8" s="357"/>
      <c r="U8" s="357"/>
      <c r="V8" s="357"/>
    </row>
    <row r="9" spans="1:256" s="126" customFormat="1" ht="20.25" customHeight="1">
      <c r="A9" s="125"/>
      <c r="B9" s="36"/>
      <c r="C9" s="230"/>
      <c r="D9" s="240" t="s">
        <v>92</v>
      </c>
      <c r="E9" s="240" t="s">
        <v>400</v>
      </c>
      <c r="F9" s="1160" t="s">
        <v>92</v>
      </c>
      <c r="G9" s="1161"/>
      <c r="H9" s="241" t="s">
        <v>400</v>
      </c>
      <c r="I9" s="1162" t="s">
        <v>92</v>
      </c>
      <c r="J9" s="1162"/>
      <c r="K9" s="241" t="s">
        <v>400</v>
      </c>
      <c r="L9" s="241" t="s">
        <v>401</v>
      </c>
      <c r="M9" s="212"/>
      <c r="N9" s="212"/>
      <c r="O9" s="212"/>
      <c r="P9" s="212"/>
      <c r="Q9" s="360"/>
      <c r="R9" s="212"/>
      <c r="S9" s="357"/>
      <c r="T9" s="357"/>
      <c r="U9" s="357"/>
      <c r="V9" s="357"/>
    </row>
    <row r="10" spans="1:256" ht="12" customHeight="1">
      <c r="C10" s="249"/>
      <c r="D10" s="355" t="s">
        <v>93</v>
      </c>
      <c r="E10" s="355" t="s">
        <v>49</v>
      </c>
      <c r="F10" s="1163" t="s">
        <v>50</v>
      </c>
      <c r="G10" s="1163"/>
      <c r="H10" s="355" t="s">
        <v>51</v>
      </c>
      <c r="I10" s="1163" t="s">
        <v>68</v>
      </c>
      <c r="J10" s="116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4"/>
      <c r="D12" s="1155">
        <v>1</v>
      </c>
      <c r="E12" s="1156" t="s">
        <v>2134</v>
      </c>
      <c r="F12" s="1118"/>
      <c r="G12" s="1104">
        <v>0</v>
      </c>
      <c r="H12" s="358"/>
      <c r="I12" s="250"/>
      <c r="J12" s="395" t="s">
        <v>519</v>
      </c>
      <c r="K12" s="735"/>
      <c r="L12" s="266"/>
      <c r="M12" s="831">
        <f>mergeValue(H12)</f>
        <v>0</v>
      </c>
      <c r="N12" s="1010"/>
      <c r="O12" s="1010"/>
      <c r="P12" s="831" t="str">
        <f>IF(ISERROR(MATCH(Q12,MODesc,0)),"n","y")</f>
        <v>n</v>
      </c>
      <c r="Q12" s="1010" t="s">
        <v>2134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4"/>
      <c r="D13" s="1155"/>
      <c r="E13" s="1157"/>
      <c r="F13" s="1158"/>
      <c r="G13" s="1155">
        <v>1</v>
      </c>
      <c r="H13" s="1153" t="s">
        <v>1429</v>
      </c>
      <c r="I13" s="250"/>
      <c r="J13" s="395" t="s">
        <v>519</v>
      </c>
      <c r="K13" s="735"/>
      <c r="L13" s="266"/>
      <c r="M13" s="831" t="str">
        <f>mergeValue(H13)</f>
        <v>городской округ Самара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4"/>
      <c r="D14" s="1155"/>
      <c r="E14" s="1157"/>
      <c r="F14" s="1159"/>
      <c r="G14" s="1155"/>
      <c r="H14" s="1153"/>
      <c r="I14" s="1123"/>
      <c r="J14" s="1104">
        <v>1</v>
      </c>
      <c r="K14" s="1117" t="s">
        <v>1429</v>
      </c>
      <c r="L14" s="247" t="s">
        <v>1430</v>
      </c>
      <c r="M14" s="831" t="str">
        <f>mergeValue(H14)</f>
        <v>городской округ Самара</v>
      </c>
      <c r="N14" s="1010"/>
      <c r="O14" s="1010"/>
      <c r="P14" s="1010"/>
      <c r="Q14" s="1010"/>
      <c r="R14" s="831" t="str">
        <f>K14&amp;" ("&amp;L14&amp;")"</f>
        <v>городской округ Самара (36701000)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DHsXTarSqhQb0fYoAKAcjX7bqXzJ0odYqCoz5Q/1NrXEyuVG0REFKT+MHpmoAItkTmjm3WH+3dyANIflsnXMHA==" saltValue="YwOIbxSRFJhG0iXcpMbqO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2"/>
  </cols>
  <sheetData>
    <row r="1" spans="1:4">
      <c r="A1" s="1062" t="s">
        <v>1456</v>
      </c>
      <c r="B1" t="s">
        <v>514</v>
      </c>
      <c r="C1" t="s">
        <v>515</v>
      </c>
      <c r="D1" t="s">
        <v>1455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789</v>
      </c>
      <c r="C8" t="s">
        <v>789</v>
      </c>
      <c r="D8" t="s">
        <v>790</v>
      </c>
    </row>
    <row r="9" spans="1:4">
      <c r="A9" s="1062">
        <v>8</v>
      </c>
      <c r="B9" t="s">
        <v>789</v>
      </c>
      <c r="C9" t="s">
        <v>791</v>
      </c>
      <c r="D9" t="s">
        <v>792</v>
      </c>
    </row>
    <row r="10" spans="1:4">
      <c r="A10" s="1062">
        <v>9</v>
      </c>
      <c r="B10" t="s">
        <v>789</v>
      </c>
      <c r="C10" t="s">
        <v>793</v>
      </c>
      <c r="D10" t="s">
        <v>794</v>
      </c>
    </row>
    <row r="11" spans="1:4">
      <c r="A11" s="1062">
        <v>10</v>
      </c>
      <c r="B11" t="s">
        <v>789</v>
      </c>
      <c r="C11" t="s">
        <v>795</v>
      </c>
      <c r="D11" t="s">
        <v>796</v>
      </c>
    </row>
    <row r="12" spans="1:4">
      <c r="A12" s="1062">
        <v>11</v>
      </c>
      <c r="B12" t="s">
        <v>789</v>
      </c>
      <c r="C12" t="s">
        <v>797</v>
      </c>
      <c r="D12" t="s">
        <v>798</v>
      </c>
    </row>
    <row r="13" spans="1:4">
      <c r="A13" s="1062">
        <v>12</v>
      </c>
      <c r="B13" t="s">
        <v>789</v>
      </c>
      <c r="C13" t="s">
        <v>799</v>
      </c>
      <c r="D13" t="s">
        <v>800</v>
      </c>
    </row>
    <row r="14" spans="1:4">
      <c r="A14" s="1062">
        <v>13</v>
      </c>
      <c r="B14" t="s">
        <v>789</v>
      </c>
      <c r="C14" t="s">
        <v>801</v>
      </c>
      <c r="D14" t="s">
        <v>802</v>
      </c>
    </row>
    <row r="15" spans="1:4">
      <c r="A15" s="1062">
        <v>14</v>
      </c>
      <c r="B15" t="s">
        <v>789</v>
      </c>
      <c r="C15" t="s">
        <v>803</v>
      </c>
      <c r="D15" t="s">
        <v>804</v>
      </c>
    </row>
    <row r="16" spans="1:4">
      <c r="A16" s="1062">
        <v>15</v>
      </c>
      <c r="B16" t="s">
        <v>789</v>
      </c>
      <c r="C16" t="s">
        <v>805</v>
      </c>
      <c r="D16" t="s">
        <v>806</v>
      </c>
    </row>
    <row r="17" spans="1:4">
      <c r="A17" s="1062">
        <v>16</v>
      </c>
      <c r="B17" t="s">
        <v>789</v>
      </c>
      <c r="C17" t="s">
        <v>807</v>
      </c>
      <c r="D17" t="s">
        <v>808</v>
      </c>
    </row>
    <row r="18" spans="1:4">
      <c r="A18" s="1062">
        <v>17</v>
      </c>
      <c r="B18" t="s">
        <v>789</v>
      </c>
      <c r="C18" t="s">
        <v>809</v>
      </c>
      <c r="D18" t="s">
        <v>810</v>
      </c>
    </row>
    <row r="19" spans="1:4">
      <c r="A19" s="1062">
        <v>18</v>
      </c>
      <c r="B19" t="s">
        <v>789</v>
      </c>
      <c r="C19" t="s">
        <v>811</v>
      </c>
      <c r="D19" t="s">
        <v>812</v>
      </c>
    </row>
    <row r="20" spans="1:4">
      <c r="A20" s="1062">
        <v>19</v>
      </c>
      <c r="B20" t="s">
        <v>789</v>
      </c>
      <c r="C20" t="s">
        <v>813</v>
      </c>
      <c r="D20" t="s">
        <v>814</v>
      </c>
    </row>
    <row r="21" spans="1:4">
      <c r="A21" s="1062">
        <v>20</v>
      </c>
      <c r="B21" t="s">
        <v>815</v>
      </c>
      <c r="C21" t="s">
        <v>815</v>
      </c>
      <c r="D21" t="s">
        <v>816</v>
      </c>
    </row>
    <row r="22" spans="1:4">
      <c r="A22" s="1062">
        <v>21</v>
      </c>
      <c r="B22" t="s">
        <v>815</v>
      </c>
      <c r="C22" t="s">
        <v>817</v>
      </c>
      <c r="D22" t="s">
        <v>818</v>
      </c>
    </row>
    <row r="23" spans="1:4">
      <c r="A23" s="1062">
        <v>22</v>
      </c>
      <c r="B23" t="s">
        <v>815</v>
      </c>
      <c r="C23" t="s">
        <v>819</v>
      </c>
      <c r="D23" t="s">
        <v>820</v>
      </c>
    </row>
    <row r="24" spans="1:4">
      <c r="A24" s="1062">
        <v>23</v>
      </c>
      <c r="B24" t="s">
        <v>815</v>
      </c>
      <c r="C24" t="s">
        <v>821</v>
      </c>
      <c r="D24" t="s">
        <v>822</v>
      </c>
    </row>
    <row r="25" spans="1:4">
      <c r="A25" s="1062">
        <v>24</v>
      </c>
      <c r="B25" t="s">
        <v>815</v>
      </c>
      <c r="C25" t="s">
        <v>823</v>
      </c>
      <c r="D25" t="s">
        <v>824</v>
      </c>
    </row>
    <row r="26" spans="1:4">
      <c r="A26" s="1062">
        <v>25</v>
      </c>
      <c r="B26" t="s">
        <v>815</v>
      </c>
      <c r="C26" t="s">
        <v>825</v>
      </c>
      <c r="D26" t="s">
        <v>826</v>
      </c>
    </row>
    <row r="27" spans="1:4">
      <c r="A27" s="1062">
        <v>26</v>
      </c>
      <c r="B27" t="s">
        <v>827</v>
      </c>
      <c r="C27" t="s">
        <v>827</v>
      </c>
      <c r="D27" t="s">
        <v>828</v>
      </c>
    </row>
    <row r="28" spans="1:4">
      <c r="A28" s="1062">
        <v>27</v>
      </c>
      <c r="B28" t="s">
        <v>827</v>
      </c>
      <c r="C28" t="s">
        <v>829</v>
      </c>
      <c r="D28" t="s">
        <v>830</v>
      </c>
    </row>
    <row r="29" spans="1:4">
      <c r="A29" s="1062">
        <v>28</v>
      </c>
      <c r="B29" t="s">
        <v>827</v>
      </c>
      <c r="C29" t="s">
        <v>831</v>
      </c>
      <c r="D29" t="s">
        <v>832</v>
      </c>
    </row>
    <row r="30" spans="1:4">
      <c r="A30" s="1062">
        <v>29</v>
      </c>
      <c r="B30" t="s">
        <v>827</v>
      </c>
      <c r="C30" t="s">
        <v>833</v>
      </c>
      <c r="D30" t="s">
        <v>834</v>
      </c>
    </row>
    <row r="31" spans="1:4">
      <c r="A31" s="1062">
        <v>30</v>
      </c>
      <c r="B31" t="s">
        <v>827</v>
      </c>
      <c r="C31" t="s">
        <v>835</v>
      </c>
      <c r="D31" t="s">
        <v>836</v>
      </c>
    </row>
    <row r="32" spans="1:4">
      <c r="A32" s="1062">
        <v>31</v>
      </c>
      <c r="B32" t="s">
        <v>827</v>
      </c>
      <c r="C32" t="s">
        <v>837</v>
      </c>
      <c r="D32" t="s">
        <v>838</v>
      </c>
    </row>
    <row r="33" spans="1:4">
      <c r="A33" s="1062">
        <v>32</v>
      </c>
      <c r="B33" t="s">
        <v>827</v>
      </c>
      <c r="C33" t="s">
        <v>839</v>
      </c>
      <c r="D33" t="s">
        <v>840</v>
      </c>
    </row>
    <row r="34" spans="1:4">
      <c r="A34" s="1062">
        <v>33</v>
      </c>
      <c r="B34" t="s">
        <v>827</v>
      </c>
      <c r="C34" t="s">
        <v>841</v>
      </c>
      <c r="D34" t="s">
        <v>842</v>
      </c>
    </row>
    <row r="35" spans="1:4">
      <c r="A35" s="1062">
        <v>34</v>
      </c>
      <c r="B35" t="s">
        <v>827</v>
      </c>
      <c r="C35" t="s">
        <v>843</v>
      </c>
      <c r="D35" t="s">
        <v>844</v>
      </c>
    </row>
    <row r="36" spans="1:4">
      <c r="A36" s="1062">
        <v>35</v>
      </c>
      <c r="B36" t="s">
        <v>845</v>
      </c>
      <c r="C36" t="s">
        <v>845</v>
      </c>
      <c r="D36" t="s">
        <v>846</v>
      </c>
    </row>
    <row r="37" spans="1:4">
      <c r="A37" s="1062">
        <v>36</v>
      </c>
      <c r="B37" t="s">
        <v>845</v>
      </c>
      <c r="C37" t="s">
        <v>847</v>
      </c>
      <c r="D37" t="s">
        <v>848</v>
      </c>
    </row>
    <row r="38" spans="1:4">
      <c r="A38" s="1062">
        <v>37</v>
      </c>
      <c r="B38" t="s">
        <v>845</v>
      </c>
      <c r="C38" t="s">
        <v>849</v>
      </c>
      <c r="D38" t="s">
        <v>850</v>
      </c>
    </row>
    <row r="39" spans="1:4">
      <c r="A39" s="1062">
        <v>38</v>
      </c>
      <c r="B39" t="s">
        <v>845</v>
      </c>
      <c r="C39" t="s">
        <v>851</v>
      </c>
      <c r="D39" t="s">
        <v>852</v>
      </c>
    </row>
    <row r="40" spans="1:4">
      <c r="A40" s="1062">
        <v>39</v>
      </c>
      <c r="B40" t="s">
        <v>845</v>
      </c>
      <c r="C40" t="s">
        <v>853</v>
      </c>
      <c r="D40" t="s">
        <v>854</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865</v>
      </c>
      <c r="C46" t="s">
        <v>865</v>
      </c>
      <c r="D46" t="s">
        <v>866</v>
      </c>
    </row>
    <row r="47" spans="1:4">
      <c r="A47" s="1062">
        <v>46</v>
      </c>
      <c r="B47" t="s">
        <v>865</v>
      </c>
      <c r="C47" t="s">
        <v>867</v>
      </c>
      <c r="D47" t="s">
        <v>868</v>
      </c>
    </row>
    <row r="48" spans="1:4">
      <c r="A48" s="1062">
        <v>47</v>
      </c>
      <c r="B48" t="s">
        <v>865</v>
      </c>
      <c r="C48" t="s">
        <v>869</v>
      </c>
      <c r="D48" t="s">
        <v>870</v>
      </c>
    </row>
    <row r="49" spans="1:4">
      <c r="A49" s="1062">
        <v>48</v>
      </c>
      <c r="B49" t="s">
        <v>865</v>
      </c>
      <c r="C49" t="s">
        <v>871</v>
      </c>
      <c r="D49" t="s">
        <v>872</v>
      </c>
    </row>
    <row r="50" spans="1:4">
      <c r="A50" s="1062">
        <v>49</v>
      </c>
      <c r="B50" t="s">
        <v>865</v>
      </c>
      <c r="C50" t="s">
        <v>873</v>
      </c>
      <c r="D50" t="s">
        <v>874</v>
      </c>
    </row>
    <row r="51" spans="1:4">
      <c r="A51" s="1062">
        <v>50</v>
      </c>
      <c r="B51" t="s">
        <v>865</v>
      </c>
      <c r="C51" t="s">
        <v>875</v>
      </c>
      <c r="D51" t="s">
        <v>876</v>
      </c>
    </row>
    <row r="52" spans="1:4">
      <c r="A52" s="1062">
        <v>51</v>
      </c>
      <c r="B52" t="s">
        <v>865</v>
      </c>
      <c r="C52" t="s">
        <v>877</v>
      </c>
      <c r="D52" t="s">
        <v>878</v>
      </c>
    </row>
    <row r="53" spans="1:4">
      <c r="A53" s="1062">
        <v>52</v>
      </c>
      <c r="B53" t="s">
        <v>865</v>
      </c>
      <c r="C53" t="s">
        <v>879</v>
      </c>
      <c r="D53" t="s">
        <v>880</v>
      </c>
    </row>
    <row r="54" spans="1:4">
      <c r="A54" s="1062">
        <v>53</v>
      </c>
      <c r="B54" t="s">
        <v>865</v>
      </c>
      <c r="C54" t="s">
        <v>881</v>
      </c>
      <c r="D54" t="s">
        <v>882</v>
      </c>
    </row>
    <row r="55" spans="1:4">
      <c r="A55" s="1062">
        <v>54</v>
      </c>
      <c r="B55" t="s">
        <v>865</v>
      </c>
      <c r="C55" t="s">
        <v>883</v>
      </c>
      <c r="D55" t="s">
        <v>884</v>
      </c>
    </row>
    <row r="56" spans="1:4">
      <c r="A56" s="1062">
        <v>55</v>
      </c>
      <c r="B56" t="s">
        <v>865</v>
      </c>
      <c r="C56" t="s">
        <v>885</v>
      </c>
      <c r="D56" t="s">
        <v>886</v>
      </c>
    </row>
    <row r="57" spans="1:4">
      <c r="A57" s="1062">
        <v>56</v>
      </c>
      <c r="B57" t="s">
        <v>865</v>
      </c>
      <c r="C57" t="s">
        <v>887</v>
      </c>
      <c r="D57" t="s">
        <v>888</v>
      </c>
    </row>
    <row r="58" spans="1:4">
      <c r="A58" s="1062">
        <v>57</v>
      </c>
      <c r="B58" t="s">
        <v>865</v>
      </c>
      <c r="C58" t="s">
        <v>889</v>
      </c>
      <c r="D58" t="s">
        <v>890</v>
      </c>
    </row>
    <row r="59" spans="1:4">
      <c r="A59" s="1062">
        <v>58</v>
      </c>
      <c r="B59" t="s">
        <v>865</v>
      </c>
      <c r="C59" t="s">
        <v>891</v>
      </c>
      <c r="D59" t="s">
        <v>892</v>
      </c>
    </row>
    <row r="60" spans="1:4">
      <c r="A60" s="1062">
        <v>59</v>
      </c>
      <c r="B60" t="s">
        <v>893</v>
      </c>
      <c r="C60" t="s">
        <v>893</v>
      </c>
      <c r="D60" t="s">
        <v>894</v>
      </c>
    </row>
    <row r="61" spans="1:4">
      <c r="A61" s="1062">
        <v>60</v>
      </c>
      <c r="B61" t="s">
        <v>893</v>
      </c>
      <c r="C61" t="s">
        <v>895</v>
      </c>
      <c r="D61" t="s">
        <v>896</v>
      </c>
    </row>
    <row r="62" spans="1:4">
      <c r="A62" s="1062">
        <v>61</v>
      </c>
      <c r="B62" t="s">
        <v>893</v>
      </c>
      <c r="C62" t="s">
        <v>897</v>
      </c>
      <c r="D62" t="s">
        <v>898</v>
      </c>
    </row>
    <row r="63" spans="1:4">
      <c r="A63" s="1062">
        <v>62</v>
      </c>
      <c r="B63" t="s">
        <v>893</v>
      </c>
      <c r="C63" t="s">
        <v>899</v>
      </c>
      <c r="D63" t="s">
        <v>900</v>
      </c>
    </row>
    <row r="64" spans="1:4">
      <c r="A64" s="1062">
        <v>63</v>
      </c>
      <c r="B64" t="s">
        <v>893</v>
      </c>
      <c r="C64" t="s">
        <v>901</v>
      </c>
      <c r="D64" t="s">
        <v>902</v>
      </c>
    </row>
    <row r="65" spans="1:4">
      <c r="A65" s="1062">
        <v>64</v>
      </c>
      <c r="B65" t="s">
        <v>893</v>
      </c>
      <c r="C65" t="s">
        <v>903</v>
      </c>
      <c r="D65" t="s">
        <v>904</v>
      </c>
    </row>
    <row r="66" spans="1:4">
      <c r="A66" s="1062">
        <v>65</v>
      </c>
      <c r="B66" t="s">
        <v>893</v>
      </c>
      <c r="C66" t="s">
        <v>905</v>
      </c>
      <c r="D66" t="s">
        <v>906</v>
      </c>
    </row>
    <row r="67" spans="1:4">
      <c r="A67" s="1062">
        <v>66</v>
      </c>
      <c r="B67" t="s">
        <v>893</v>
      </c>
      <c r="C67" t="s">
        <v>907</v>
      </c>
      <c r="D67" t="s">
        <v>908</v>
      </c>
    </row>
    <row r="68" spans="1:4">
      <c r="A68" s="1062">
        <v>67</v>
      </c>
      <c r="B68" t="s">
        <v>893</v>
      </c>
      <c r="C68" t="s">
        <v>909</v>
      </c>
      <c r="D68" t="s">
        <v>910</v>
      </c>
    </row>
    <row r="69" spans="1:4">
      <c r="A69" s="1062">
        <v>68</v>
      </c>
      <c r="B69" t="s">
        <v>893</v>
      </c>
      <c r="C69" t="s">
        <v>911</v>
      </c>
      <c r="D69" t="s">
        <v>912</v>
      </c>
    </row>
    <row r="70" spans="1:4">
      <c r="A70" s="1062">
        <v>69</v>
      </c>
      <c r="B70" t="s">
        <v>893</v>
      </c>
      <c r="C70" t="s">
        <v>913</v>
      </c>
      <c r="D70" t="s">
        <v>914</v>
      </c>
    </row>
    <row r="71" spans="1:4">
      <c r="A71" s="1062">
        <v>70</v>
      </c>
      <c r="B71" t="s">
        <v>893</v>
      </c>
      <c r="C71" t="s">
        <v>915</v>
      </c>
      <c r="D71" t="s">
        <v>916</v>
      </c>
    </row>
    <row r="72" spans="1:4">
      <c r="A72" s="1062">
        <v>71</v>
      </c>
      <c r="B72" t="s">
        <v>893</v>
      </c>
      <c r="C72" t="s">
        <v>917</v>
      </c>
      <c r="D72" t="s">
        <v>918</v>
      </c>
    </row>
    <row r="73" spans="1:4">
      <c r="A73" s="1062">
        <v>72</v>
      </c>
      <c r="B73" t="s">
        <v>893</v>
      </c>
      <c r="C73" t="s">
        <v>919</v>
      </c>
      <c r="D73" t="s">
        <v>920</v>
      </c>
    </row>
    <row r="74" spans="1:4">
      <c r="A74" s="1062">
        <v>73</v>
      </c>
      <c r="B74" t="s">
        <v>893</v>
      </c>
      <c r="C74" t="s">
        <v>921</v>
      </c>
      <c r="D74" t="s">
        <v>922</v>
      </c>
    </row>
    <row r="75" spans="1:4">
      <c r="A75" s="1062">
        <v>74</v>
      </c>
      <c r="B75" t="s">
        <v>893</v>
      </c>
      <c r="C75" t="s">
        <v>923</v>
      </c>
      <c r="D75" t="s">
        <v>924</v>
      </c>
    </row>
    <row r="76" spans="1:4">
      <c r="A76" s="1062">
        <v>75</v>
      </c>
      <c r="B76" t="s">
        <v>925</v>
      </c>
      <c r="C76" t="s">
        <v>925</v>
      </c>
      <c r="D76" t="s">
        <v>926</v>
      </c>
    </row>
    <row r="77" spans="1:4">
      <c r="A77" s="1062">
        <v>76</v>
      </c>
      <c r="B77" t="s">
        <v>925</v>
      </c>
      <c r="C77" t="s">
        <v>927</v>
      </c>
      <c r="D77" t="s">
        <v>928</v>
      </c>
    </row>
    <row r="78" spans="1:4">
      <c r="A78" s="1062">
        <v>77</v>
      </c>
      <c r="B78" t="s">
        <v>925</v>
      </c>
      <c r="C78" t="s">
        <v>929</v>
      </c>
      <c r="D78" t="s">
        <v>930</v>
      </c>
    </row>
    <row r="79" spans="1:4">
      <c r="A79" s="1062">
        <v>78</v>
      </c>
      <c r="B79" t="s">
        <v>925</v>
      </c>
      <c r="C79" t="s">
        <v>931</v>
      </c>
      <c r="D79" t="s">
        <v>932</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941</v>
      </c>
      <c r="C84" t="s">
        <v>941</v>
      </c>
      <c r="D84" t="s">
        <v>942</v>
      </c>
    </row>
    <row r="85" spans="1:4">
      <c r="A85" s="1062">
        <v>84</v>
      </c>
      <c r="B85" t="s">
        <v>941</v>
      </c>
      <c r="C85" t="s">
        <v>943</v>
      </c>
      <c r="D85" t="s">
        <v>944</v>
      </c>
    </row>
    <row r="86" spans="1:4">
      <c r="A86" s="1062">
        <v>85</v>
      </c>
      <c r="B86" t="s">
        <v>941</v>
      </c>
      <c r="C86" t="s">
        <v>945</v>
      </c>
      <c r="D86" t="s">
        <v>946</v>
      </c>
    </row>
    <row r="87" spans="1:4">
      <c r="A87" s="1062">
        <v>86</v>
      </c>
      <c r="B87" t="s">
        <v>941</v>
      </c>
      <c r="C87" t="s">
        <v>947</v>
      </c>
      <c r="D87" t="s">
        <v>948</v>
      </c>
    </row>
    <row r="88" spans="1:4">
      <c r="A88" s="1062">
        <v>87</v>
      </c>
      <c r="B88" t="s">
        <v>941</v>
      </c>
      <c r="C88" t="s">
        <v>949</v>
      </c>
      <c r="D88" t="s">
        <v>950</v>
      </c>
    </row>
    <row r="89" spans="1:4">
      <c r="A89" s="1062">
        <v>88</v>
      </c>
      <c r="B89" t="s">
        <v>941</v>
      </c>
      <c r="C89" t="s">
        <v>951</v>
      </c>
      <c r="D89" t="s">
        <v>952</v>
      </c>
    </row>
    <row r="90" spans="1:4">
      <c r="A90" s="1062">
        <v>89</v>
      </c>
      <c r="B90" t="s">
        <v>941</v>
      </c>
      <c r="C90" t="s">
        <v>953</v>
      </c>
      <c r="D90" t="s">
        <v>954</v>
      </c>
    </row>
    <row r="91" spans="1:4">
      <c r="A91" s="1062">
        <v>90</v>
      </c>
      <c r="B91" t="s">
        <v>941</v>
      </c>
      <c r="C91" t="s">
        <v>955</v>
      </c>
      <c r="D91" t="s">
        <v>956</v>
      </c>
    </row>
    <row r="92" spans="1:4">
      <c r="A92" s="1062">
        <v>91</v>
      </c>
      <c r="B92" t="s">
        <v>941</v>
      </c>
      <c r="C92" t="s">
        <v>957</v>
      </c>
      <c r="D92" t="s">
        <v>958</v>
      </c>
    </row>
    <row r="93" spans="1:4">
      <c r="A93" s="1062">
        <v>92</v>
      </c>
      <c r="B93" t="s">
        <v>959</v>
      </c>
      <c r="C93" t="s">
        <v>959</v>
      </c>
      <c r="D93" t="s">
        <v>960</v>
      </c>
    </row>
    <row r="94" spans="1:4">
      <c r="A94" s="1062">
        <v>93</v>
      </c>
      <c r="B94" t="s">
        <v>959</v>
      </c>
      <c r="C94" t="s">
        <v>961</v>
      </c>
      <c r="D94" t="s">
        <v>962</v>
      </c>
    </row>
    <row r="95" spans="1:4">
      <c r="A95" s="1062">
        <v>94</v>
      </c>
      <c r="B95" t="s">
        <v>959</v>
      </c>
      <c r="C95" t="s">
        <v>963</v>
      </c>
      <c r="D95" t="s">
        <v>964</v>
      </c>
    </row>
    <row r="96" spans="1:4">
      <c r="A96" s="1062">
        <v>95</v>
      </c>
      <c r="B96" t="s">
        <v>959</v>
      </c>
      <c r="C96" t="s">
        <v>965</v>
      </c>
      <c r="D96" t="s">
        <v>966</v>
      </c>
    </row>
    <row r="97" spans="1:4">
      <c r="A97" s="1062">
        <v>96</v>
      </c>
      <c r="B97" t="s">
        <v>959</v>
      </c>
      <c r="C97" t="s">
        <v>967</v>
      </c>
      <c r="D97" t="s">
        <v>968</v>
      </c>
    </row>
    <row r="98" spans="1:4">
      <c r="A98" s="1062">
        <v>97</v>
      </c>
      <c r="B98" t="s">
        <v>959</v>
      </c>
      <c r="C98" t="s">
        <v>969</v>
      </c>
      <c r="D98" t="s">
        <v>970</v>
      </c>
    </row>
    <row r="99" spans="1:4">
      <c r="A99" s="1062">
        <v>98</v>
      </c>
      <c r="B99" t="s">
        <v>959</v>
      </c>
      <c r="C99" t="s">
        <v>971</v>
      </c>
      <c r="D99" t="s">
        <v>972</v>
      </c>
    </row>
    <row r="100" spans="1:4">
      <c r="A100" s="1062">
        <v>99</v>
      </c>
      <c r="B100" t="s">
        <v>973</v>
      </c>
      <c r="C100" t="s">
        <v>973</v>
      </c>
      <c r="D100" t="s">
        <v>974</v>
      </c>
    </row>
    <row r="101" spans="1:4">
      <c r="A101" s="1062">
        <v>100</v>
      </c>
      <c r="B101" t="s">
        <v>973</v>
      </c>
      <c r="C101" t="s">
        <v>975</v>
      </c>
      <c r="D101" t="s">
        <v>976</v>
      </c>
    </row>
    <row r="102" spans="1:4">
      <c r="A102" s="1062">
        <v>101</v>
      </c>
      <c r="B102" t="s">
        <v>973</v>
      </c>
      <c r="C102" t="s">
        <v>829</v>
      </c>
      <c r="D102" t="s">
        <v>977</v>
      </c>
    </row>
    <row r="103" spans="1:4">
      <c r="A103" s="1062">
        <v>102</v>
      </c>
      <c r="B103" t="s">
        <v>973</v>
      </c>
      <c r="C103" t="s">
        <v>978</v>
      </c>
      <c r="D103" t="s">
        <v>979</v>
      </c>
    </row>
    <row r="104" spans="1:4">
      <c r="A104" s="1062">
        <v>103</v>
      </c>
      <c r="B104" t="s">
        <v>973</v>
      </c>
      <c r="C104" t="s">
        <v>980</v>
      </c>
      <c r="D104" t="s">
        <v>981</v>
      </c>
    </row>
    <row r="105" spans="1:4">
      <c r="A105" s="1062">
        <v>104</v>
      </c>
      <c r="B105" t="s">
        <v>973</v>
      </c>
      <c r="C105" t="s">
        <v>982</v>
      </c>
      <c r="D105" t="s">
        <v>983</v>
      </c>
    </row>
    <row r="106" spans="1:4">
      <c r="A106" s="1062">
        <v>105</v>
      </c>
      <c r="B106" t="s">
        <v>973</v>
      </c>
      <c r="C106" t="s">
        <v>984</v>
      </c>
      <c r="D106" t="s">
        <v>985</v>
      </c>
    </row>
    <row r="107" spans="1:4">
      <c r="A107" s="1062">
        <v>106</v>
      </c>
      <c r="B107" t="s">
        <v>973</v>
      </c>
      <c r="C107" t="s">
        <v>986</v>
      </c>
      <c r="D107" t="s">
        <v>987</v>
      </c>
    </row>
    <row r="108" spans="1:4">
      <c r="A108" s="1062">
        <v>107</v>
      </c>
      <c r="B108" t="s">
        <v>973</v>
      </c>
      <c r="C108" t="s">
        <v>988</v>
      </c>
      <c r="D108" t="s">
        <v>989</v>
      </c>
    </row>
    <row r="109" spans="1:4">
      <c r="A109" s="1062">
        <v>108</v>
      </c>
      <c r="B109" t="s">
        <v>973</v>
      </c>
      <c r="C109" t="s">
        <v>990</v>
      </c>
      <c r="D109" t="s">
        <v>991</v>
      </c>
    </row>
    <row r="110" spans="1:4">
      <c r="A110" s="1062">
        <v>109</v>
      </c>
      <c r="B110" t="s">
        <v>973</v>
      </c>
      <c r="C110" t="s">
        <v>992</v>
      </c>
      <c r="D110" t="s">
        <v>993</v>
      </c>
    </row>
    <row r="111" spans="1:4">
      <c r="A111" s="1062">
        <v>110</v>
      </c>
      <c r="B111" t="s">
        <v>973</v>
      </c>
      <c r="C111" t="s">
        <v>885</v>
      </c>
      <c r="D111" t="s">
        <v>994</v>
      </c>
    </row>
    <row r="112" spans="1:4">
      <c r="A112" s="1062">
        <v>111</v>
      </c>
      <c r="B112" t="s">
        <v>973</v>
      </c>
      <c r="C112" t="s">
        <v>995</v>
      </c>
      <c r="D112" t="s">
        <v>996</v>
      </c>
    </row>
    <row r="113" spans="1:4">
      <c r="A113" s="1062">
        <v>112</v>
      </c>
      <c r="B113" t="s">
        <v>973</v>
      </c>
      <c r="C113" t="s">
        <v>997</v>
      </c>
      <c r="D113" t="s">
        <v>998</v>
      </c>
    </row>
    <row r="114" spans="1:4">
      <c r="A114" s="1062">
        <v>113</v>
      </c>
      <c r="B114" t="s">
        <v>973</v>
      </c>
      <c r="C114" t="s">
        <v>999</v>
      </c>
      <c r="D114" t="s">
        <v>1000</v>
      </c>
    </row>
    <row r="115" spans="1:4">
      <c r="A115" s="1062">
        <v>114</v>
      </c>
      <c r="B115" t="s">
        <v>1001</v>
      </c>
      <c r="C115" t="s">
        <v>1001</v>
      </c>
      <c r="D115" t="s">
        <v>1002</v>
      </c>
    </row>
    <row r="116" spans="1:4">
      <c r="A116" s="1062">
        <v>115</v>
      </c>
      <c r="B116" t="s">
        <v>1001</v>
      </c>
      <c r="C116" t="s">
        <v>1003</v>
      </c>
      <c r="D116" t="s">
        <v>1004</v>
      </c>
    </row>
    <row r="117" spans="1:4">
      <c r="A117" s="1062">
        <v>116</v>
      </c>
      <c r="B117" t="s">
        <v>1001</v>
      </c>
      <c r="C117" t="s">
        <v>1005</v>
      </c>
      <c r="D117" t="s">
        <v>1006</v>
      </c>
    </row>
    <row r="118" spans="1:4">
      <c r="A118" s="1062">
        <v>117</v>
      </c>
      <c r="B118" t="s">
        <v>1001</v>
      </c>
      <c r="C118" t="s">
        <v>1007</v>
      </c>
      <c r="D118" t="s">
        <v>1008</v>
      </c>
    </row>
    <row r="119" spans="1:4">
      <c r="A119" s="1062">
        <v>118</v>
      </c>
      <c r="B119" t="s">
        <v>1001</v>
      </c>
      <c r="C119" t="s">
        <v>1009</v>
      </c>
      <c r="D119" t="s">
        <v>1010</v>
      </c>
    </row>
    <row r="120" spans="1:4">
      <c r="A120" s="1062">
        <v>119</v>
      </c>
      <c r="B120" t="s">
        <v>1001</v>
      </c>
      <c r="C120" t="s">
        <v>1011</v>
      </c>
      <c r="D120" t="s">
        <v>1012</v>
      </c>
    </row>
    <row r="121" spans="1:4">
      <c r="A121" s="1062">
        <v>120</v>
      </c>
      <c r="B121" t="s">
        <v>1001</v>
      </c>
      <c r="C121" t="s">
        <v>1013</v>
      </c>
      <c r="D121" t="s">
        <v>1014</v>
      </c>
    </row>
    <row r="122" spans="1:4">
      <c r="A122" s="1062">
        <v>121</v>
      </c>
      <c r="B122" t="s">
        <v>1001</v>
      </c>
      <c r="C122" t="s">
        <v>1015</v>
      </c>
      <c r="D122" t="s">
        <v>1016</v>
      </c>
    </row>
    <row r="123" spans="1:4">
      <c r="A123" s="1062">
        <v>122</v>
      </c>
      <c r="B123" t="s">
        <v>1001</v>
      </c>
      <c r="C123" t="s">
        <v>1017</v>
      </c>
      <c r="D123" t="s">
        <v>1018</v>
      </c>
    </row>
    <row r="124" spans="1:4">
      <c r="A124" s="1062">
        <v>123</v>
      </c>
      <c r="B124" t="s">
        <v>1001</v>
      </c>
      <c r="C124" t="s">
        <v>1019</v>
      </c>
      <c r="D124" t="s">
        <v>1020</v>
      </c>
    </row>
    <row r="125" spans="1:4">
      <c r="A125" s="1062">
        <v>124</v>
      </c>
      <c r="B125" t="s">
        <v>1001</v>
      </c>
      <c r="C125" t="s">
        <v>1021</v>
      </c>
      <c r="D125" t="s">
        <v>1022</v>
      </c>
    </row>
    <row r="126" spans="1:4">
      <c r="A126" s="1062">
        <v>125</v>
      </c>
      <c r="B126" t="s">
        <v>1001</v>
      </c>
      <c r="C126" t="s">
        <v>1023</v>
      </c>
      <c r="D126" t="s">
        <v>1024</v>
      </c>
    </row>
    <row r="127" spans="1:4">
      <c r="A127" s="1062">
        <v>126</v>
      </c>
      <c r="B127" t="s">
        <v>1001</v>
      </c>
      <c r="C127" t="s">
        <v>1025</v>
      </c>
      <c r="D127" t="s">
        <v>1026</v>
      </c>
    </row>
    <row r="128" spans="1:4">
      <c r="A128" s="1062">
        <v>127</v>
      </c>
      <c r="B128" t="s">
        <v>1027</v>
      </c>
      <c r="C128" t="s">
        <v>1027</v>
      </c>
      <c r="D128" t="s">
        <v>1028</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1039</v>
      </c>
      <c r="D134" t="s">
        <v>1040</v>
      </c>
    </row>
    <row r="135" spans="1:4">
      <c r="A135" s="1062">
        <v>134</v>
      </c>
      <c r="B135" t="s">
        <v>1041</v>
      </c>
      <c r="C135" t="s">
        <v>1041</v>
      </c>
      <c r="D135" t="s">
        <v>1042</v>
      </c>
    </row>
    <row r="136" spans="1:4">
      <c r="A136" s="1062">
        <v>135</v>
      </c>
      <c r="B136" t="s">
        <v>1041</v>
      </c>
      <c r="C136" t="s">
        <v>1043</v>
      </c>
      <c r="D136" t="s">
        <v>1044</v>
      </c>
    </row>
    <row r="137" spans="1:4">
      <c r="A137" s="1062">
        <v>136</v>
      </c>
      <c r="B137" t="s">
        <v>1041</v>
      </c>
      <c r="C137" t="s">
        <v>1045</v>
      </c>
      <c r="D137" t="s">
        <v>1046</v>
      </c>
    </row>
    <row r="138" spans="1:4">
      <c r="A138" s="1062">
        <v>137</v>
      </c>
      <c r="B138" t="s">
        <v>1041</v>
      </c>
      <c r="C138" t="s">
        <v>1047</v>
      </c>
      <c r="D138" t="s">
        <v>1048</v>
      </c>
    </row>
    <row r="139" spans="1:4">
      <c r="A139" s="1062">
        <v>138</v>
      </c>
      <c r="B139" t="s">
        <v>1041</v>
      </c>
      <c r="C139" t="s">
        <v>1049</v>
      </c>
      <c r="D139" t="s">
        <v>1050</v>
      </c>
    </row>
    <row r="140" spans="1:4">
      <c r="A140" s="1062">
        <v>139</v>
      </c>
      <c r="B140" t="s">
        <v>1041</v>
      </c>
      <c r="C140" t="s">
        <v>1051</v>
      </c>
      <c r="D140" t="s">
        <v>1052</v>
      </c>
    </row>
    <row r="141" spans="1:4">
      <c r="A141" s="1062">
        <v>140</v>
      </c>
      <c r="B141" t="s">
        <v>1041</v>
      </c>
      <c r="C141" t="s">
        <v>1053</v>
      </c>
      <c r="D141" t="s">
        <v>1054</v>
      </c>
    </row>
    <row r="142" spans="1:4">
      <c r="A142" s="1062">
        <v>141</v>
      </c>
      <c r="B142" t="s">
        <v>1041</v>
      </c>
      <c r="C142" t="s">
        <v>1055</v>
      </c>
      <c r="D142" t="s">
        <v>1056</v>
      </c>
    </row>
    <row r="143" spans="1:4">
      <c r="A143" s="1062">
        <v>142</v>
      </c>
      <c r="B143" t="s">
        <v>1041</v>
      </c>
      <c r="C143" t="s">
        <v>1057</v>
      </c>
      <c r="D143" t="s">
        <v>1058</v>
      </c>
    </row>
    <row r="144" spans="1:4">
      <c r="A144" s="1062">
        <v>143</v>
      </c>
      <c r="B144" t="s">
        <v>1041</v>
      </c>
      <c r="C144" t="s">
        <v>1059</v>
      </c>
      <c r="D144" t="s">
        <v>1060</v>
      </c>
    </row>
    <row r="145" spans="1:4">
      <c r="A145" s="1062">
        <v>144</v>
      </c>
      <c r="B145" t="s">
        <v>1041</v>
      </c>
      <c r="C145" t="s">
        <v>1061</v>
      </c>
      <c r="D145" t="s">
        <v>1062</v>
      </c>
    </row>
    <row r="146" spans="1:4">
      <c r="A146" s="1062">
        <v>145</v>
      </c>
      <c r="B146" t="s">
        <v>1041</v>
      </c>
      <c r="C146" t="s">
        <v>1063</v>
      </c>
      <c r="D146" t="s">
        <v>1064</v>
      </c>
    </row>
    <row r="147" spans="1:4">
      <c r="A147" s="1062">
        <v>146</v>
      </c>
      <c r="B147" t="s">
        <v>1041</v>
      </c>
      <c r="C147" t="s">
        <v>1065</v>
      </c>
      <c r="D147" t="s">
        <v>1066</v>
      </c>
    </row>
    <row r="148" spans="1:4">
      <c r="A148" s="1062">
        <v>147</v>
      </c>
      <c r="B148" t="s">
        <v>1041</v>
      </c>
      <c r="C148" t="s">
        <v>1067</v>
      </c>
      <c r="D148" t="s">
        <v>1068</v>
      </c>
    </row>
    <row r="149" spans="1:4">
      <c r="A149" s="1062">
        <v>148</v>
      </c>
      <c r="B149" t="s">
        <v>1069</v>
      </c>
      <c r="C149" t="s">
        <v>1069</v>
      </c>
      <c r="D149" t="s">
        <v>1070</v>
      </c>
    </row>
    <row r="150" spans="1:4">
      <c r="A150" s="1062">
        <v>149</v>
      </c>
      <c r="B150" t="s">
        <v>1069</v>
      </c>
      <c r="C150" t="s">
        <v>1071</v>
      </c>
      <c r="D150" t="s">
        <v>1072</v>
      </c>
    </row>
    <row r="151" spans="1:4">
      <c r="A151" s="1062">
        <v>150</v>
      </c>
      <c r="B151" t="s">
        <v>1069</v>
      </c>
      <c r="C151" t="s">
        <v>1073</v>
      </c>
      <c r="D151" t="s">
        <v>1074</v>
      </c>
    </row>
    <row r="152" spans="1:4">
      <c r="A152" s="1062">
        <v>151</v>
      </c>
      <c r="B152" t="s">
        <v>1069</v>
      </c>
      <c r="C152" t="s">
        <v>1075</v>
      </c>
      <c r="D152" t="s">
        <v>1076</v>
      </c>
    </row>
    <row r="153" spans="1:4">
      <c r="A153" s="1062">
        <v>152</v>
      </c>
      <c r="B153" t="s">
        <v>1069</v>
      </c>
      <c r="C153" t="s">
        <v>1077</v>
      </c>
      <c r="D153" t="s">
        <v>1078</v>
      </c>
    </row>
    <row r="154" spans="1:4">
      <c r="A154" s="1062">
        <v>153</v>
      </c>
      <c r="B154" t="s">
        <v>1069</v>
      </c>
      <c r="C154" t="s">
        <v>1079</v>
      </c>
      <c r="D154" t="s">
        <v>1080</v>
      </c>
    </row>
    <row r="155" spans="1:4">
      <c r="A155" s="1062">
        <v>154</v>
      </c>
      <c r="B155" t="s">
        <v>1069</v>
      </c>
      <c r="C155" t="s">
        <v>1081</v>
      </c>
      <c r="D155" t="s">
        <v>1082</v>
      </c>
    </row>
    <row r="156" spans="1:4">
      <c r="A156" s="1062">
        <v>155</v>
      </c>
      <c r="B156" t="s">
        <v>1069</v>
      </c>
      <c r="C156" t="s">
        <v>1083</v>
      </c>
      <c r="D156" t="s">
        <v>1084</v>
      </c>
    </row>
    <row r="157" spans="1:4">
      <c r="A157" s="1062">
        <v>156</v>
      </c>
      <c r="B157" t="s">
        <v>1069</v>
      </c>
      <c r="C157" t="s">
        <v>1085</v>
      </c>
      <c r="D157" t="s">
        <v>1086</v>
      </c>
    </row>
    <row r="158" spans="1:4">
      <c r="A158" s="1062">
        <v>157</v>
      </c>
      <c r="B158" t="s">
        <v>1069</v>
      </c>
      <c r="C158" t="s">
        <v>1087</v>
      </c>
      <c r="D158" t="s">
        <v>1088</v>
      </c>
    </row>
    <row r="159" spans="1:4">
      <c r="A159" s="1062">
        <v>158</v>
      </c>
      <c r="B159" t="s">
        <v>1069</v>
      </c>
      <c r="C159" t="s">
        <v>1089</v>
      </c>
      <c r="D159" t="s">
        <v>1090</v>
      </c>
    </row>
    <row r="160" spans="1:4">
      <c r="A160" s="1062">
        <v>159</v>
      </c>
      <c r="B160" t="s">
        <v>1069</v>
      </c>
      <c r="C160" t="s">
        <v>1091</v>
      </c>
      <c r="D160" t="s">
        <v>1092</v>
      </c>
    </row>
    <row r="161" spans="1:4">
      <c r="A161" s="1062">
        <v>160</v>
      </c>
      <c r="B161" t="s">
        <v>1069</v>
      </c>
      <c r="C161" t="s">
        <v>1093</v>
      </c>
      <c r="D161" t="s">
        <v>1094</v>
      </c>
    </row>
    <row r="162" spans="1:4">
      <c r="A162" s="1062">
        <v>161</v>
      </c>
      <c r="B162" t="s">
        <v>1095</v>
      </c>
      <c r="C162" t="s">
        <v>1095</v>
      </c>
      <c r="D162" t="s">
        <v>1096</v>
      </c>
    </row>
    <row r="163" spans="1:4">
      <c r="A163" s="1062">
        <v>162</v>
      </c>
      <c r="B163" t="s">
        <v>1095</v>
      </c>
      <c r="C163" t="s">
        <v>1097</v>
      </c>
      <c r="D163" t="s">
        <v>1098</v>
      </c>
    </row>
    <row r="164" spans="1:4">
      <c r="A164" s="1062">
        <v>163</v>
      </c>
      <c r="B164" t="s">
        <v>1095</v>
      </c>
      <c r="C164" t="s">
        <v>1099</v>
      </c>
      <c r="D164" t="s">
        <v>1100</v>
      </c>
    </row>
    <row r="165" spans="1:4">
      <c r="A165" s="1062">
        <v>164</v>
      </c>
      <c r="B165" t="s">
        <v>1095</v>
      </c>
      <c r="C165" t="s">
        <v>1101</v>
      </c>
      <c r="D165" t="s">
        <v>1102</v>
      </c>
    </row>
    <row r="166" spans="1:4">
      <c r="A166" s="1062">
        <v>165</v>
      </c>
      <c r="B166" t="s">
        <v>1095</v>
      </c>
      <c r="C166" t="s">
        <v>1103</v>
      </c>
      <c r="D166" t="s">
        <v>1104</v>
      </c>
    </row>
    <row r="167" spans="1:4">
      <c r="A167" s="1062">
        <v>166</v>
      </c>
      <c r="B167" t="s">
        <v>1095</v>
      </c>
      <c r="C167" t="s">
        <v>1105</v>
      </c>
      <c r="D167" t="s">
        <v>1106</v>
      </c>
    </row>
    <row r="168" spans="1:4">
      <c r="A168" s="1062">
        <v>167</v>
      </c>
      <c r="B168" t="s">
        <v>1095</v>
      </c>
      <c r="C168" t="s">
        <v>1107</v>
      </c>
      <c r="D168" t="s">
        <v>1108</v>
      </c>
    </row>
    <row r="169" spans="1:4">
      <c r="A169" s="1062">
        <v>168</v>
      </c>
      <c r="B169" t="s">
        <v>1095</v>
      </c>
      <c r="C169" t="s">
        <v>1109</v>
      </c>
      <c r="D169" t="s">
        <v>1110</v>
      </c>
    </row>
    <row r="170" spans="1:4">
      <c r="A170" s="1062">
        <v>169</v>
      </c>
      <c r="B170" t="s">
        <v>1095</v>
      </c>
      <c r="C170" t="s">
        <v>1111</v>
      </c>
      <c r="D170" t="s">
        <v>1112</v>
      </c>
    </row>
    <row r="171" spans="1:4">
      <c r="A171" s="1062">
        <v>170</v>
      </c>
      <c r="B171" t="s">
        <v>1095</v>
      </c>
      <c r="C171" t="s">
        <v>1113</v>
      </c>
      <c r="D171" t="s">
        <v>1114</v>
      </c>
    </row>
    <row r="172" spans="1:4">
      <c r="A172" s="1062">
        <v>171</v>
      </c>
      <c r="B172" t="s">
        <v>1095</v>
      </c>
      <c r="C172" t="s">
        <v>1115</v>
      </c>
      <c r="D172" t="s">
        <v>1116</v>
      </c>
    </row>
    <row r="173" spans="1:4">
      <c r="A173" s="1062">
        <v>172</v>
      </c>
      <c r="B173" t="s">
        <v>1095</v>
      </c>
      <c r="C173" t="s">
        <v>1117</v>
      </c>
      <c r="D173" t="s">
        <v>1118</v>
      </c>
    </row>
    <row r="174" spans="1:4">
      <c r="A174" s="1062">
        <v>173</v>
      </c>
      <c r="B174" t="s">
        <v>1095</v>
      </c>
      <c r="C174" t="s">
        <v>1119</v>
      </c>
      <c r="D174" t="s">
        <v>1120</v>
      </c>
    </row>
    <row r="175" spans="1:4">
      <c r="A175" s="1062">
        <v>174</v>
      </c>
      <c r="B175" t="s">
        <v>1095</v>
      </c>
      <c r="C175" t="s">
        <v>1121</v>
      </c>
      <c r="D175" t="s">
        <v>1122</v>
      </c>
    </row>
    <row r="176" spans="1:4">
      <c r="A176" s="1062">
        <v>175</v>
      </c>
      <c r="B176" t="s">
        <v>1123</v>
      </c>
      <c r="C176" t="s">
        <v>1123</v>
      </c>
      <c r="D176" t="s">
        <v>1124</v>
      </c>
    </row>
    <row r="177" spans="1:4">
      <c r="A177" s="1062">
        <v>176</v>
      </c>
      <c r="B177" t="s">
        <v>1123</v>
      </c>
      <c r="C177" t="s">
        <v>1125</v>
      </c>
      <c r="D177" t="s">
        <v>1126</v>
      </c>
    </row>
    <row r="178" spans="1:4">
      <c r="A178" s="1062">
        <v>177</v>
      </c>
      <c r="B178" t="s">
        <v>1123</v>
      </c>
      <c r="C178" t="s">
        <v>1127</v>
      </c>
      <c r="D178" t="s">
        <v>1128</v>
      </c>
    </row>
    <row r="179" spans="1:4">
      <c r="A179" s="1062">
        <v>178</v>
      </c>
      <c r="B179" t="s">
        <v>1123</v>
      </c>
      <c r="C179" t="s">
        <v>1007</v>
      </c>
      <c r="D179" t="s">
        <v>1129</v>
      </c>
    </row>
    <row r="180" spans="1:4">
      <c r="A180" s="1062">
        <v>179</v>
      </c>
      <c r="B180" t="s">
        <v>1123</v>
      </c>
      <c r="C180" t="s">
        <v>1130</v>
      </c>
      <c r="D180" t="s">
        <v>1131</v>
      </c>
    </row>
    <row r="181" spans="1:4">
      <c r="A181" s="1062">
        <v>180</v>
      </c>
      <c r="B181" t="s">
        <v>1123</v>
      </c>
      <c r="C181" t="s">
        <v>1132</v>
      </c>
      <c r="D181" t="s">
        <v>1133</v>
      </c>
    </row>
    <row r="182" spans="1:4">
      <c r="A182" s="1062">
        <v>181</v>
      </c>
      <c r="B182" t="s">
        <v>1123</v>
      </c>
      <c r="C182" t="s">
        <v>1134</v>
      </c>
      <c r="D182" t="s">
        <v>1135</v>
      </c>
    </row>
    <row r="183" spans="1:4">
      <c r="A183" s="1062">
        <v>182</v>
      </c>
      <c r="B183" t="s">
        <v>1123</v>
      </c>
      <c r="C183" t="s">
        <v>1136</v>
      </c>
      <c r="D183" t="s">
        <v>1137</v>
      </c>
    </row>
    <row r="184" spans="1:4">
      <c r="A184" s="1062">
        <v>183</v>
      </c>
      <c r="B184" t="s">
        <v>1123</v>
      </c>
      <c r="C184" t="s">
        <v>1138</v>
      </c>
      <c r="D184" t="s">
        <v>1139</v>
      </c>
    </row>
    <row r="185" spans="1:4">
      <c r="A185" s="1062">
        <v>184</v>
      </c>
      <c r="B185" t="s">
        <v>1123</v>
      </c>
      <c r="C185" t="s">
        <v>1140</v>
      </c>
      <c r="D185" t="s">
        <v>1141</v>
      </c>
    </row>
    <row r="186" spans="1:4">
      <c r="A186" s="1062">
        <v>185</v>
      </c>
      <c r="B186" t="s">
        <v>1142</v>
      </c>
      <c r="C186" t="s">
        <v>1142</v>
      </c>
      <c r="D186" t="s">
        <v>1143</v>
      </c>
    </row>
    <row r="187" spans="1:4">
      <c r="A187" s="1062">
        <v>186</v>
      </c>
      <c r="B187" t="s">
        <v>1142</v>
      </c>
      <c r="C187" t="s">
        <v>1144</v>
      </c>
      <c r="D187" t="s">
        <v>1145</v>
      </c>
    </row>
    <row r="188" spans="1:4">
      <c r="A188" s="1062">
        <v>187</v>
      </c>
      <c r="B188" t="s">
        <v>1142</v>
      </c>
      <c r="C188" t="s">
        <v>1146</v>
      </c>
      <c r="D188" t="s">
        <v>1147</v>
      </c>
    </row>
    <row r="189" spans="1:4">
      <c r="A189" s="1062">
        <v>188</v>
      </c>
      <c r="B189" t="s">
        <v>1142</v>
      </c>
      <c r="C189" t="s">
        <v>1148</v>
      </c>
      <c r="D189" t="s">
        <v>1149</v>
      </c>
    </row>
    <row r="190" spans="1:4">
      <c r="A190" s="1062">
        <v>189</v>
      </c>
      <c r="B190" t="s">
        <v>1142</v>
      </c>
      <c r="C190" t="s">
        <v>1150</v>
      </c>
      <c r="D190" t="s">
        <v>1151</v>
      </c>
    </row>
    <row r="191" spans="1:4">
      <c r="A191" s="1062">
        <v>190</v>
      </c>
      <c r="B191" t="s">
        <v>1142</v>
      </c>
      <c r="C191" t="s">
        <v>1152</v>
      </c>
      <c r="D191" t="s">
        <v>1153</v>
      </c>
    </row>
    <row r="192" spans="1:4">
      <c r="A192" s="1062">
        <v>191</v>
      </c>
      <c r="B192" t="s">
        <v>1142</v>
      </c>
      <c r="C192" t="s">
        <v>1154</v>
      </c>
      <c r="D192" t="s">
        <v>1155</v>
      </c>
    </row>
    <row r="193" spans="1:4">
      <c r="A193" s="1062">
        <v>192</v>
      </c>
      <c r="B193" t="s">
        <v>1142</v>
      </c>
      <c r="C193" t="s">
        <v>1156</v>
      </c>
      <c r="D193" t="s">
        <v>1157</v>
      </c>
    </row>
    <row r="194" spans="1:4">
      <c r="A194" s="1062">
        <v>193</v>
      </c>
      <c r="B194" t="s">
        <v>1142</v>
      </c>
      <c r="C194" t="s">
        <v>1158</v>
      </c>
      <c r="D194" t="s">
        <v>1159</v>
      </c>
    </row>
    <row r="195" spans="1:4">
      <c r="A195" s="1062">
        <v>194</v>
      </c>
      <c r="B195" t="s">
        <v>1160</v>
      </c>
      <c r="C195" t="s">
        <v>1160</v>
      </c>
      <c r="D195" t="s">
        <v>1161</v>
      </c>
    </row>
    <row r="196" spans="1:4">
      <c r="A196" s="1062">
        <v>195</v>
      </c>
      <c r="B196" t="s">
        <v>1160</v>
      </c>
      <c r="C196" t="s">
        <v>1162</v>
      </c>
      <c r="D196" t="s">
        <v>1163</v>
      </c>
    </row>
    <row r="197" spans="1:4">
      <c r="A197" s="1062">
        <v>196</v>
      </c>
      <c r="B197" t="s">
        <v>1160</v>
      </c>
      <c r="C197" t="s">
        <v>1164</v>
      </c>
      <c r="D197" t="s">
        <v>1165</v>
      </c>
    </row>
    <row r="198" spans="1:4">
      <c r="A198" s="1062">
        <v>197</v>
      </c>
      <c r="B198" t="s">
        <v>1160</v>
      </c>
      <c r="C198" t="s">
        <v>1166</v>
      </c>
      <c r="D198" t="s">
        <v>1167</v>
      </c>
    </row>
    <row r="199" spans="1:4">
      <c r="A199" s="1062">
        <v>198</v>
      </c>
      <c r="B199" t="s">
        <v>1160</v>
      </c>
      <c r="C199" t="s">
        <v>1168</v>
      </c>
      <c r="D199" t="s">
        <v>1169</v>
      </c>
    </row>
    <row r="200" spans="1:4">
      <c r="A200" s="1062">
        <v>199</v>
      </c>
      <c r="B200" t="s">
        <v>1160</v>
      </c>
      <c r="C200" t="s">
        <v>1170</v>
      </c>
      <c r="D200" t="s">
        <v>1171</v>
      </c>
    </row>
    <row r="201" spans="1:4">
      <c r="A201" s="1062">
        <v>200</v>
      </c>
      <c r="B201" t="s">
        <v>1160</v>
      </c>
      <c r="C201" t="s">
        <v>1172</v>
      </c>
      <c r="D201" t="s">
        <v>1173</v>
      </c>
    </row>
    <row r="202" spans="1:4">
      <c r="A202" s="1062">
        <v>201</v>
      </c>
      <c r="B202" t="s">
        <v>1160</v>
      </c>
      <c r="C202" t="s">
        <v>1174</v>
      </c>
      <c r="D202" t="s">
        <v>1175</v>
      </c>
    </row>
    <row r="203" spans="1:4">
      <c r="A203" s="1062">
        <v>202</v>
      </c>
      <c r="B203" t="s">
        <v>1160</v>
      </c>
      <c r="C203" t="s">
        <v>1176</v>
      </c>
      <c r="D203" t="s">
        <v>1177</v>
      </c>
    </row>
    <row r="204" spans="1:4">
      <c r="A204" s="1062">
        <v>203</v>
      </c>
      <c r="B204" t="s">
        <v>1160</v>
      </c>
      <c r="C204" t="s">
        <v>1178</v>
      </c>
      <c r="D204" t="s">
        <v>1179</v>
      </c>
    </row>
    <row r="205" spans="1:4">
      <c r="A205" s="1062">
        <v>204</v>
      </c>
      <c r="B205" t="s">
        <v>1160</v>
      </c>
      <c r="C205" t="s">
        <v>1180</v>
      </c>
      <c r="D205" t="s">
        <v>1181</v>
      </c>
    </row>
    <row r="206" spans="1:4">
      <c r="A206" s="1062">
        <v>205</v>
      </c>
      <c r="B206" t="s">
        <v>1160</v>
      </c>
      <c r="C206" t="s">
        <v>1182</v>
      </c>
      <c r="D206" t="s">
        <v>1183</v>
      </c>
    </row>
    <row r="207" spans="1:4">
      <c r="A207" s="1062">
        <v>206</v>
      </c>
      <c r="B207" t="s">
        <v>1160</v>
      </c>
      <c r="C207" t="s">
        <v>1184</v>
      </c>
      <c r="D207" t="s">
        <v>1185</v>
      </c>
    </row>
    <row r="208" spans="1:4">
      <c r="A208" s="1062">
        <v>207</v>
      </c>
      <c r="B208" t="s">
        <v>1160</v>
      </c>
      <c r="C208" t="s">
        <v>1186</v>
      </c>
      <c r="D208" t="s">
        <v>1187</v>
      </c>
    </row>
    <row r="209" spans="1:4">
      <c r="A209" s="1062">
        <v>208</v>
      </c>
      <c r="B209" t="s">
        <v>1160</v>
      </c>
      <c r="C209" t="s">
        <v>1188</v>
      </c>
      <c r="D209" t="s">
        <v>1189</v>
      </c>
    </row>
    <row r="210" spans="1:4">
      <c r="A210" s="1062">
        <v>209</v>
      </c>
      <c r="B210" t="s">
        <v>1160</v>
      </c>
      <c r="C210" t="s">
        <v>1190</v>
      </c>
      <c r="D210" t="s">
        <v>1191</v>
      </c>
    </row>
    <row r="211" spans="1:4">
      <c r="A211" s="1062">
        <v>210</v>
      </c>
      <c r="B211" t="s">
        <v>1192</v>
      </c>
      <c r="C211" t="s">
        <v>1192</v>
      </c>
      <c r="D211" t="s">
        <v>1193</v>
      </c>
    </row>
    <row r="212" spans="1:4">
      <c r="A212" s="1062">
        <v>211</v>
      </c>
      <c r="B212" t="s">
        <v>1192</v>
      </c>
      <c r="C212" t="s">
        <v>1194</v>
      </c>
      <c r="D212" t="s">
        <v>1195</v>
      </c>
    </row>
    <row r="213" spans="1:4">
      <c r="A213" s="1062">
        <v>212</v>
      </c>
      <c r="B213" t="s">
        <v>1192</v>
      </c>
      <c r="C213" t="s">
        <v>1196</v>
      </c>
      <c r="D213" t="s">
        <v>1197</v>
      </c>
    </row>
    <row r="214" spans="1:4">
      <c r="A214" s="1062">
        <v>213</v>
      </c>
      <c r="B214" t="s">
        <v>1192</v>
      </c>
      <c r="C214" t="s">
        <v>1198</v>
      </c>
      <c r="D214" t="s">
        <v>1199</v>
      </c>
    </row>
    <row r="215" spans="1:4">
      <c r="A215" s="1062">
        <v>214</v>
      </c>
      <c r="B215" t="s">
        <v>1192</v>
      </c>
      <c r="C215" t="s">
        <v>1200</v>
      </c>
      <c r="D215" t="s">
        <v>1201</v>
      </c>
    </row>
    <row r="216" spans="1:4">
      <c r="A216" s="1062">
        <v>215</v>
      </c>
      <c r="B216" t="s">
        <v>1192</v>
      </c>
      <c r="C216" t="s">
        <v>1202</v>
      </c>
      <c r="D216" t="s">
        <v>1203</v>
      </c>
    </row>
    <row r="217" spans="1:4">
      <c r="A217" s="1062">
        <v>216</v>
      </c>
      <c r="B217" t="s">
        <v>1192</v>
      </c>
      <c r="C217" t="s">
        <v>1204</v>
      </c>
      <c r="D217" t="s">
        <v>1205</v>
      </c>
    </row>
    <row r="218" spans="1:4">
      <c r="A218" s="1062">
        <v>217</v>
      </c>
      <c r="B218" t="s">
        <v>1192</v>
      </c>
      <c r="C218" t="s">
        <v>1206</v>
      </c>
      <c r="D218" t="s">
        <v>1207</v>
      </c>
    </row>
    <row r="219" spans="1:4">
      <c r="A219" s="1062">
        <v>218</v>
      </c>
      <c r="B219" t="s">
        <v>1208</v>
      </c>
      <c r="C219" t="s">
        <v>1208</v>
      </c>
      <c r="D219" t="s">
        <v>1209</v>
      </c>
    </row>
    <row r="220" spans="1:4">
      <c r="A220" s="1062">
        <v>219</v>
      </c>
      <c r="B220" t="s">
        <v>1208</v>
      </c>
      <c r="C220" t="s">
        <v>1210</v>
      </c>
      <c r="D220" t="s">
        <v>1211</v>
      </c>
    </row>
    <row r="221" spans="1:4">
      <c r="A221" s="1062">
        <v>220</v>
      </c>
      <c r="B221" t="s">
        <v>1208</v>
      </c>
      <c r="C221" t="s">
        <v>1212</v>
      </c>
      <c r="D221" t="s">
        <v>1213</v>
      </c>
    </row>
    <row r="222" spans="1:4">
      <c r="A222" s="1062">
        <v>221</v>
      </c>
      <c r="B222" t="s">
        <v>1208</v>
      </c>
      <c r="C222" t="s">
        <v>1214</v>
      </c>
      <c r="D222" t="s">
        <v>1215</v>
      </c>
    </row>
    <row r="223" spans="1:4">
      <c r="A223" s="1062">
        <v>222</v>
      </c>
      <c r="B223" t="s">
        <v>1208</v>
      </c>
      <c r="C223" t="s">
        <v>1216</v>
      </c>
      <c r="D223" t="s">
        <v>1217</v>
      </c>
    </row>
    <row r="224" spans="1:4">
      <c r="A224" s="1062">
        <v>223</v>
      </c>
      <c r="B224" t="s">
        <v>1208</v>
      </c>
      <c r="C224" t="s">
        <v>1218</v>
      </c>
      <c r="D224" t="s">
        <v>1219</v>
      </c>
    </row>
    <row r="225" spans="1:4">
      <c r="A225" s="1062">
        <v>224</v>
      </c>
      <c r="B225" t="s">
        <v>1208</v>
      </c>
      <c r="C225" t="s">
        <v>1220</v>
      </c>
      <c r="D225" t="s">
        <v>1221</v>
      </c>
    </row>
    <row r="226" spans="1:4">
      <c r="A226" s="1062">
        <v>225</v>
      </c>
      <c r="B226" t="s">
        <v>1208</v>
      </c>
      <c r="C226" t="s">
        <v>1222</v>
      </c>
      <c r="D226" t="s">
        <v>1223</v>
      </c>
    </row>
    <row r="227" spans="1:4">
      <c r="A227" s="1062">
        <v>226</v>
      </c>
      <c r="B227" t="s">
        <v>1208</v>
      </c>
      <c r="C227" t="s">
        <v>1224</v>
      </c>
      <c r="D227" t="s">
        <v>1225</v>
      </c>
    </row>
    <row r="228" spans="1:4">
      <c r="A228" s="1062">
        <v>227</v>
      </c>
      <c r="B228" t="s">
        <v>1208</v>
      </c>
      <c r="C228" t="s">
        <v>1226</v>
      </c>
      <c r="D228" t="s">
        <v>1227</v>
      </c>
    </row>
    <row r="229" spans="1:4">
      <c r="A229" s="1062">
        <v>228</v>
      </c>
      <c r="B229" t="s">
        <v>1208</v>
      </c>
      <c r="C229" t="s">
        <v>1228</v>
      </c>
      <c r="D229" t="s">
        <v>1229</v>
      </c>
    </row>
    <row r="230" spans="1:4">
      <c r="A230" s="1062">
        <v>229</v>
      </c>
      <c r="B230" t="s">
        <v>1208</v>
      </c>
      <c r="C230" t="s">
        <v>1230</v>
      </c>
      <c r="D230" t="s">
        <v>1231</v>
      </c>
    </row>
    <row r="231" spans="1:4">
      <c r="A231" s="1062">
        <v>230</v>
      </c>
      <c r="B231" t="s">
        <v>1208</v>
      </c>
      <c r="C231" t="s">
        <v>1232</v>
      </c>
      <c r="D231" t="s">
        <v>1233</v>
      </c>
    </row>
    <row r="232" spans="1:4">
      <c r="A232" s="1062">
        <v>231</v>
      </c>
      <c r="B232" t="s">
        <v>1208</v>
      </c>
      <c r="C232" t="s">
        <v>1234</v>
      </c>
      <c r="D232" t="s">
        <v>1235</v>
      </c>
    </row>
    <row r="233" spans="1:4">
      <c r="A233" s="1062">
        <v>232</v>
      </c>
      <c r="B233" t="s">
        <v>1208</v>
      </c>
      <c r="C233" t="s">
        <v>1236</v>
      </c>
      <c r="D233" t="s">
        <v>1237</v>
      </c>
    </row>
    <row r="234" spans="1:4">
      <c r="A234" s="1062">
        <v>233</v>
      </c>
      <c r="B234" t="s">
        <v>1208</v>
      </c>
      <c r="C234" t="s">
        <v>1238</v>
      </c>
      <c r="D234" t="s">
        <v>1239</v>
      </c>
    </row>
    <row r="235" spans="1:4">
      <c r="A235" s="1062">
        <v>234</v>
      </c>
      <c r="B235" t="s">
        <v>1208</v>
      </c>
      <c r="C235" t="s">
        <v>1240</v>
      </c>
      <c r="D235" t="s">
        <v>1241</v>
      </c>
    </row>
    <row r="236" spans="1:4">
      <c r="A236" s="1062">
        <v>235</v>
      </c>
      <c r="B236" t="s">
        <v>1208</v>
      </c>
      <c r="C236" t="s">
        <v>999</v>
      </c>
      <c r="D236" t="s">
        <v>1242</v>
      </c>
    </row>
    <row r="237" spans="1:4">
      <c r="A237" s="1062">
        <v>236</v>
      </c>
      <c r="B237" t="s">
        <v>1243</v>
      </c>
      <c r="C237" t="s">
        <v>1243</v>
      </c>
      <c r="D237" t="s">
        <v>1244</v>
      </c>
    </row>
    <row r="238" spans="1:4">
      <c r="A238" s="1062">
        <v>237</v>
      </c>
      <c r="B238" t="s">
        <v>1243</v>
      </c>
      <c r="C238" t="s">
        <v>829</v>
      </c>
      <c r="D238" t="s">
        <v>1245</v>
      </c>
    </row>
    <row r="239" spans="1:4">
      <c r="A239" s="1062">
        <v>238</v>
      </c>
      <c r="B239" t="s">
        <v>1243</v>
      </c>
      <c r="C239" t="s">
        <v>1246</v>
      </c>
      <c r="D239" t="s">
        <v>1247</v>
      </c>
    </row>
    <row r="240" spans="1:4">
      <c r="A240" s="1062">
        <v>239</v>
      </c>
      <c r="B240" t="s">
        <v>1243</v>
      </c>
      <c r="C240" t="s">
        <v>1248</v>
      </c>
      <c r="D240" t="s">
        <v>1249</v>
      </c>
    </row>
    <row r="241" spans="1:4">
      <c r="A241" s="1062">
        <v>240</v>
      </c>
      <c r="B241" t="s">
        <v>1243</v>
      </c>
      <c r="C241" t="s">
        <v>795</v>
      </c>
      <c r="D241" t="s">
        <v>1250</v>
      </c>
    </row>
    <row r="242" spans="1:4">
      <c r="A242" s="1062">
        <v>241</v>
      </c>
      <c r="B242" t="s">
        <v>1243</v>
      </c>
      <c r="C242" t="s">
        <v>1251</v>
      </c>
      <c r="D242" t="s">
        <v>1252</v>
      </c>
    </row>
    <row r="243" spans="1:4">
      <c r="A243" s="1062">
        <v>242</v>
      </c>
      <c r="B243" t="s">
        <v>1243</v>
      </c>
      <c r="C243" t="s">
        <v>1253</v>
      </c>
      <c r="D243" t="s">
        <v>1254</v>
      </c>
    </row>
    <row r="244" spans="1:4">
      <c r="A244" s="1062">
        <v>243</v>
      </c>
      <c r="B244" t="s">
        <v>1243</v>
      </c>
      <c r="C244" t="s">
        <v>1255</v>
      </c>
      <c r="D244" t="s">
        <v>1256</v>
      </c>
    </row>
    <row r="245" spans="1:4">
      <c r="A245" s="1062">
        <v>244</v>
      </c>
      <c r="B245" t="s">
        <v>1243</v>
      </c>
      <c r="C245" t="s">
        <v>1257</v>
      </c>
      <c r="D245" t="s">
        <v>1258</v>
      </c>
    </row>
    <row r="246" spans="1:4">
      <c r="A246" s="1062">
        <v>245</v>
      </c>
      <c r="B246" t="s">
        <v>1243</v>
      </c>
      <c r="C246" t="s">
        <v>1259</v>
      </c>
      <c r="D246" t="s">
        <v>1260</v>
      </c>
    </row>
    <row r="247" spans="1:4">
      <c r="A247" s="1062">
        <v>246</v>
      </c>
      <c r="B247" t="s">
        <v>1243</v>
      </c>
      <c r="C247" t="s">
        <v>1261</v>
      </c>
      <c r="D247" t="s">
        <v>1262</v>
      </c>
    </row>
    <row r="248" spans="1:4">
      <c r="A248" s="1062">
        <v>247</v>
      </c>
      <c r="B248" t="s">
        <v>1243</v>
      </c>
      <c r="C248" t="s">
        <v>1263</v>
      </c>
      <c r="D248" t="s">
        <v>1264</v>
      </c>
    </row>
    <row r="249" spans="1:4">
      <c r="A249" s="1062">
        <v>248</v>
      </c>
      <c r="B249" t="s">
        <v>1243</v>
      </c>
      <c r="C249" t="s">
        <v>1265</v>
      </c>
      <c r="D249" t="s">
        <v>1266</v>
      </c>
    </row>
    <row r="250" spans="1:4">
      <c r="A250" s="1062">
        <v>249</v>
      </c>
      <c r="B250" t="s">
        <v>1243</v>
      </c>
      <c r="C250" t="s">
        <v>1267</v>
      </c>
      <c r="D250" t="s">
        <v>1268</v>
      </c>
    </row>
    <row r="251" spans="1:4">
      <c r="A251" s="1062">
        <v>250</v>
      </c>
      <c r="B251" t="s">
        <v>1243</v>
      </c>
      <c r="C251" t="s">
        <v>1269</v>
      </c>
      <c r="D251" t="s">
        <v>1270</v>
      </c>
    </row>
    <row r="252" spans="1:4">
      <c r="A252" s="1062">
        <v>251</v>
      </c>
      <c r="B252" t="s">
        <v>1243</v>
      </c>
      <c r="C252" t="s">
        <v>1271</v>
      </c>
      <c r="D252" t="s">
        <v>1272</v>
      </c>
    </row>
    <row r="253" spans="1:4">
      <c r="A253" s="1062">
        <v>252</v>
      </c>
      <c r="B253" t="s">
        <v>1243</v>
      </c>
      <c r="C253" t="s">
        <v>1273</v>
      </c>
      <c r="D253" t="s">
        <v>1274</v>
      </c>
    </row>
    <row r="254" spans="1:4">
      <c r="A254" s="1062">
        <v>253</v>
      </c>
      <c r="B254" t="s">
        <v>1243</v>
      </c>
      <c r="C254" t="s">
        <v>1275</v>
      </c>
      <c r="D254" t="s">
        <v>1276</v>
      </c>
    </row>
    <row r="255" spans="1:4">
      <c r="A255" s="1062">
        <v>254</v>
      </c>
      <c r="B255" t="s">
        <v>1243</v>
      </c>
      <c r="C255" t="s">
        <v>1277</v>
      </c>
      <c r="D255" t="s">
        <v>1278</v>
      </c>
    </row>
    <row r="256" spans="1:4">
      <c r="A256" s="1062">
        <v>255</v>
      </c>
      <c r="B256" t="s">
        <v>1243</v>
      </c>
      <c r="C256" t="s">
        <v>1279</v>
      </c>
      <c r="D256" t="s">
        <v>1280</v>
      </c>
    </row>
    <row r="257" spans="1:4">
      <c r="A257" s="1062">
        <v>256</v>
      </c>
      <c r="B257" t="s">
        <v>1243</v>
      </c>
      <c r="C257" t="s">
        <v>1281</v>
      </c>
      <c r="D257" t="s">
        <v>1282</v>
      </c>
    </row>
    <row r="258" spans="1:4">
      <c r="A258" s="1062">
        <v>257</v>
      </c>
      <c r="B258" t="s">
        <v>1243</v>
      </c>
      <c r="C258" t="s">
        <v>1283</v>
      </c>
      <c r="D258" t="s">
        <v>1284</v>
      </c>
    </row>
    <row r="259" spans="1:4">
      <c r="A259" s="1062">
        <v>258</v>
      </c>
      <c r="B259" t="s">
        <v>1243</v>
      </c>
      <c r="C259" t="s">
        <v>1285</v>
      </c>
      <c r="D259" t="s">
        <v>1286</v>
      </c>
    </row>
    <row r="260" spans="1:4">
      <c r="A260" s="1062">
        <v>259</v>
      </c>
      <c r="B260" t="s">
        <v>1243</v>
      </c>
      <c r="C260" t="s">
        <v>1287</v>
      </c>
      <c r="D260" t="s">
        <v>1288</v>
      </c>
    </row>
    <row r="261" spans="1:4">
      <c r="A261" s="1062">
        <v>260</v>
      </c>
      <c r="B261" t="s">
        <v>1243</v>
      </c>
      <c r="C261" t="s">
        <v>1289</v>
      </c>
      <c r="D261" t="s">
        <v>1290</v>
      </c>
    </row>
    <row r="262" spans="1:4">
      <c r="A262" s="1062">
        <v>261</v>
      </c>
      <c r="B262" t="s">
        <v>1291</v>
      </c>
      <c r="C262" t="s">
        <v>1291</v>
      </c>
      <c r="D262" t="s">
        <v>1292</v>
      </c>
    </row>
    <row r="263" spans="1:4">
      <c r="A263" s="1062">
        <v>262</v>
      </c>
      <c r="B263" t="s">
        <v>1291</v>
      </c>
      <c r="C263" t="s">
        <v>1293</v>
      </c>
      <c r="D263" t="s">
        <v>1294</v>
      </c>
    </row>
    <row r="264" spans="1:4">
      <c r="A264" s="1062">
        <v>263</v>
      </c>
      <c r="B264" t="s">
        <v>1291</v>
      </c>
      <c r="C264" t="s">
        <v>1295</v>
      </c>
      <c r="D264" t="s">
        <v>1296</v>
      </c>
    </row>
    <row r="265" spans="1:4">
      <c r="A265" s="1062">
        <v>264</v>
      </c>
      <c r="B265" t="s">
        <v>1291</v>
      </c>
      <c r="C265" t="s">
        <v>1297</v>
      </c>
      <c r="D265" t="s">
        <v>1298</v>
      </c>
    </row>
    <row r="266" spans="1:4">
      <c r="A266" s="1062">
        <v>265</v>
      </c>
      <c r="B266" t="s">
        <v>1291</v>
      </c>
      <c r="C266" t="s">
        <v>1299</v>
      </c>
      <c r="D266" t="s">
        <v>1300</v>
      </c>
    </row>
    <row r="267" spans="1:4">
      <c r="A267" s="1062">
        <v>266</v>
      </c>
      <c r="B267" t="s">
        <v>1291</v>
      </c>
      <c r="C267" t="s">
        <v>1301</v>
      </c>
      <c r="D267" t="s">
        <v>1302</v>
      </c>
    </row>
    <row r="268" spans="1:4">
      <c r="A268" s="1062">
        <v>267</v>
      </c>
      <c r="B268" t="s">
        <v>1291</v>
      </c>
      <c r="C268" t="s">
        <v>1303</v>
      </c>
      <c r="D268" t="s">
        <v>1304</v>
      </c>
    </row>
    <row r="269" spans="1:4">
      <c r="A269" s="1062">
        <v>268</v>
      </c>
      <c r="B269" t="s">
        <v>1291</v>
      </c>
      <c r="C269" t="s">
        <v>1305</v>
      </c>
      <c r="D269" t="s">
        <v>1306</v>
      </c>
    </row>
    <row r="270" spans="1:4">
      <c r="A270" s="1062">
        <v>269</v>
      </c>
      <c r="B270" t="s">
        <v>1291</v>
      </c>
      <c r="C270" t="s">
        <v>1307</v>
      </c>
      <c r="D270" t="s">
        <v>1308</v>
      </c>
    </row>
    <row r="271" spans="1:4">
      <c r="A271" s="1062">
        <v>270</v>
      </c>
      <c r="B271" t="s">
        <v>1291</v>
      </c>
      <c r="C271" t="s">
        <v>1309</v>
      </c>
      <c r="D271" t="s">
        <v>1310</v>
      </c>
    </row>
    <row r="272" spans="1:4">
      <c r="A272" s="1062">
        <v>271</v>
      </c>
      <c r="B272" t="s">
        <v>1291</v>
      </c>
      <c r="C272" t="s">
        <v>1311</v>
      </c>
      <c r="D272" t="s">
        <v>1312</v>
      </c>
    </row>
    <row r="273" spans="1:4">
      <c r="A273" s="1062">
        <v>272</v>
      </c>
      <c r="B273" t="s">
        <v>1291</v>
      </c>
      <c r="C273" t="s">
        <v>1313</v>
      </c>
      <c r="D273" t="s">
        <v>1314</v>
      </c>
    </row>
    <row r="274" spans="1:4">
      <c r="A274" s="1062">
        <v>273</v>
      </c>
      <c r="B274" t="s">
        <v>1291</v>
      </c>
      <c r="C274" t="s">
        <v>1315</v>
      </c>
      <c r="D274" t="s">
        <v>1316</v>
      </c>
    </row>
    <row r="275" spans="1:4">
      <c r="A275" s="1062">
        <v>274</v>
      </c>
      <c r="B275" t="s">
        <v>1291</v>
      </c>
      <c r="C275" t="s">
        <v>1317</v>
      </c>
      <c r="D275" t="s">
        <v>1318</v>
      </c>
    </row>
    <row r="276" spans="1:4">
      <c r="A276" s="1062">
        <v>275</v>
      </c>
      <c r="B276" t="s">
        <v>1291</v>
      </c>
      <c r="C276" t="s">
        <v>1319</v>
      </c>
      <c r="D276" t="s">
        <v>1320</v>
      </c>
    </row>
    <row r="277" spans="1:4">
      <c r="A277" s="1062">
        <v>276</v>
      </c>
      <c r="B277" t="s">
        <v>1291</v>
      </c>
      <c r="C277" t="s">
        <v>1321</v>
      </c>
      <c r="D277" t="s">
        <v>1322</v>
      </c>
    </row>
    <row r="278" spans="1:4">
      <c r="A278" s="1062">
        <v>277</v>
      </c>
      <c r="B278" t="s">
        <v>1323</v>
      </c>
      <c r="C278" t="s">
        <v>1323</v>
      </c>
      <c r="D278" t="s">
        <v>1324</v>
      </c>
    </row>
    <row r="279" spans="1:4">
      <c r="A279" s="1062">
        <v>278</v>
      </c>
      <c r="B279" t="s">
        <v>1323</v>
      </c>
      <c r="C279" t="s">
        <v>1325</v>
      </c>
      <c r="D279" t="s">
        <v>1326</v>
      </c>
    </row>
    <row r="280" spans="1:4">
      <c r="A280" s="1062">
        <v>279</v>
      </c>
      <c r="B280" t="s">
        <v>1323</v>
      </c>
      <c r="C280" t="s">
        <v>1327</v>
      </c>
      <c r="D280" t="s">
        <v>1328</v>
      </c>
    </row>
    <row r="281" spans="1:4">
      <c r="A281" s="1062">
        <v>280</v>
      </c>
      <c r="B281" t="s">
        <v>1323</v>
      </c>
      <c r="C281" t="s">
        <v>1232</v>
      </c>
      <c r="D281" t="s">
        <v>1329</v>
      </c>
    </row>
    <row r="282" spans="1:4">
      <c r="A282" s="1062">
        <v>281</v>
      </c>
      <c r="B282" t="s">
        <v>1323</v>
      </c>
      <c r="C282" t="s">
        <v>1330</v>
      </c>
      <c r="D282" t="s">
        <v>1331</v>
      </c>
    </row>
    <row r="283" spans="1:4">
      <c r="A283" s="1062">
        <v>282</v>
      </c>
      <c r="B283" t="s">
        <v>1323</v>
      </c>
      <c r="C283" t="s">
        <v>1332</v>
      </c>
      <c r="D283" t="s">
        <v>1333</v>
      </c>
    </row>
    <row r="284" spans="1:4">
      <c r="A284" s="1062">
        <v>283</v>
      </c>
      <c r="B284" t="s">
        <v>1323</v>
      </c>
      <c r="C284" t="s">
        <v>1334</v>
      </c>
      <c r="D284" t="s">
        <v>1335</v>
      </c>
    </row>
    <row r="285" spans="1:4">
      <c r="A285" s="1062">
        <v>284</v>
      </c>
      <c r="B285" t="s">
        <v>1323</v>
      </c>
      <c r="C285" t="s">
        <v>1336</v>
      </c>
      <c r="D285" t="s">
        <v>1337</v>
      </c>
    </row>
    <row r="286" spans="1:4">
      <c r="A286" s="1062">
        <v>285</v>
      </c>
      <c r="B286" t="s">
        <v>1323</v>
      </c>
      <c r="C286" t="s">
        <v>1338</v>
      </c>
      <c r="D286" t="s">
        <v>1339</v>
      </c>
    </row>
    <row r="287" spans="1:4">
      <c r="A287" s="1062">
        <v>286</v>
      </c>
      <c r="B287" t="s">
        <v>1323</v>
      </c>
      <c r="C287" t="s">
        <v>1340</v>
      </c>
      <c r="D287" t="s">
        <v>1341</v>
      </c>
    </row>
    <row r="288" spans="1:4">
      <c r="A288" s="1062">
        <v>287</v>
      </c>
      <c r="B288" t="s">
        <v>1323</v>
      </c>
      <c r="C288" t="s">
        <v>1342</v>
      </c>
      <c r="D288" t="s">
        <v>1343</v>
      </c>
    </row>
    <row r="289" spans="1:4">
      <c r="A289" s="1062">
        <v>288</v>
      </c>
      <c r="B289" t="s">
        <v>1323</v>
      </c>
      <c r="C289" t="s">
        <v>1344</v>
      </c>
      <c r="D289" t="s">
        <v>1345</v>
      </c>
    </row>
    <row r="290" spans="1:4">
      <c r="A290" s="1062">
        <v>289</v>
      </c>
      <c r="B290" t="s">
        <v>1346</v>
      </c>
      <c r="C290" t="s">
        <v>1346</v>
      </c>
      <c r="D290" t="s">
        <v>1347</v>
      </c>
    </row>
    <row r="291" spans="1:4">
      <c r="A291" s="1062">
        <v>290</v>
      </c>
      <c r="B291" t="s">
        <v>1346</v>
      </c>
      <c r="C291" t="s">
        <v>1348</v>
      </c>
      <c r="D291" t="s">
        <v>1349</v>
      </c>
    </row>
    <row r="292" spans="1:4">
      <c r="A292" s="1062">
        <v>291</v>
      </c>
      <c r="B292" t="s">
        <v>1346</v>
      </c>
      <c r="C292" t="s">
        <v>1350</v>
      </c>
      <c r="D292" t="s">
        <v>1351</v>
      </c>
    </row>
    <row r="293" spans="1:4">
      <c r="A293" s="1062">
        <v>292</v>
      </c>
      <c r="B293" t="s">
        <v>1346</v>
      </c>
      <c r="C293" t="s">
        <v>1352</v>
      </c>
      <c r="D293" t="s">
        <v>1353</v>
      </c>
    </row>
    <row r="294" spans="1:4">
      <c r="A294" s="1062">
        <v>293</v>
      </c>
      <c r="B294" t="s">
        <v>1346</v>
      </c>
      <c r="C294" t="s">
        <v>1354</v>
      </c>
      <c r="D294" t="s">
        <v>1355</v>
      </c>
    </row>
    <row r="295" spans="1:4">
      <c r="A295" s="1062">
        <v>294</v>
      </c>
      <c r="B295" t="s">
        <v>1346</v>
      </c>
      <c r="C295" t="s">
        <v>1356</v>
      </c>
      <c r="D295" t="s">
        <v>1357</v>
      </c>
    </row>
    <row r="296" spans="1:4">
      <c r="A296" s="1062">
        <v>295</v>
      </c>
      <c r="B296" t="s">
        <v>1346</v>
      </c>
      <c r="C296" t="s">
        <v>1358</v>
      </c>
      <c r="D296" t="s">
        <v>1359</v>
      </c>
    </row>
    <row r="297" spans="1:4">
      <c r="A297" s="1062">
        <v>296</v>
      </c>
      <c r="B297" t="s">
        <v>1346</v>
      </c>
      <c r="C297" t="s">
        <v>1360</v>
      </c>
      <c r="D297" t="s">
        <v>1361</v>
      </c>
    </row>
    <row r="298" spans="1:4">
      <c r="A298" s="1062">
        <v>297</v>
      </c>
      <c r="B298" t="s">
        <v>1346</v>
      </c>
      <c r="C298" t="s">
        <v>1362</v>
      </c>
      <c r="D298" t="s">
        <v>1363</v>
      </c>
    </row>
    <row r="299" spans="1:4">
      <c r="A299" s="1062">
        <v>298</v>
      </c>
      <c r="B299" t="s">
        <v>1346</v>
      </c>
      <c r="C299" t="s">
        <v>1364</v>
      </c>
      <c r="D299" t="s">
        <v>1365</v>
      </c>
    </row>
    <row r="300" spans="1:4">
      <c r="A300" s="1062">
        <v>299</v>
      </c>
      <c r="B300" t="s">
        <v>1346</v>
      </c>
      <c r="C300" t="s">
        <v>1366</v>
      </c>
      <c r="D300" t="s">
        <v>1367</v>
      </c>
    </row>
    <row r="301" spans="1:4">
      <c r="A301" s="1062">
        <v>300</v>
      </c>
      <c r="B301" t="s">
        <v>1346</v>
      </c>
      <c r="C301" t="s">
        <v>1368</v>
      </c>
      <c r="D301" t="s">
        <v>1369</v>
      </c>
    </row>
    <row r="302" spans="1:4">
      <c r="A302" s="1062">
        <v>301</v>
      </c>
      <c r="B302" t="s">
        <v>1370</v>
      </c>
      <c r="C302" t="s">
        <v>1370</v>
      </c>
      <c r="D302" t="s">
        <v>1371</v>
      </c>
    </row>
    <row r="303" spans="1:4">
      <c r="A303" s="1062">
        <v>302</v>
      </c>
      <c r="B303" t="s">
        <v>1370</v>
      </c>
      <c r="C303" t="s">
        <v>1372</v>
      </c>
      <c r="D303" t="s">
        <v>1373</v>
      </c>
    </row>
    <row r="304" spans="1:4">
      <c r="A304" s="1062">
        <v>303</v>
      </c>
      <c r="B304" t="s">
        <v>1370</v>
      </c>
      <c r="C304" t="s">
        <v>795</v>
      </c>
      <c r="D304" t="s">
        <v>1374</v>
      </c>
    </row>
    <row r="305" spans="1:4">
      <c r="A305" s="1062">
        <v>304</v>
      </c>
      <c r="B305" t="s">
        <v>1370</v>
      </c>
      <c r="C305" t="s">
        <v>1375</v>
      </c>
      <c r="D305" t="s">
        <v>1376</v>
      </c>
    </row>
    <row r="306" spans="1:4">
      <c r="A306" s="1062">
        <v>305</v>
      </c>
      <c r="B306" t="s">
        <v>1370</v>
      </c>
      <c r="C306" t="s">
        <v>1377</v>
      </c>
      <c r="D306" t="s">
        <v>1378</v>
      </c>
    </row>
    <row r="307" spans="1:4">
      <c r="A307" s="1062">
        <v>306</v>
      </c>
      <c r="B307" t="s">
        <v>1370</v>
      </c>
      <c r="C307" t="s">
        <v>1379</v>
      </c>
      <c r="D307" t="s">
        <v>1380</v>
      </c>
    </row>
    <row r="308" spans="1:4">
      <c r="A308" s="1062">
        <v>307</v>
      </c>
      <c r="B308" t="s">
        <v>1370</v>
      </c>
      <c r="C308" t="s">
        <v>1381</v>
      </c>
      <c r="D308" t="s">
        <v>1382</v>
      </c>
    </row>
    <row r="309" spans="1:4">
      <c r="A309" s="1062">
        <v>308</v>
      </c>
      <c r="B309" t="s">
        <v>1370</v>
      </c>
      <c r="C309" t="s">
        <v>1383</v>
      </c>
      <c r="D309" t="s">
        <v>1384</v>
      </c>
    </row>
    <row r="310" spans="1:4">
      <c r="A310" s="1062">
        <v>309</v>
      </c>
      <c r="B310" t="s">
        <v>1370</v>
      </c>
      <c r="C310" t="s">
        <v>1385</v>
      </c>
      <c r="D310" t="s">
        <v>1386</v>
      </c>
    </row>
    <row r="311" spans="1:4">
      <c r="A311" s="1062">
        <v>310</v>
      </c>
      <c r="B311" t="s">
        <v>1370</v>
      </c>
      <c r="C311" t="s">
        <v>1387</v>
      </c>
      <c r="D311" t="s">
        <v>1388</v>
      </c>
    </row>
    <row r="312" spans="1:4">
      <c r="A312" s="1062">
        <v>311</v>
      </c>
      <c r="B312" t="s">
        <v>1370</v>
      </c>
      <c r="C312" t="s">
        <v>1389</v>
      </c>
      <c r="D312" t="s">
        <v>1390</v>
      </c>
    </row>
    <row r="313" spans="1:4">
      <c r="A313" s="1062">
        <v>312</v>
      </c>
      <c r="B313" t="s">
        <v>1391</v>
      </c>
      <c r="C313" t="s">
        <v>1391</v>
      </c>
      <c r="D313" t="s">
        <v>1392</v>
      </c>
    </row>
    <row r="314" spans="1:4">
      <c r="A314" s="1062">
        <v>313</v>
      </c>
      <c r="B314" t="s">
        <v>1391</v>
      </c>
      <c r="C314" t="s">
        <v>1393</v>
      </c>
      <c r="D314" t="s">
        <v>1394</v>
      </c>
    </row>
    <row r="315" spans="1:4">
      <c r="A315" s="1062">
        <v>314</v>
      </c>
      <c r="B315" t="s">
        <v>1391</v>
      </c>
      <c r="C315" t="s">
        <v>1395</v>
      </c>
      <c r="D315" t="s">
        <v>1396</v>
      </c>
    </row>
    <row r="316" spans="1:4">
      <c r="A316" s="1062">
        <v>315</v>
      </c>
      <c r="B316" t="s">
        <v>1391</v>
      </c>
      <c r="C316" t="s">
        <v>1397</v>
      </c>
      <c r="D316" t="s">
        <v>1398</v>
      </c>
    </row>
    <row r="317" spans="1:4">
      <c r="A317" s="1062">
        <v>316</v>
      </c>
      <c r="B317" t="s">
        <v>1391</v>
      </c>
      <c r="C317" t="s">
        <v>1399</v>
      </c>
      <c r="D317" t="s">
        <v>1400</v>
      </c>
    </row>
    <row r="318" spans="1:4">
      <c r="A318" s="1062">
        <v>317</v>
      </c>
      <c r="B318" t="s">
        <v>1391</v>
      </c>
      <c r="C318" t="s">
        <v>1401</v>
      </c>
      <c r="D318" t="s">
        <v>1402</v>
      </c>
    </row>
    <row r="319" spans="1:4">
      <c r="A319" s="1062">
        <v>318</v>
      </c>
      <c r="B319" t="s">
        <v>1391</v>
      </c>
      <c r="C319" t="s">
        <v>1403</v>
      </c>
      <c r="D319" t="s">
        <v>1404</v>
      </c>
    </row>
    <row r="320" spans="1:4">
      <c r="A320" s="1062">
        <v>319</v>
      </c>
      <c r="B320" t="s">
        <v>1391</v>
      </c>
      <c r="C320" t="s">
        <v>1405</v>
      </c>
      <c r="D320" t="s">
        <v>1406</v>
      </c>
    </row>
    <row r="321" spans="1:4">
      <c r="A321" s="1062">
        <v>320</v>
      </c>
      <c r="B321" t="s">
        <v>1391</v>
      </c>
      <c r="C321" t="s">
        <v>1407</v>
      </c>
      <c r="D321" t="s">
        <v>1408</v>
      </c>
    </row>
    <row r="322" spans="1:4">
      <c r="A322" s="1062">
        <v>321</v>
      </c>
      <c r="B322" t="s">
        <v>1391</v>
      </c>
      <c r="C322" t="s">
        <v>1409</v>
      </c>
      <c r="D322" t="s">
        <v>1410</v>
      </c>
    </row>
    <row r="323" spans="1:4">
      <c r="A323" s="1062">
        <v>322</v>
      </c>
      <c r="B323" t="s">
        <v>1391</v>
      </c>
      <c r="C323" t="s">
        <v>1411</v>
      </c>
      <c r="D323" t="s">
        <v>1412</v>
      </c>
    </row>
    <row r="324" spans="1:4">
      <c r="A324" s="1062">
        <v>323</v>
      </c>
      <c r="B324" t="s">
        <v>1391</v>
      </c>
      <c r="C324" t="s">
        <v>1413</v>
      </c>
      <c r="D324" t="s">
        <v>1414</v>
      </c>
    </row>
    <row r="325" spans="1:4">
      <c r="A325" s="1062">
        <v>324</v>
      </c>
      <c r="B325" t="s">
        <v>1391</v>
      </c>
      <c r="C325" t="s">
        <v>1415</v>
      </c>
      <c r="D325" t="s">
        <v>1416</v>
      </c>
    </row>
    <row r="326" spans="1:4">
      <c r="A326" s="1062">
        <v>325</v>
      </c>
      <c r="B326" t="s">
        <v>1417</v>
      </c>
      <c r="C326" t="s">
        <v>1417</v>
      </c>
      <c r="D326" t="s">
        <v>1418</v>
      </c>
    </row>
    <row r="327" spans="1:4">
      <c r="A327" s="1062">
        <v>326</v>
      </c>
      <c r="B327" t="s">
        <v>1419</v>
      </c>
      <c r="C327" t="s">
        <v>1419</v>
      </c>
      <c r="D327" t="s">
        <v>1420</v>
      </c>
    </row>
    <row r="328" spans="1:4">
      <c r="A328" s="1062">
        <v>327</v>
      </c>
      <c r="B328" t="s">
        <v>1421</v>
      </c>
      <c r="C328" t="s">
        <v>1421</v>
      </c>
      <c r="D328" t="s">
        <v>1422</v>
      </c>
    </row>
    <row r="329" spans="1:4">
      <c r="A329" s="1062">
        <v>328</v>
      </c>
      <c r="B329" t="s">
        <v>1423</v>
      </c>
      <c r="C329" t="s">
        <v>1423</v>
      </c>
      <c r="D329" t="s">
        <v>1424</v>
      </c>
    </row>
    <row r="330" spans="1:4">
      <c r="A330" s="1062">
        <v>329</v>
      </c>
      <c r="B330" t="s">
        <v>1425</v>
      </c>
      <c r="C330" t="s">
        <v>1425</v>
      </c>
      <c r="D330" t="s">
        <v>1426</v>
      </c>
    </row>
    <row r="331" spans="1:4">
      <c r="A331" s="1062">
        <v>330</v>
      </c>
      <c r="B331" t="s">
        <v>1427</v>
      </c>
      <c r="C331" t="s">
        <v>1427</v>
      </c>
      <c r="D331" t="s">
        <v>1428</v>
      </c>
    </row>
    <row r="332" spans="1:4">
      <c r="A332" s="1062">
        <v>331</v>
      </c>
      <c r="B332" t="s">
        <v>1429</v>
      </c>
      <c r="C332" t="s">
        <v>1431</v>
      </c>
      <c r="D332" t="s">
        <v>1432</v>
      </c>
    </row>
    <row r="333" spans="1:4">
      <c r="A333" s="1062">
        <v>332</v>
      </c>
      <c r="B333" t="s">
        <v>1429</v>
      </c>
      <c r="C333" t="s">
        <v>1433</v>
      </c>
      <c r="D333" t="s">
        <v>1434</v>
      </c>
    </row>
    <row r="334" spans="1:4">
      <c r="A334" s="1062">
        <v>333</v>
      </c>
      <c r="B334" t="s">
        <v>1429</v>
      </c>
      <c r="C334" t="s">
        <v>1435</v>
      </c>
      <c r="D334" t="s">
        <v>1436</v>
      </c>
    </row>
    <row r="335" spans="1:4">
      <c r="A335" s="1062">
        <v>334</v>
      </c>
      <c r="B335" t="s">
        <v>1429</v>
      </c>
      <c r="C335" t="s">
        <v>1437</v>
      </c>
      <c r="D335" t="s">
        <v>1438</v>
      </c>
    </row>
    <row r="336" spans="1:4">
      <c r="A336" s="1062">
        <v>335</v>
      </c>
      <c r="B336" t="s">
        <v>1429</v>
      </c>
      <c r="C336" t="s">
        <v>1439</v>
      </c>
      <c r="D336" t="s">
        <v>1440</v>
      </c>
    </row>
    <row r="337" spans="1:4">
      <c r="A337" s="1062">
        <v>336</v>
      </c>
      <c r="B337" t="s">
        <v>1429</v>
      </c>
      <c r="C337" t="s">
        <v>1441</v>
      </c>
      <c r="D337" t="s">
        <v>1442</v>
      </c>
    </row>
    <row r="338" spans="1:4">
      <c r="A338" s="1062">
        <v>337</v>
      </c>
      <c r="B338" t="s">
        <v>1429</v>
      </c>
      <c r="C338" t="s">
        <v>1443</v>
      </c>
      <c r="D338" t="s">
        <v>1444</v>
      </c>
    </row>
    <row r="339" spans="1:4">
      <c r="A339" s="1062">
        <v>338</v>
      </c>
      <c r="B339" t="s">
        <v>1429</v>
      </c>
      <c r="C339" t="s">
        <v>1445</v>
      </c>
      <c r="D339" t="s">
        <v>1446</v>
      </c>
    </row>
    <row r="340" spans="1:4">
      <c r="A340" s="1062">
        <v>339</v>
      </c>
      <c r="B340" t="s">
        <v>1429</v>
      </c>
      <c r="C340" t="s">
        <v>1447</v>
      </c>
      <c r="D340" t="s">
        <v>1448</v>
      </c>
    </row>
    <row r="341" spans="1:4">
      <c r="A341" s="1062">
        <v>340</v>
      </c>
      <c r="B341" t="s">
        <v>1429</v>
      </c>
      <c r="C341" t="s">
        <v>1429</v>
      </c>
      <c r="D341" t="s">
        <v>1430</v>
      </c>
    </row>
    <row r="342" spans="1:4">
      <c r="A342" s="1062">
        <v>341</v>
      </c>
      <c r="B342" t="s">
        <v>1449</v>
      </c>
      <c r="C342" t="s">
        <v>1449</v>
      </c>
      <c r="D342" t="s">
        <v>1450</v>
      </c>
    </row>
    <row r="343" spans="1:4">
      <c r="A343" s="1062">
        <v>342</v>
      </c>
      <c r="B343" t="s">
        <v>1451</v>
      </c>
      <c r="C343" t="s">
        <v>1451</v>
      </c>
      <c r="D343" t="s">
        <v>1452</v>
      </c>
    </row>
    <row r="344" spans="1:4">
      <c r="A344" s="1062">
        <v>343</v>
      </c>
      <c r="B344" t="s">
        <v>1453</v>
      </c>
      <c r="C344" t="s">
        <v>1453</v>
      </c>
      <c r="D344" t="s">
        <v>1454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V22" sqref="V2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712</v>
      </c>
      <c r="E5" s="1165"/>
      <c r="F5" s="1165"/>
      <c r="G5" s="1165"/>
      <c r="H5" s="1165"/>
      <c r="I5" s="1165"/>
      <c r="J5" s="1166"/>
      <c r="K5" s="437"/>
      <c r="L5" s="176"/>
      <c r="M5" s="176"/>
      <c r="N5" s="176"/>
      <c r="O5" s="176"/>
      <c r="P5" s="176"/>
      <c r="Q5" s="176"/>
      <c r="R5" s="176"/>
      <c r="S5" s="569"/>
      <c r="T5" s="569"/>
      <c r="U5" s="569"/>
      <c r="V5" s="569"/>
      <c r="W5" s="176"/>
    </row>
    <row r="6" spans="1:24" s="470" customFormat="1" ht="3" customHeight="1">
      <c r="A6" s="312"/>
      <c r="B6" s="312"/>
      <c r="D6" s="1194"/>
      <c r="E6" s="1195"/>
      <c r="F6" s="1195"/>
      <c r="G6" s="1195"/>
      <c r="H6" s="1195"/>
      <c r="I6" s="1195"/>
      <c r="J6" s="1196"/>
      <c r="S6" s="647"/>
      <c r="T6" s="647"/>
      <c r="U6" s="647"/>
      <c r="V6" s="647"/>
    </row>
    <row r="7" spans="1:24" s="470" customFormat="1" ht="5.25" hidden="1" customHeight="1">
      <c r="A7" s="312"/>
      <c r="B7" s="312"/>
      <c r="E7" s="1197"/>
      <c r="F7" s="1197"/>
      <c r="G7" s="1186"/>
      <c r="H7" s="1186"/>
      <c r="I7" s="1186"/>
      <c r="J7" s="1186"/>
      <c r="S7" s="647"/>
      <c r="T7" s="647"/>
      <c r="U7" s="647"/>
      <c r="V7" s="647"/>
    </row>
    <row r="8" spans="1:24" s="470" customFormat="1" ht="5.25" hidden="1" customHeight="1">
      <c r="A8" s="312"/>
      <c r="B8" s="312"/>
      <c r="E8" s="1197"/>
      <c r="F8" s="1197"/>
      <c r="G8" s="1186"/>
      <c r="H8" s="1186"/>
      <c r="I8" s="1186"/>
      <c r="J8" s="1186"/>
      <c r="S8" s="647"/>
      <c r="T8" s="647"/>
      <c r="U8" s="647"/>
      <c r="V8" s="647"/>
    </row>
    <row r="9" spans="1:24" s="470" customFormat="1" ht="5.25" hidden="1" customHeight="1">
      <c r="A9" s="312"/>
      <c r="B9" s="312"/>
      <c r="E9" s="1197"/>
      <c r="F9" s="1197"/>
      <c r="G9" s="1186"/>
      <c r="H9" s="1186"/>
      <c r="I9" s="1186"/>
      <c r="J9" s="1186"/>
      <c r="S9" s="647"/>
      <c r="T9" s="647"/>
      <c r="U9" s="647"/>
      <c r="V9" s="647"/>
    </row>
    <row r="10" spans="1:24" s="647" customFormat="1" ht="5.25" hidden="1">
      <c r="A10" s="312"/>
      <c r="B10" s="312"/>
      <c r="E10" s="1198"/>
      <c r="F10" s="1198"/>
      <c r="G10" s="842"/>
      <c r="H10" s="466"/>
      <c r="I10" s="795"/>
      <c r="J10" s="795"/>
    </row>
    <row r="11" spans="1:24" s="159" customFormat="1" ht="18.75" hidden="1" customHeight="1">
      <c r="A11" s="312"/>
      <c r="B11" s="312"/>
      <c r="D11" s="152"/>
      <c r="E11" s="1199" t="s">
        <v>719</v>
      </c>
      <c r="F11" s="1199"/>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9" t="s">
        <v>720</v>
      </c>
      <c r="F12" s="1199"/>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3"/>
      <c r="F13" s="1193"/>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7" t="s">
        <v>92</v>
      </c>
      <c r="E17" s="1187" t="s">
        <v>297</v>
      </c>
      <c r="F17" s="1187" t="s">
        <v>80</v>
      </c>
      <c r="G17" s="1187" t="s">
        <v>439</v>
      </c>
      <c r="H17" s="1187" t="s">
        <v>92</v>
      </c>
      <c r="I17" s="1187"/>
      <c r="J17" s="1187" t="s">
        <v>20</v>
      </c>
      <c r="K17" s="1189" t="s">
        <v>479</v>
      </c>
      <c r="L17" s="1189"/>
      <c r="M17" s="1189"/>
      <c r="N17" s="1189"/>
      <c r="O17" s="1189" t="s">
        <v>710</v>
      </c>
      <c r="P17" s="1189"/>
      <c r="Q17" s="1189"/>
      <c r="R17" s="1189"/>
      <c r="S17" s="1189" t="s">
        <v>711</v>
      </c>
      <c r="T17" s="1189"/>
      <c r="U17" s="1189"/>
      <c r="V17" s="1189"/>
      <c r="W17" s="1187" t="s">
        <v>244</v>
      </c>
    </row>
    <row r="18" spans="1:24" ht="30.75" customHeight="1">
      <c r="D18" s="1187"/>
      <c r="E18" s="1187"/>
      <c r="F18" s="1187"/>
      <c r="G18" s="1187"/>
      <c r="H18" s="1187"/>
      <c r="I18" s="1187"/>
      <c r="J18" s="1187"/>
      <c r="K18" s="115" t="s">
        <v>300</v>
      </c>
      <c r="L18" s="1187" t="s">
        <v>92</v>
      </c>
      <c r="M18" s="1187"/>
      <c r="N18" s="115" t="s">
        <v>230</v>
      </c>
      <c r="O18" s="115" t="s">
        <v>300</v>
      </c>
      <c r="P18" s="1187" t="s">
        <v>92</v>
      </c>
      <c r="Q18" s="1187"/>
      <c r="R18" s="115" t="s">
        <v>230</v>
      </c>
      <c r="S18" s="542" t="s">
        <v>300</v>
      </c>
      <c r="T18" s="1187" t="s">
        <v>92</v>
      </c>
      <c r="U18" s="1187"/>
      <c r="V18" s="542" t="s">
        <v>400</v>
      </c>
      <c r="W18" s="1187"/>
    </row>
    <row r="19" spans="1:24" s="406" customFormat="1" ht="12" customHeight="1">
      <c r="A19" s="405"/>
      <c r="B19" s="405"/>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7" t="s">
        <v>210</v>
      </c>
      <c r="T19" s="1188" t="s">
        <v>211</v>
      </c>
      <c r="U19" s="118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76">
        <v>1</v>
      </c>
      <c r="E21" s="1177" t="s">
        <v>771</v>
      </c>
      <c r="F21" s="1179" t="s">
        <v>2135</v>
      </c>
      <c r="G21" s="1182" t="s">
        <v>85</v>
      </c>
      <c r="H21" s="1176"/>
      <c r="I21" s="1176">
        <v>1</v>
      </c>
      <c r="J21" s="1190" t="s">
        <v>2136</v>
      </c>
      <c r="K21" s="1172" t="s">
        <v>85</v>
      </c>
      <c r="L21" s="1170"/>
      <c r="M21" s="1170" t="s">
        <v>93</v>
      </c>
      <c r="N21" s="1175"/>
      <c r="O21" s="1172" t="s">
        <v>85</v>
      </c>
      <c r="P21" s="1170"/>
      <c r="Q21" s="1170" t="s">
        <v>93</v>
      </c>
      <c r="R21" s="1171"/>
      <c r="S21" s="1172" t="s">
        <v>84</v>
      </c>
      <c r="T21" s="1089"/>
      <c r="U21" s="1089" t="s">
        <v>93</v>
      </c>
      <c r="V21" s="1125" t="s">
        <v>2137</v>
      </c>
      <c r="W21" s="308"/>
    </row>
    <row r="22" spans="1:24" s="1103" customFormat="1" ht="17.100000000000001" customHeight="1">
      <c r="A22" s="750"/>
      <c r="C22" s="749"/>
      <c r="D22" s="1176"/>
      <c r="E22" s="1177"/>
      <c r="F22" s="1180"/>
      <c r="G22" s="1182"/>
      <c r="H22" s="1176"/>
      <c r="I22" s="1176"/>
      <c r="J22" s="1191"/>
      <c r="K22" s="1172"/>
      <c r="L22" s="1170"/>
      <c r="M22" s="1170"/>
      <c r="N22" s="1175"/>
      <c r="O22" s="1172"/>
      <c r="P22" s="1170"/>
      <c r="Q22" s="1170"/>
      <c r="R22" s="1171"/>
      <c r="S22" s="1172"/>
      <c r="T22" s="1091"/>
      <c r="U22" s="746"/>
      <c r="V22" s="747"/>
      <c r="W22" s="748"/>
    </row>
    <row r="23" spans="1:24" s="1103" customFormat="1" ht="17.100000000000001" customHeight="1">
      <c r="A23" s="750"/>
      <c r="C23" s="749"/>
      <c r="D23" s="1174"/>
      <c r="E23" s="1178"/>
      <c r="F23" s="1180"/>
      <c r="G23" s="1173"/>
      <c r="H23" s="1174"/>
      <c r="I23" s="1174"/>
      <c r="J23" s="1191"/>
      <c r="K23" s="1173"/>
      <c r="L23" s="1174"/>
      <c r="M23" s="1174"/>
      <c r="N23" s="1171"/>
      <c r="O23" s="1173"/>
      <c r="P23" s="1114"/>
      <c r="Q23" s="746"/>
      <c r="R23" s="747"/>
      <c r="S23" s="743"/>
      <c r="T23" s="743"/>
      <c r="U23" s="743"/>
      <c r="V23" s="743"/>
      <c r="W23" s="748"/>
    </row>
    <row r="24" spans="1:24" s="1103" customFormat="1" ht="15" customHeight="1">
      <c r="A24" s="750"/>
      <c r="C24" s="749"/>
      <c r="D24" s="1174"/>
      <c r="E24" s="1178"/>
      <c r="F24" s="1180"/>
      <c r="G24" s="1173"/>
      <c r="H24" s="1174"/>
      <c r="I24" s="1174"/>
      <c r="J24" s="1192"/>
      <c r="K24" s="1173"/>
      <c r="L24" s="746"/>
      <c r="M24" s="747"/>
      <c r="N24" s="747"/>
      <c r="O24" s="747"/>
      <c r="P24" s="747"/>
      <c r="Q24" s="747"/>
      <c r="R24" s="747"/>
      <c r="S24" s="743"/>
      <c r="T24" s="743"/>
      <c r="U24" s="743"/>
      <c r="V24" s="743"/>
      <c r="W24" s="748"/>
    </row>
    <row r="25" spans="1:24" s="1103" customFormat="1" ht="15" customHeight="1">
      <c r="A25" s="750"/>
      <c r="C25" s="749"/>
      <c r="D25" s="1174"/>
      <c r="E25" s="1178"/>
      <c r="F25" s="1181"/>
      <c r="G25" s="1173"/>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84" t="s">
        <v>738</v>
      </c>
      <c r="F33" s="1185"/>
      <c r="G33" s="1185"/>
      <c r="H33" s="1185"/>
      <c r="I33" s="1185"/>
      <c r="J33" s="1185"/>
      <c r="K33" s="1185"/>
      <c r="L33" s="1185"/>
      <c r="M33" s="1185"/>
      <c r="N33" s="1185"/>
      <c r="O33" s="1185"/>
      <c r="P33" s="1185"/>
      <c r="Q33" s="1185"/>
      <c r="R33" s="1185"/>
      <c r="S33" s="1185"/>
      <c r="T33" s="1185"/>
      <c r="U33" s="1185"/>
      <c r="V33" s="1185"/>
      <c r="W33" s="1185"/>
    </row>
    <row r="34" spans="5:23" ht="17.100000000000001" customHeight="1">
      <c r="E34" s="1184" t="s">
        <v>739</v>
      </c>
      <c r="F34" s="1185"/>
      <c r="G34" s="1185"/>
      <c r="H34" s="1185"/>
      <c r="I34" s="1185"/>
      <c r="J34" s="1185"/>
      <c r="K34" s="1185"/>
      <c r="L34" s="1185"/>
      <c r="M34" s="1185"/>
      <c r="N34" s="1185"/>
      <c r="O34" s="1185"/>
      <c r="P34" s="1185"/>
      <c r="Q34" s="1185"/>
      <c r="R34" s="1185"/>
      <c r="S34" s="1185"/>
      <c r="T34" s="1185"/>
      <c r="U34" s="1185"/>
      <c r="V34" s="1185"/>
      <c r="W34" s="1185"/>
    </row>
    <row r="35" spans="5:23" ht="27" customHeight="1">
      <c r="E35" s="1184" t="s">
        <v>740</v>
      </c>
      <c r="F35" s="1185"/>
      <c r="G35" s="1185"/>
      <c r="H35" s="1185"/>
      <c r="I35" s="1185"/>
      <c r="J35" s="1185"/>
      <c r="K35" s="1185"/>
      <c r="L35" s="1185"/>
      <c r="M35" s="1185"/>
      <c r="N35" s="1185"/>
      <c r="O35" s="1185"/>
      <c r="P35" s="1185"/>
      <c r="Q35" s="1185"/>
      <c r="R35" s="1185"/>
      <c r="S35" s="1185"/>
      <c r="T35" s="1185"/>
      <c r="U35" s="1185"/>
      <c r="V35" s="1185"/>
      <c r="W35" s="1185"/>
    </row>
    <row r="36" spans="5:23" ht="17.100000000000001" customHeight="1">
      <c r="E36" s="1184" t="s">
        <v>741</v>
      </c>
      <c r="F36" s="1185"/>
      <c r="G36" s="1185"/>
      <c r="H36" s="1185"/>
      <c r="I36" s="1185"/>
      <c r="J36" s="1185"/>
      <c r="K36" s="1185"/>
      <c r="L36" s="1185"/>
      <c r="M36" s="1185"/>
      <c r="N36" s="1185"/>
      <c r="O36" s="1185"/>
      <c r="P36" s="1185"/>
      <c r="Q36" s="1185"/>
      <c r="R36" s="1185"/>
      <c r="S36" s="1185"/>
      <c r="T36" s="1185"/>
      <c r="U36" s="1185"/>
      <c r="V36" s="1185"/>
      <c r="W36" s="1185"/>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84" t="s">
        <v>742</v>
      </c>
      <c r="F39" s="1185"/>
      <c r="G39" s="1185"/>
      <c r="H39" s="1185"/>
      <c r="I39" s="1185"/>
      <c r="J39" s="1185"/>
      <c r="K39" s="1185"/>
      <c r="L39" s="1185"/>
      <c r="M39" s="1185"/>
      <c r="N39" s="1185"/>
      <c r="O39" s="1185"/>
      <c r="P39" s="1185"/>
      <c r="Q39" s="1185"/>
      <c r="R39" s="1185"/>
      <c r="S39" s="1185"/>
      <c r="T39" s="1185"/>
      <c r="U39" s="1185"/>
      <c r="V39" s="1185"/>
      <c r="W39" s="1185"/>
    </row>
    <row r="40" spans="5:23" ht="17.100000000000001" customHeight="1">
      <c r="E40" s="1184" t="s">
        <v>743</v>
      </c>
      <c r="F40" s="1185"/>
      <c r="G40" s="1185"/>
      <c r="H40" s="1185"/>
      <c r="I40" s="1185"/>
      <c r="J40" s="1185"/>
      <c r="K40" s="1185"/>
      <c r="L40" s="1185"/>
      <c r="M40" s="1185"/>
      <c r="N40" s="1185"/>
      <c r="O40" s="1185"/>
      <c r="P40" s="1185"/>
      <c r="Q40" s="1185"/>
      <c r="R40" s="1185"/>
      <c r="S40" s="1185"/>
      <c r="T40" s="1185"/>
      <c r="U40" s="1185"/>
      <c r="V40" s="1185"/>
      <c r="W40" s="1185"/>
    </row>
  </sheetData>
  <sheetProtection algorithmName="SHA-512" hashValue="mSmZwsL/LD8+k6QGl3CmZmo7yZkz8JD19tDesbaAOpQgihrbw3QOndZeGv0L4Mwpf/32l2VFv6KWVv6Hfg1mgg==" saltValue="Y44Mfxc8oKcDYVBlIT1L1Q=="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1" t="s">
        <v>491</v>
      </c>
      <c r="G2" s="1202"/>
      <c r="H2" s="1203"/>
      <c r="I2" s="642"/>
    </row>
    <row r="3" spans="1:14" ht="3" customHeight="1"/>
    <row r="4" spans="1:14" s="572" customFormat="1" ht="11.25">
      <c r="A4" s="592"/>
      <c r="B4" s="592"/>
      <c r="C4" s="592"/>
      <c r="D4" s="592"/>
      <c r="F4" s="1155" t="s">
        <v>454</v>
      </c>
      <c r="G4" s="1155"/>
      <c r="H4" s="1155"/>
      <c r="I4" s="1204" t="s">
        <v>455</v>
      </c>
      <c r="J4" s="592"/>
      <c r="K4" s="592"/>
      <c r="L4" s="592"/>
      <c r="M4" s="592"/>
      <c r="N4" s="592"/>
    </row>
    <row r="5" spans="1:14" s="572" customFormat="1" ht="11.25" customHeight="1">
      <c r="A5" s="592"/>
      <c r="B5" s="592"/>
      <c r="C5" s="592"/>
      <c r="D5" s="592"/>
      <c r="F5" s="608" t="s">
        <v>92</v>
      </c>
      <c r="G5" s="620" t="s">
        <v>457</v>
      </c>
      <c r="H5" s="607" t="s">
        <v>442</v>
      </c>
      <c r="I5" s="1204"/>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23.12.2020</v>
      </c>
      <c r="I7" s="583" t="s">
        <v>493</v>
      </c>
      <c r="J7" s="617"/>
      <c r="K7" s="592"/>
      <c r="L7" s="592"/>
      <c r="M7" s="592"/>
      <c r="N7" s="592"/>
    </row>
    <row r="8" spans="1:14" s="572" customFormat="1" ht="45">
      <c r="A8" s="1205">
        <v>1</v>
      </c>
      <c r="B8" s="592"/>
      <c r="C8" s="592"/>
      <c r="D8" s="592"/>
      <c r="F8" s="618" t="str">
        <f>"2." &amp;mergeValue(A8)</f>
        <v>2.1</v>
      </c>
      <c r="G8" s="634" t="s">
        <v>494</v>
      </c>
      <c r="H8" s="606"/>
      <c r="I8" s="583" t="s">
        <v>590</v>
      </c>
      <c r="J8" s="617"/>
      <c r="K8" s="592"/>
      <c r="L8" s="592"/>
      <c r="M8" s="592"/>
      <c r="N8" s="592"/>
    </row>
    <row r="9" spans="1:14" s="572" customFormat="1" ht="22.5">
      <c r="A9" s="1205"/>
      <c r="B9" s="592"/>
      <c r="C9" s="592"/>
      <c r="D9" s="592"/>
      <c r="F9" s="618" t="str">
        <f>"3." &amp;mergeValue(A9)</f>
        <v>3.1</v>
      </c>
      <c r="G9" s="634" t="s">
        <v>495</v>
      </c>
      <c r="H9" s="606"/>
      <c r="I9" s="583" t="s">
        <v>588</v>
      </c>
      <c r="J9" s="617"/>
      <c r="K9" s="592"/>
      <c r="L9" s="592"/>
      <c r="M9" s="592"/>
      <c r="N9" s="592"/>
    </row>
    <row r="10" spans="1:14" s="572" customFormat="1" ht="22.5">
      <c r="A10" s="1205"/>
      <c r="B10" s="592"/>
      <c r="C10" s="592"/>
      <c r="D10" s="592"/>
      <c r="F10" s="618" t="str">
        <f>"4."&amp;mergeValue(A10)</f>
        <v>4.1</v>
      </c>
      <c r="G10" s="634" t="s">
        <v>496</v>
      </c>
      <c r="H10" s="607" t="s">
        <v>458</v>
      </c>
      <c r="I10" s="583"/>
      <c r="J10" s="617"/>
      <c r="K10" s="592"/>
      <c r="L10" s="592"/>
      <c r="M10" s="592"/>
      <c r="N10" s="592"/>
    </row>
    <row r="11" spans="1:14" s="572" customFormat="1" ht="18.75">
      <c r="A11" s="1205"/>
      <c r="B11" s="1205">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row>
    <row r="12" spans="1:14"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row>
    <row r="14" spans="1:14" s="572" customFormat="1" ht="18.75">
      <c r="A14" s="1205"/>
      <c r="B14" s="1205"/>
      <c r="C14" s="1205"/>
      <c r="D14" s="625"/>
      <c r="F14" s="621"/>
      <c r="G14" s="552" t="s">
        <v>4</v>
      </c>
      <c r="H14" s="626"/>
      <c r="I14" s="1206"/>
      <c r="J14" s="617"/>
      <c r="K14" s="592"/>
      <c r="L14" s="592"/>
      <c r="M14" s="592"/>
      <c r="N14" s="592"/>
    </row>
    <row r="15" spans="1:14" s="572" customFormat="1" ht="18.75">
      <c r="A15" s="1205"/>
      <c r="B15" s="1205"/>
      <c r="C15" s="625"/>
      <c r="D15" s="625"/>
      <c r="F15" s="636"/>
      <c r="G15" s="579" t="s">
        <v>403</v>
      </c>
      <c r="H15" s="637"/>
      <c r="I15" s="638"/>
      <c r="J15" s="617"/>
      <c r="K15" s="592"/>
      <c r="L15" s="592"/>
      <c r="M15" s="592"/>
      <c r="N15" s="592"/>
    </row>
    <row r="16" spans="1:14" s="572" customFormat="1" ht="18.75">
      <c r="A16" s="1205"/>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0" t="s">
        <v>593</v>
      </c>
      <c r="H19" s="1200"/>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3" t="s">
        <v>631</v>
      </c>
      <c r="M5" s="1233"/>
      <c r="N5" s="1233"/>
      <c r="O5" s="1233"/>
      <c r="P5" s="1233"/>
      <c r="Q5" s="1233"/>
      <c r="R5" s="1233"/>
      <c r="S5" s="1233"/>
      <c r="T5" s="1233"/>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0" t="str">
        <f>IF(NameOrPr_ch="",IF(NameOrPr="","",NameOrPr),NameOrPr_ch)</f>
        <v>Департамент ценового и тарифного регулирования Самарской области</v>
      </c>
      <c r="P7" s="1210"/>
      <c r="Q7" s="1210"/>
      <c r="R7" s="1210"/>
      <c r="S7" s="1210"/>
      <c r="T7" s="1210"/>
      <c r="U7" s="584"/>
      <c r="V7" s="584"/>
      <c r="W7" s="521"/>
      <c r="X7" s="592"/>
      <c r="Y7" s="592"/>
      <c r="Z7" s="592"/>
      <c r="AA7" s="592"/>
      <c r="AB7" s="592"/>
    </row>
    <row r="8" spans="1:28" s="572" customFormat="1" ht="18.75">
      <c r="A8" s="592"/>
      <c r="B8" s="592"/>
      <c r="C8" s="592"/>
      <c r="D8" s="592"/>
      <c r="E8" s="592"/>
      <c r="F8" s="592"/>
      <c r="G8" s="592"/>
      <c r="H8" s="592"/>
      <c r="L8" s="501"/>
      <c r="M8" s="619" t="s">
        <v>596</v>
      </c>
      <c r="N8" s="668"/>
      <c r="O8" s="1210" t="str">
        <f>IF(datePr_ch="",IF(datePr="","",datePr),datePr_ch)</f>
        <v>18.12.2020</v>
      </c>
      <c r="P8" s="1210"/>
      <c r="Q8" s="1210"/>
      <c r="R8" s="1210"/>
      <c r="S8" s="1210"/>
      <c r="T8" s="1210"/>
      <c r="U8" s="584"/>
      <c r="V8" s="584"/>
      <c r="W8" s="521"/>
      <c r="X8" s="592"/>
      <c r="Y8" s="592"/>
      <c r="Z8" s="592"/>
      <c r="AA8" s="592"/>
      <c r="AB8" s="592"/>
    </row>
    <row r="9" spans="1:28" s="572" customFormat="1" ht="18.75">
      <c r="A9" s="592"/>
      <c r="B9" s="592"/>
      <c r="C9" s="592"/>
      <c r="D9" s="592"/>
      <c r="E9" s="592"/>
      <c r="F9" s="592"/>
      <c r="G9" s="592"/>
      <c r="H9" s="592"/>
      <c r="L9" s="554"/>
      <c r="M9" s="619" t="s">
        <v>595</v>
      </c>
      <c r="N9" s="668"/>
      <c r="O9" s="1210" t="str">
        <f>IF(numberPr_ch="",IF(numberPr="","",numberPr),numberPr_ch)</f>
        <v>784</v>
      </c>
      <c r="P9" s="1210"/>
      <c r="Q9" s="1210"/>
      <c r="R9" s="1210"/>
      <c r="S9" s="1210"/>
      <c r="T9" s="1210"/>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0" t="str">
        <f>IF(IstPub_ch="",IF(IstPub="","",IstPub),IstPub_ch)</f>
        <v>Сайт правительства Самарской области</v>
      </c>
      <c r="P10" s="1210"/>
      <c r="Q10" s="1210"/>
      <c r="R10" s="1210"/>
      <c r="S10" s="1210"/>
      <c r="T10" s="1210"/>
      <c r="U10" s="584"/>
      <c r="V10" s="584"/>
      <c r="W10" s="521"/>
      <c r="X10" s="592"/>
      <c r="Y10" s="592"/>
      <c r="Z10" s="592"/>
      <c r="AA10" s="592"/>
      <c r="AB10" s="592"/>
    </row>
    <row r="11" spans="1:28" s="572" customFormat="1" ht="11.25" hidden="1">
      <c r="A11" s="592"/>
      <c r="B11" s="592"/>
      <c r="C11" s="592"/>
      <c r="D11" s="592"/>
      <c r="E11" s="592"/>
      <c r="F11" s="592"/>
      <c r="G11" s="592"/>
      <c r="H11" s="592"/>
      <c r="L11" s="1234"/>
      <c r="M11" s="1234"/>
      <c r="N11" s="568"/>
      <c r="O11" s="584"/>
      <c r="P11" s="584"/>
      <c r="Q11" s="584"/>
      <c r="R11" s="584"/>
      <c r="S11" s="584"/>
      <c r="T11" s="584"/>
      <c r="U11" s="590" t="s">
        <v>373</v>
      </c>
      <c r="X11" s="592"/>
      <c r="Y11" s="592"/>
      <c r="Z11" s="592"/>
      <c r="AA11" s="592"/>
      <c r="AB11" s="592"/>
    </row>
    <row r="12" spans="1:28">
      <c r="J12" s="531"/>
      <c r="K12" s="531"/>
      <c r="L12" s="526"/>
      <c r="M12" s="526"/>
      <c r="N12" s="504"/>
      <c r="O12" s="1211"/>
      <c r="P12" s="1211"/>
      <c r="Q12" s="1211"/>
      <c r="R12" s="1211"/>
      <c r="S12" s="1211"/>
      <c r="T12" s="1211"/>
      <c r="U12" s="1211"/>
    </row>
    <row r="13" spans="1:28">
      <c r="J13" s="531"/>
      <c r="K13" s="531"/>
      <c r="L13" s="1155" t="s">
        <v>454</v>
      </c>
      <c r="M13" s="1155"/>
      <c r="N13" s="1155"/>
      <c r="O13" s="1155"/>
      <c r="P13" s="1155"/>
      <c r="Q13" s="1155"/>
      <c r="R13" s="1155"/>
      <c r="S13" s="1155"/>
      <c r="T13" s="1155"/>
      <c r="U13" s="1155"/>
      <c r="V13" s="1155"/>
      <c r="W13" s="1155" t="s">
        <v>455</v>
      </c>
    </row>
    <row r="14" spans="1:28" ht="14.25" customHeight="1">
      <c r="J14" s="531"/>
      <c r="K14" s="531"/>
      <c r="L14" s="1217" t="s">
        <v>92</v>
      </c>
      <c r="M14" s="1217" t="s">
        <v>639</v>
      </c>
      <c r="N14" s="663"/>
      <c r="O14" s="1218" t="s">
        <v>641</v>
      </c>
      <c r="P14" s="1219"/>
      <c r="Q14" s="1219"/>
      <c r="R14" s="1219"/>
      <c r="S14" s="1219"/>
      <c r="T14" s="1220"/>
      <c r="U14" s="1228" t="s">
        <v>341</v>
      </c>
      <c r="V14" s="1214" t="s">
        <v>275</v>
      </c>
      <c r="W14" s="1155"/>
    </row>
    <row r="15" spans="1:28" ht="14.25" customHeight="1">
      <c r="J15" s="531"/>
      <c r="K15" s="531"/>
      <c r="L15" s="1217"/>
      <c r="M15" s="1217"/>
      <c r="N15" s="664"/>
      <c r="O15" s="1223" t="s">
        <v>605</v>
      </c>
      <c r="P15" s="1221" t="s">
        <v>271</v>
      </c>
      <c r="Q15" s="1222"/>
      <c r="R15" s="1225" t="s">
        <v>654</v>
      </c>
      <c r="S15" s="1226"/>
      <c r="T15" s="1227"/>
      <c r="U15" s="1229"/>
      <c r="V15" s="1215"/>
      <c r="W15" s="1155"/>
    </row>
    <row r="16" spans="1:28" ht="33.75" customHeight="1">
      <c r="J16" s="531"/>
      <c r="K16" s="531"/>
      <c r="L16" s="1217"/>
      <c r="M16" s="1217"/>
      <c r="N16" s="665"/>
      <c r="O16" s="1224"/>
      <c r="P16" s="537" t="s">
        <v>606</v>
      </c>
      <c r="Q16" s="537" t="s">
        <v>6</v>
      </c>
      <c r="R16" s="538" t="s">
        <v>274</v>
      </c>
      <c r="S16" s="1212" t="s">
        <v>273</v>
      </c>
      <c r="T16" s="1213"/>
      <c r="U16" s="1230"/>
      <c r="V16" s="1216"/>
      <c r="W16" s="1155"/>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5">
        <f ca="1">OFFSET(S17,0,-1)+1</f>
        <v>7</v>
      </c>
      <c r="T17" s="1235"/>
      <c r="U17" s="650">
        <f ca="1">OFFSET(U17,0,-2)+1</f>
        <v>8</v>
      </c>
      <c r="V17" s="651">
        <f ca="1">OFFSET(V17,0,-1)</f>
        <v>8</v>
      </c>
      <c r="W17" s="650">
        <f ca="1">OFFSET(W17,0,-1)+1</f>
        <v>9</v>
      </c>
    </row>
    <row r="18" spans="1:28" ht="22.5">
      <c r="A18" s="1236">
        <v>1</v>
      </c>
      <c r="B18" s="849"/>
      <c r="C18" s="849"/>
      <c r="D18" s="849"/>
      <c r="E18" s="850"/>
      <c r="F18" s="851"/>
      <c r="G18" s="851"/>
      <c r="H18" s="851"/>
      <c r="I18" s="852"/>
      <c r="J18" s="847"/>
      <c r="K18" s="854"/>
      <c r="L18" s="595">
        <f>mergeValue(A18)</f>
        <v>1</v>
      </c>
      <c r="M18" s="643" t="s">
        <v>20</v>
      </c>
      <c r="N18" s="648"/>
      <c r="O18" s="1237"/>
      <c r="P18" s="1237"/>
      <c r="Q18" s="1237"/>
      <c r="R18" s="1237"/>
      <c r="S18" s="1237"/>
      <c r="T18" s="1237"/>
      <c r="U18" s="1237"/>
      <c r="V18" s="1237"/>
      <c r="W18" s="632" t="s">
        <v>476</v>
      </c>
      <c r="Y18" s="591"/>
      <c r="Z18" s="591" t="str">
        <f t="shared" ref="Z18:Z31" si="0">IF(M18="","",M18 )</f>
        <v>Наименование тарифа</v>
      </c>
      <c r="AA18" s="591"/>
      <c r="AB18" s="591"/>
    </row>
    <row r="19" spans="1:28" ht="22.5">
      <c r="A19" s="1236"/>
      <c r="B19" s="1236">
        <v>1</v>
      </c>
      <c r="C19" s="849"/>
      <c r="D19" s="849"/>
      <c r="E19" s="851"/>
      <c r="F19" s="851"/>
      <c r="G19" s="851"/>
      <c r="H19" s="851"/>
      <c r="I19" s="846"/>
      <c r="J19" s="845"/>
      <c r="K19" s="848"/>
      <c r="L19" s="595" t="str">
        <f>mergeValue(A19) &amp;"."&amp; mergeValue(B19)</f>
        <v>1.1</v>
      </c>
      <c r="M19" s="548" t="s">
        <v>16</v>
      </c>
      <c r="N19" s="648"/>
      <c r="O19" s="1237"/>
      <c r="P19" s="1237"/>
      <c r="Q19" s="1237"/>
      <c r="R19" s="1237"/>
      <c r="S19" s="1237"/>
      <c r="T19" s="1237"/>
      <c r="U19" s="1237"/>
      <c r="V19" s="1237"/>
      <c r="W19" s="632" t="s">
        <v>477</v>
      </c>
      <c r="Y19" s="591"/>
      <c r="Z19" s="591" t="str">
        <f t="shared" si="0"/>
        <v>Территория действия тарифа</v>
      </c>
      <c r="AA19" s="591"/>
      <c r="AB19" s="591"/>
    </row>
    <row r="20" spans="1:28" ht="22.5">
      <c r="A20" s="1236"/>
      <c r="B20" s="1236"/>
      <c r="C20" s="1236">
        <v>1</v>
      </c>
      <c r="D20" s="849"/>
      <c r="E20" s="851"/>
      <c r="F20" s="851"/>
      <c r="G20" s="851"/>
      <c r="H20" s="851"/>
      <c r="I20" s="853"/>
      <c r="J20" s="845"/>
      <c r="K20" s="848"/>
      <c r="L20" s="595" t="str">
        <f>mergeValue(A20) &amp;"."&amp; mergeValue(B20)&amp;"."&amp; mergeValue(C20)</f>
        <v>1.1.1</v>
      </c>
      <c r="M20" s="549" t="s">
        <v>7</v>
      </c>
      <c r="N20" s="648"/>
      <c r="O20" s="1237"/>
      <c r="P20" s="1237"/>
      <c r="Q20" s="1237"/>
      <c r="R20" s="1237"/>
      <c r="S20" s="1237"/>
      <c r="T20" s="1237"/>
      <c r="U20" s="1237"/>
      <c r="V20" s="1237"/>
      <c r="W20" s="632" t="s">
        <v>633</v>
      </c>
      <c r="Y20" s="591"/>
      <c r="Z20" s="591" t="str">
        <f t="shared" si="0"/>
        <v xml:space="preserve">Наименование системы теплоснабжения </v>
      </c>
      <c r="AA20" s="591"/>
      <c r="AB20" s="591"/>
    </row>
    <row r="21" spans="1:28" ht="22.5">
      <c r="A21" s="1236"/>
      <c r="B21" s="1236"/>
      <c r="C21" s="1236"/>
      <c r="D21" s="1236">
        <v>1</v>
      </c>
      <c r="E21" s="851"/>
      <c r="F21" s="851"/>
      <c r="G21" s="851"/>
      <c r="H21" s="851"/>
      <c r="I21" s="853"/>
      <c r="J21" s="845"/>
      <c r="K21" s="848"/>
      <c r="L21" s="595" t="str">
        <f>mergeValue(A21) &amp;"."&amp; mergeValue(B21)&amp;"."&amp; mergeValue(C21)&amp;"."&amp; mergeValue(D21)</f>
        <v>1.1.1.1</v>
      </c>
      <c r="M21" s="550" t="s">
        <v>22</v>
      </c>
      <c r="N21" s="648"/>
      <c r="O21" s="1237"/>
      <c r="P21" s="1237"/>
      <c r="Q21" s="1237"/>
      <c r="R21" s="1237"/>
      <c r="S21" s="1237"/>
      <c r="T21" s="1237"/>
      <c r="U21" s="1237"/>
      <c r="V21" s="1237"/>
      <c r="W21" s="632" t="s">
        <v>634</v>
      </c>
      <c r="Y21" s="591"/>
      <c r="Z21" s="591" t="str">
        <f t="shared" si="0"/>
        <v xml:space="preserve">Источник тепловой энергии  </v>
      </c>
      <c r="AA21" s="591"/>
      <c r="AB21" s="591"/>
    </row>
    <row r="22" spans="1:28" ht="101.25">
      <c r="A22" s="1236"/>
      <c r="B22" s="1236"/>
      <c r="C22" s="1236"/>
      <c r="D22" s="1236"/>
      <c r="E22" s="1236">
        <v>1</v>
      </c>
      <c r="F22" s="851"/>
      <c r="G22" s="851"/>
      <c r="H22" s="849">
        <v>1</v>
      </c>
      <c r="I22" s="1236">
        <v>1</v>
      </c>
      <c r="J22" s="851"/>
      <c r="K22" s="856"/>
      <c r="L22" s="595" t="str">
        <f>mergeValue(A22) &amp;"."&amp; mergeValue(B22)&amp;"."&amp; mergeValue(C22)&amp;"."&amp; mergeValue(D22)&amp;"."&amp; mergeValue(E22)</f>
        <v>1.1.1.1.1</v>
      </c>
      <c r="M22" s="556" t="s">
        <v>9</v>
      </c>
      <c r="N22" s="648"/>
      <c r="O22" s="1238"/>
      <c r="P22" s="1238"/>
      <c r="Q22" s="1238"/>
      <c r="R22" s="1238"/>
      <c r="S22" s="1238"/>
      <c r="T22" s="1238"/>
      <c r="U22" s="1238"/>
      <c r="V22" s="1238"/>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6"/>
      <c r="B23" s="1236"/>
      <c r="C23" s="1236"/>
      <c r="D23" s="1236"/>
      <c r="E23" s="1236"/>
      <c r="F23" s="1236">
        <v>1</v>
      </c>
      <c r="G23" s="849"/>
      <c r="H23" s="849"/>
      <c r="I23" s="1236"/>
      <c r="J23" s="1236">
        <v>1</v>
      </c>
      <c r="K23" s="857"/>
      <c r="L23" s="595" t="str">
        <f>mergeValue(A23) &amp;"."&amp; mergeValue(B23)&amp;"."&amp; mergeValue(C23)&amp;"."&amp; mergeValue(D23)&amp;"."&amp; mergeValue(E23)&amp;"."&amp; mergeValue(F23)</f>
        <v>1.1.1.1.1.1</v>
      </c>
      <c r="M23" s="557" t="s">
        <v>10</v>
      </c>
      <c r="N23" s="648"/>
      <c r="O23" s="1239"/>
      <c r="P23" s="1240"/>
      <c r="Q23" s="1240"/>
      <c r="R23" s="1240"/>
      <c r="S23" s="1240"/>
      <c r="T23" s="1240"/>
      <c r="U23" s="1240"/>
      <c r="V23" s="1241"/>
      <c r="W23" s="632" t="s">
        <v>636</v>
      </c>
      <c r="Y23" s="591"/>
      <c r="Z23" s="591" t="str">
        <f t="shared" si="0"/>
        <v>Группа потребителей</v>
      </c>
      <c r="AA23" s="591"/>
      <c r="AB23" s="591"/>
    </row>
    <row r="24" spans="1:28" ht="189" customHeight="1">
      <c r="A24" s="1236"/>
      <c r="B24" s="1236"/>
      <c r="C24" s="1236"/>
      <c r="D24" s="1236"/>
      <c r="E24" s="1236"/>
      <c r="F24" s="1236"/>
      <c r="G24" s="849">
        <v>1</v>
      </c>
      <c r="H24" s="849"/>
      <c r="I24" s="1236"/>
      <c r="J24" s="1236"/>
      <c r="K24" s="857">
        <v>1</v>
      </c>
      <c r="L24" s="595" t="str">
        <f>mergeValue(A24) &amp;"."&amp; mergeValue(B24)&amp;"."&amp; mergeValue(C24)&amp;"."&amp; mergeValue(D24)&amp;"."&amp; mergeValue(E24)&amp;"."&amp; mergeValue(F24)&amp;"."&amp; mergeValue(G24)</f>
        <v>1.1.1.1.1.1.1</v>
      </c>
      <c r="M24" s="1071"/>
      <c r="N24" s="648"/>
      <c r="O24" s="564"/>
      <c r="P24" s="564"/>
      <c r="Q24" s="1096"/>
      <c r="R24" s="1231"/>
      <c r="S24" s="1232" t="s">
        <v>84</v>
      </c>
      <c r="T24" s="1231"/>
      <c r="U24" s="1232" t="s">
        <v>85</v>
      </c>
      <c r="V24" s="564"/>
      <c r="W24" s="1207" t="s">
        <v>655</v>
      </c>
      <c r="X24" s="587" t="str">
        <f>strCheckDate(O25:V25)</f>
        <v/>
      </c>
      <c r="Y24" s="591"/>
      <c r="Z24" s="591" t="str">
        <f t="shared" si="0"/>
        <v/>
      </c>
      <c r="AA24" s="591"/>
      <c r="AB24" s="591"/>
    </row>
    <row r="25" spans="1:28" ht="11.25" hidden="1" customHeight="1">
      <c r="A25" s="1236"/>
      <c r="B25" s="1236"/>
      <c r="C25" s="1236"/>
      <c r="D25" s="1236"/>
      <c r="E25" s="1236"/>
      <c r="F25" s="1236"/>
      <c r="G25" s="849"/>
      <c r="H25" s="849"/>
      <c r="I25" s="1236"/>
      <c r="J25" s="1236"/>
      <c r="K25" s="857"/>
      <c r="L25" s="602"/>
      <c r="M25" s="648"/>
      <c r="N25" s="648"/>
      <c r="O25" s="564"/>
      <c r="P25" s="564"/>
      <c r="Q25" s="586" t="str">
        <f>R24 &amp; "-" &amp; T24</f>
        <v>-</v>
      </c>
      <c r="R25" s="1231"/>
      <c r="S25" s="1232"/>
      <c r="T25" s="1231"/>
      <c r="U25" s="1232"/>
      <c r="V25" s="564"/>
      <c r="W25" s="1208"/>
      <c r="Y25" s="591"/>
      <c r="Z25" s="591" t="str">
        <f t="shared" si="0"/>
        <v/>
      </c>
      <c r="AA25" s="591"/>
      <c r="AB25" s="591"/>
    </row>
    <row r="26" spans="1:28" ht="15" customHeight="1">
      <c r="A26" s="1236"/>
      <c r="B26" s="1236"/>
      <c r="C26" s="1236"/>
      <c r="D26" s="1236"/>
      <c r="E26" s="1236"/>
      <c r="F26" s="1236"/>
      <c r="G26" s="851"/>
      <c r="H26" s="849"/>
      <c r="I26" s="1236"/>
      <c r="J26" s="1236"/>
      <c r="K26" s="856"/>
      <c r="L26" s="540"/>
      <c r="M26" s="559" t="s">
        <v>25</v>
      </c>
      <c r="N26" s="566"/>
      <c r="O26" s="566"/>
      <c r="P26" s="566"/>
      <c r="Q26" s="566"/>
      <c r="R26" s="566"/>
      <c r="S26" s="566"/>
      <c r="T26" s="566"/>
      <c r="U26" s="566"/>
      <c r="V26" s="562"/>
      <c r="W26" s="1209"/>
      <c r="Y26" s="591"/>
      <c r="Z26" s="591" t="str">
        <f t="shared" si="0"/>
        <v>Добавить вид теплоносителя (параметры теплоносителя)</v>
      </c>
      <c r="AA26" s="591"/>
      <c r="AB26" s="591"/>
    </row>
    <row r="27" spans="1:28" ht="15" customHeight="1">
      <c r="A27" s="1236"/>
      <c r="B27" s="1236"/>
      <c r="C27" s="1236"/>
      <c r="D27" s="1236"/>
      <c r="E27" s="1236"/>
      <c r="F27" s="851"/>
      <c r="G27" s="851"/>
      <c r="H27" s="849"/>
      <c r="I27" s="1236"/>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6"/>
      <c r="B28" s="1236"/>
      <c r="C28" s="1236"/>
      <c r="D28" s="1236"/>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6"/>
      <c r="B29" s="1236"/>
      <c r="C29" s="1236"/>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6"/>
      <c r="B30" s="1236"/>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6"/>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2021-02-26T06:58:40Z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