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codeName="xlsBook"/>
  <mc:AlternateContent xmlns:mc="http://schemas.openxmlformats.org/markup-compatibility/2006">
    <mc:Choice Requires="x15">
      <x15ac:absPath xmlns:x15ac="http://schemas.microsoft.com/office/spreadsheetml/2010/11/ac" url="C:\Users\admin\Downloads\"/>
    </mc:Choice>
  </mc:AlternateContent>
  <xr:revisionPtr revIDLastSave="0" documentId="8_{6CCEEAB8-1BDA-4639-80AB-0F7D1A1C004D}" xr6:coauthVersionLast="46" xr6:coauthVersionMax="46" xr10:uidLastSave="{00000000-0000-0000-0000-000000000000}"/>
  <bookViews>
    <workbookView xWindow="28680" yWindow="-120" windowWidth="20730" windowHeight="11760" tabRatio="903" firstSheet="3"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r:id="rId25"/>
    <sheet name="Форма 4.10.4 | Т-гор.вода" sheetId="628"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Т-гор.вода'!$M$26</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Т-гор.вода'!$M$18:$AN$34</definedName>
    <definedName name="checkCell_List06_5_double_date">'Форма 4.10.4 | Т-гор.вода'!$AO$18:$AO$34</definedName>
    <definedName name="checkCell_List06_5_unique_t">'Форма 4.10.4 | Т-гор.вода'!$M$18:$M$34</definedName>
    <definedName name="checkCell_List06_5_unique_t1">'Форма 4.10.4 | Т-гор.вода'!$AP$18:$AP$34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4.10.1'!$D$14:$L$35</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et_union_hor!$M$167</definedName>
    <definedName name="default_val_5">'Форма 4.10.4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et_union_hor!$O$237:$V$242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List13_1">et_union_hor!$350:$350</definedName>
    <definedName name="et_List14_1_1">et_union_hor!$355:$356</definedName>
    <definedName name="et_List14_1_2">et_union_hor!$367:$367</definedName>
    <definedName name="et_List14_1_3">et_union_hor!$372:$372</definedName>
    <definedName name="et_List14_1_4">et_union_hor!$361:$362</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et_union_hor!$V$237:$V$250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et_union_hor!$AM$103:$AM$119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DP">'Форма 4.10.4 | Т-гор.вода'!$11:$11</definedName>
    <definedName name="List06_5_MC">'Форма 4.10.4 | Т-гор.вода'!$O$18:$O$34</definedName>
    <definedName name="List06_5_MC2">'Форма 4.10.4 | Т-гор.вода'!$AM$18:$AM$34</definedName>
    <definedName name="List06_5_note">'Форма 4.10.4 | Т-гор.вода'!$AN$18:$AN$34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4.10.1'!$H$17:$I$19</definedName>
    <definedName name="List14_1_Date_1">'Форма 4.10.1'!$H$23:$I$35</definedName>
    <definedName name="List14_1_DPR">'Форма 4.10.1'!$K$21</definedName>
    <definedName name="List14_1_flagIPR">'Форма 4.10.1'!$J$15</definedName>
    <definedName name="List14_1_GroundMaterials_1">'Форма 4.10.1'!$K$15:$K$35</definedName>
    <definedName name="List14_1_hypIPR">'Форма 4.10.1'!$K$15</definedName>
    <definedName name="List14_1_method">'Форма 4.10.1'!$J$17:$J$19</definedName>
    <definedName name="List14_1_note">'Форма 4.10.1'!$L$14:$L$35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4.10.1'!$C$17:$C$19</definedName>
    <definedName name="pDel_List14_1_1_2">'Форма 4.10.1'!$G$17:$G$19</definedName>
    <definedName name="pDel_List14_1_2">'Форма 4.10.1'!$C$23:$C$25</definedName>
    <definedName name="pDel_List14_1_2_2">'Форма 4.10.1'!$G$23:$G$25</definedName>
    <definedName name="pDel_List14_1_3">'Форма 4.10.1'!$C$27:$C$29</definedName>
    <definedName name="pDel_List14_1_3_2">'Форма 4.10.1'!$G$27:$G$29</definedName>
    <definedName name="pDel_List14_1_4">'Форма 4.10.1'!$C$31:$C$32</definedName>
    <definedName name="pDel_List14_1_4_2">'Форма 4.10.1'!$G$31:$G$32</definedName>
    <definedName name="pDel_List14_1_5">'Форма 4.10.1'!$C$34:$C$35</definedName>
    <definedName name="pDel_List14_1_5_2">'Форма 4.10.1'!$G$34:$G$35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Т-гор.вода'!$AM$14:$AM$34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REESTR_ORG!$A$2:$J$188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et_union_hor!$M$148</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workbook>
</file>

<file path=xl/calcChain.xml><?xml version="1.0" encoding="utf-8"?>
<calcChain xmlns="http://schemas.openxmlformats.org/spreadsheetml/2006/main">
  <c r="J24" i="647" l="1"/>
  <c r="A152" i="612" s="1"/>
  <c r="J23" i="647"/>
  <c r="A153" i="612"/>
  <c r="A154" i="612"/>
  <c r="A155" i="612"/>
  <c r="A150" i="612"/>
  <c r="A151" i="612"/>
  <c r="A149"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6" i="612"/>
  <c r="A127" i="612"/>
  <c r="A128" i="612"/>
  <c r="A130" i="612"/>
  <c r="A131" i="612"/>
  <c r="A132" i="612"/>
  <c r="A133" i="612"/>
  <c r="A135" i="612"/>
  <c r="A136" i="612"/>
  <c r="A137" i="612"/>
  <c r="A138" i="612"/>
  <c r="A139" i="612"/>
  <c r="A141" i="612"/>
  <c r="A142" i="612"/>
  <c r="A144" i="612"/>
  <c r="A145" i="612"/>
  <c r="A146" i="612"/>
  <c r="A147" i="612"/>
  <c r="A148" i="612"/>
  <c r="AB24" i="628"/>
  <c r="A134" i="612" s="1"/>
  <c r="P24" i="628"/>
  <c r="P29" i="628" s="1"/>
  <c r="A129" i="612" s="1"/>
  <c r="AA29" i="628"/>
  <c r="A143" i="612" s="1"/>
  <c r="M8" i="628"/>
  <c r="O8" i="628"/>
  <c r="M9" i="628"/>
  <c r="O9"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N17" i="628" s="1"/>
  <c r="O18" i="628"/>
  <c r="AQ24" i="628"/>
  <c r="V24" i="628"/>
  <c r="AH24" i="628"/>
  <c r="AR25" i="628"/>
  <c r="AQ29" i="628"/>
  <c r="O29" i="628"/>
  <c r="V29" i="628"/>
  <c r="AH29" i="628"/>
  <c r="AR30" i="628"/>
  <c r="AH119" i="471"/>
  <c r="AH109" i="471"/>
  <c r="H12" i="649"/>
  <c r="H11" i="649"/>
  <c r="H9" i="649"/>
  <c r="H8" i="649"/>
  <c r="H7" i="649"/>
  <c r="H12" i="645"/>
  <c r="H9" i="645"/>
  <c r="H8" i="645"/>
  <c r="F34" i="647"/>
  <c r="E34" i="647"/>
  <c r="F31" i="647"/>
  <c r="E31" i="647"/>
  <c r="F27" i="647"/>
  <c r="E27" i="647"/>
  <c r="F23" i="647"/>
  <c r="E23" i="647"/>
  <c r="F17" i="647"/>
  <c r="E17" i="647"/>
  <c r="H12" i="616"/>
  <c r="H9" i="616"/>
  <c r="H8" i="616"/>
  <c r="R14" i="601"/>
  <c r="H13" i="649" s="1"/>
  <c r="R13" i="601"/>
  <c r="R12" i="601"/>
  <c r="P12" i="601"/>
  <c r="L23" i="628"/>
  <c r="L28" i="628"/>
  <c r="F9" i="649"/>
  <c r="F10" i="649"/>
  <c r="M12" i="601"/>
  <c r="L21" i="628"/>
  <c r="L29" i="628"/>
  <c r="AO29" i="628"/>
  <c r="F12" i="649"/>
  <c r="L19" i="628"/>
  <c r="F13" i="649"/>
  <c r="F8" i="649"/>
  <c r="B2" i="525"/>
  <c r="L20" i="628"/>
  <c r="AP23" i="628"/>
  <c r="AO24" i="628"/>
  <c r="AP28" i="628"/>
  <c r="F11" i="649"/>
  <c r="M14" i="601"/>
  <c r="B3" i="525"/>
  <c r="L18" i="628"/>
  <c r="L24" i="628"/>
  <c r="M13" i="601"/>
  <c r="AB29" i="628" l="1"/>
  <c r="A140" i="612" s="1"/>
  <c r="A125" i="612"/>
  <c r="H13" i="616"/>
  <c r="H13"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4" i="624"/>
  <c r="L20" i="624"/>
  <c r="L22" i="624"/>
  <c r="L18" i="624"/>
  <c r="L21" i="624"/>
  <c r="L19" i="624"/>
  <c r="L23" i="624"/>
  <c r="X24" i="624"/>
  <c r="F8" i="647" l="1"/>
  <c r="E8" i="647"/>
  <c r="F7" i="647"/>
  <c r="E7" i="647"/>
  <c r="H11" i="645"/>
  <c r="H7" i="645"/>
  <c r="F12" i="645"/>
  <c r="F13" i="645"/>
  <c r="F11" i="645"/>
  <c r="F10" i="645"/>
  <c r="F8" i="645"/>
  <c r="F9" i="645"/>
  <c r="O9" i="632" l="1"/>
  <c r="M9" i="632"/>
  <c r="O8" i="632"/>
  <c r="M8" i="632"/>
  <c r="N9" i="633"/>
  <c r="M9" i="633"/>
  <c r="N8" i="633"/>
  <c r="M8" i="633"/>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O9" i="625"/>
  <c r="M9" i="625"/>
  <c r="O8" i="625"/>
  <c r="M8" i="625"/>
  <c r="E3" i="437"/>
  <c r="E2" i="437"/>
  <c r="O17" i="627" l="1"/>
  <c r="P17" i="627" s="1"/>
  <c r="Q17" i="627" s="1"/>
  <c r="R17" i="627" s="1"/>
  <c r="S17" i="627" s="1"/>
  <c r="U17" i="627" s="1"/>
  <c r="V17" i="627" s="1"/>
  <c r="W17" i="627" s="1"/>
  <c r="Z24" i="627"/>
  <c r="Q25" i="627"/>
  <c r="L19" i="627"/>
  <c r="L23" i="627"/>
  <c r="L21" i="627"/>
  <c r="X24" i="627"/>
  <c r="L18" i="627"/>
  <c r="L20" i="627"/>
  <c r="L24" i="627"/>
  <c r="Y23" i="627"/>
  <c r="O18" i="632" l="1"/>
  <c r="P18" i="632" s="1"/>
  <c r="Q18" i="632" s="1"/>
  <c r="R18" i="632" s="1"/>
  <c r="S18" i="632" s="1"/>
  <c r="T18" i="632" s="1"/>
  <c r="V18" i="632" s="1"/>
  <c r="R24" i="632"/>
  <c r="L23" i="632"/>
  <c r="L19" i="632"/>
  <c r="Y23" i="632"/>
  <c r="L21" i="632"/>
  <c r="L20" i="632"/>
  <c r="L22" i="632"/>
  <c r="X18" i="632" l="1"/>
  <c r="M12" i="550"/>
  <c r="Z250" i="471" l="1"/>
  <c r="Z249" i="471"/>
  <c r="Z248" i="471"/>
  <c r="Z247" i="471"/>
  <c r="Z246" i="471"/>
  <c r="Z245" i="471"/>
  <c r="Z244" i="471"/>
  <c r="Q244" i="471"/>
  <c r="Z243" i="471"/>
  <c r="Z242" i="471"/>
  <c r="Z241" i="471"/>
  <c r="Z240" i="471"/>
  <c r="Z239" i="471"/>
  <c r="Z238" i="471"/>
  <c r="Z237"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F8" i="643"/>
  <c r="L241" i="471"/>
  <c r="F9" i="643"/>
  <c r="L237" i="471"/>
  <c r="L19" i="642"/>
  <c r="L243" i="471"/>
  <c r="L23" i="642"/>
  <c r="L22" i="642"/>
  <c r="L18" i="642"/>
  <c r="F11" i="643"/>
  <c r="L240" i="471"/>
  <c r="L20" i="642"/>
  <c r="F13" i="643"/>
  <c r="L242" i="471"/>
  <c r="X243" i="471"/>
  <c r="F12" i="643"/>
  <c r="L239" i="471"/>
  <c r="L21" i="642"/>
  <c r="F10" i="643"/>
  <c r="L24" i="642"/>
  <c r="L238" i="471"/>
  <c r="X24" i="642"/>
  <c r="V17" i="642" l="1"/>
  <c r="W17" i="642" s="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F8" i="641"/>
  <c r="L219" i="471"/>
  <c r="L221" i="471"/>
  <c r="F9" i="641"/>
  <c r="L20" i="640"/>
  <c r="L23" i="640"/>
  <c r="X225" i="471"/>
  <c r="X26" i="640"/>
  <c r="L21" i="640"/>
  <c r="L24" i="640"/>
  <c r="L220" i="471"/>
  <c r="F12" i="641"/>
  <c r="L225" i="471"/>
  <c r="L224" i="471"/>
  <c r="L26" i="640"/>
  <c r="L25" i="640"/>
  <c r="L222" i="471"/>
  <c r="L223" i="471"/>
  <c r="F13" i="641"/>
  <c r="L22" i="640"/>
  <c r="F11" i="641"/>
  <c r="F10" i="641"/>
  <c r="V19" i="640" l="1"/>
  <c r="W19" i="640" s="1"/>
  <c r="AA197" i="471" l="1"/>
  <c r="AI196" i="471"/>
  <c r="R183" i="471"/>
  <c r="V119" i="471"/>
  <c r="AR110" i="471"/>
  <c r="AQ109" i="471"/>
  <c r="V109" i="471"/>
  <c r="Q149" i="471"/>
  <c r="Z148" i="471"/>
  <c r="Q131" i="471"/>
  <c r="Z130" i="471"/>
  <c r="Q92" i="471"/>
  <c r="Z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34" i="471"/>
  <c r="F8" i="637"/>
  <c r="L33" i="471"/>
  <c r="L87" i="471"/>
  <c r="L124" i="471"/>
  <c r="L109" i="471"/>
  <c r="F8" i="634"/>
  <c r="F9" i="639"/>
  <c r="L73" i="471"/>
  <c r="F9" i="637"/>
  <c r="L161" i="471"/>
  <c r="F11" i="638"/>
  <c r="L144" i="471"/>
  <c r="Y182" i="471"/>
  <c r="F13" i="637"/>
  <c r="F9" i="638"/>
  <c r="L52" i="471"/>
  <c r="AH196" i="471"/>
  <c r="L127" i="471"/>
  <c r="L32" i="471"/>
  <c r="L55" i="471"/>
  <c r="F8" i="635"/>
  <c r="L196" i="471"/>
  <c r="Y129" i="471"/>
  <c r="L36" i="471"/>
  <c r="L193" i="471"/>
  <c r="L67" i="471"/>
  <c r="X55" i="471"/>
  <c r="L35" i="471"/>
  <c r="L194" i="471"/>
  <c r="X130" i="471"/>
  <c r="X73" i="471"/>
  <c r="X166" i="471"/>
  <c r="AO109" i="471"/>
  <c r="F12" i="634"/>
  <c r="X148" i="471"/>
  <c r="L103" i="471"/>
  <c r="F10" i="636"/>
  <c r="L50" i="471"/>
  <c r="F12" i="638"/>
  <c r="L69" i="471"/>
  <c r="L88" i="471"/>
  <c r="L51" i="471"/>
  <c r="L37" i="471"/>
  <c r="F11" i="635"/>
  <c r="F10" i="634"/>
  <c r="L165" i="471"/>
  <c r="L86" i="471"/>
  <c r="L49" i="471"/>
  <c r="L178" i="471"/>
  <c r="F11" i="634"/>
  <c r="L31" i="471"/>
  <c r="X91" i="471"/>
  <c r="L72" i="471"/>
  <c r="L181" i="471"/>
  <c r="L68" i="471"/>
  <c r="F11" i="639"/>
  <c r="L192" i="471"/>
  <c r="L106" i="471"/>
  <c r="F10" i="637"/>
  <c r="Y90" i="471"/>
  <c r="L166" i="471"/>
  <c r="L143" i="471"/>
  <c r="L85" i="471"/>
  <c r="L148" i="471"/>
  <c r="L163" i="471"/>
  <c r="F8" i="638"/>
  <c r="F13" i="636"/>
  <c r="L129" i="471"/>
  <c r="L105" i="471"/>
  <c r="F12" i="636"/>
  <c r="F10" i="635"/>
  <c r="X37" i="471"/>
  <c r="F11" i="636"/>
  <c r="L104" i="471"/>
  <c r="L162" i="471"/>
  <c r="F10" i="639"/>
  <c r="L164" i="471"/>
  <c r="F9" i="636"/>
  <c r="L125" i="471"/>
  <c r="F12" i="639"/>
  <c r="F13" i="634"/>
  <c r="L147" i="471"/>
  <c r="L90" i="471"/>
  <c r="F8" i="636"/>
  <c r="L71" i="471"/>
  <c r="L182" i="471"/>
  <c r="F9" i="635"/>
  <c r="F13" i="638"/>
  <c r="L70" i="471"/>
  <c r="Y147" i="471"/>
  <c r="F13" i="635"/>
  <c r="L130" i="471"/>
  <c r="F11" i="637"/>
  <c r="F8" i="639"/>
  <c r="F12" i="635"/>
  <c r="F9" i="634"/>
  <c r="L126" i="471"/>
  <c r="F10" i="638"/>
  <c r="AP108" i="471"/>
  <c r="L160" i="471"/>
  <c r="L179" i="471"/>
  <c r="L108" i="471"/>
  <c r="L142" i="471"/>
  <c r="L53" i="471"/>
  <c r="L119" i="471"/>
  <c r="F13" i="639"/>
  <c r="L195" i="471"/>
  <c r="L145" i="471"/>
  <c r="Y165" i="471"/>
  <c r="F12" i="637"/>
  <c r="AO119" i="471"/>
  <c r="L54" i="471"/>
  <c r="L180" i="471"/>
  <c r="L91"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8" i="625"/>
  <c r="L26" i="626"/>
  <c r="L22" i="625"/>
  <c r="L20" i="625"/>
  <c r="L22" i="626"/>
  <c r="L20" i="626"/>
  <c r="L19" i="625"/>
  <c r="L24" i="626"/>
  <c r="L21" i="625"/>
  <c r="X24" i="625"/>
  <c r="X26" i="626"/>
  <c r="L24" i="625"/>
  <c r="L23" i="626"/>
  <c r="L25" i="626"/>
  <c r="L21" i="626"/>
  <c r="L23"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3"/>
  <c r="Y23" i="630"/>
  <c r="L23" i="631"/>
  <c r="L18" i="631"/>
  <c r="L22" i="633"/>
  <c r="L22" i="631"/>
  <c r="L24" i="630"/>
  <c r="X24" i="630"/>
  <c r="L23" i="633"/>
  <c r="Y23" i="631"/>
  <c r="L24" i="631"/>
  <c r="L23" i="630"/>
  <c r="L20" i="630"/>
  <c r="L19" i="631"/>
  <c r="L21" i="631"/>
  <c r="L21" i="630"/>
  <c r="L19" i="630"/>
  <c r="L18" i="630"/>
  <c r="L19" i="633"/>
  <c r="L21" i="633"/>
  <c r="L20" i="631"/>
  <c r="X24" i="631"/>
  <c r="AH23" i="633"/>
  <c r="AG18" i="633" l="1"/>
  <c r="U17" i="631"/>
  <c r="Q25" i="629"/>
  <c r="Z24" i="629"/>
  <c r="O17" i="629"/>
  <c r="P17" i="629" s="1"/>
  <c r="Q17" i="629" s="1"/>
  <c r="R17" i="629" s="1"/>
  <c r="L19" i="629"/>
  <c r="L20" i="629"/>
  <c r="L18" i="629"/>
  <c r="L23" i="629"/>
  <c r="L21" i="629"/>
  <c r="L24" i="629"/>
  <c r="X24" i="629"/>
  <c r="Y23" i="629"/>
  <c r="V17" i="631" l="1"/>
  <c r="W17" i="631" s="1"/>
  <c r="S17" i="629"/>
  <c r="U17" i="629" s="1"/>
  <c r="V17" i="629" s="1"/>
  <c r="W17" i="629" s="1"/>
  <c r="M291" i="471" l="1"/>
  <c r="R306" i="471"/>
  <c r="P296" i="471"/>
  <c r="R301" i="471"/>
  <c r="R296" i="471"/>
  <c r="H11" i="618"/>
  <c r="H7" i="618"/>
  <c r="H11" i="617"/>
  <c r="H7" i="617"/>
  <c r="H11" i="616"/>
  <c r="H7" i="616"/>
  <c r="H11" i="614"/>
  <c r="H7" i="614"/>
  <c r="H339" i="471"/>
  <c r="E29" i="205"/>
  <c r="F29" i="205"/>
  <c r="E326" i="471"/>
  <c r="E331" i="471"/>
  <c r="F9" i="617"/>
  <c r="F11" i="616"/>
  <c r="F9" i="614"/>
  <c r="M306" i="471"/>
  <c r="F11" i="617"/>
  <c r="F336" i="471"/>
  <c r="F339" i="471"/>
  <c r="F8" i="614"/>
  <c r="F13" i="614"/>
  <c r="F12" i="617"/>
  <c r="F8" i="618"/>
  <c r="F10" i="617"/>
  <c r="F13" i="616"/>
  <c r="F8" i="616"/>
  <c r="F341" i="471"/>
  <c r="F11" i="614"/>
  <c r="F10" i="614"/>
  <c r="F8" i="617"/>
  <c r="F13" i="617"/>
  <c r="F12" i="614"/>
  <c r="F340" i="471"/>
  <c r="M296" i="471"/>
  <c r="F13" i="618"/>
  <c r="F9" i="616"/>
  <c r="F11" i="618"/>
  <c r="F10" i="616"/>
  <c r="F10" i="618"/>
  <c r="F9" i="618"/>
  <c r="F12" i="616"/>
  <c r="F12" i="618"/>
  <c r="M301" i="471"/>
  <c r="F337" i="471"/>
  <c r="F338" i="471"/>
</calcChain>
</file>

<file path=xl/sharedStrings.xml><?xml version="1.0" encoding="utf-8"?>
<sst xmlns="http://schemas.openxmlformats.org/spreadsheetml/2006/main" count="4607" uniqueCount="2125">
  <si>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</si>
  <si>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</si>
  <si>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</si>
  <si>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</si>
  <si>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</si>
  <si>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</si>
  <si>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</si>
  <si>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</si>
  <si>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</si>
  <si>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</si>
  <si>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</si>
  <si>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</si>
  <si>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</si>
  <si>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</si>
  <si>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</si>
  <si>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</si>
  <si>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</si>
  <si>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</si>
  <si>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</si>
  <si>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</si>
  <si>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</si>
  <si>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</si>
  <si>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</si>
  <si>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</si>
  <si>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</si>
  <si>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</si>
  <si>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</si>
  <si>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</si>
  <si>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</si>
  <si>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</si>
  <si>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</si>
  <si>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</si>
  <si>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</si>
  <si>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</si>
  <si>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</si>
  <si>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</si>
  <si>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</si>
  <si>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</si>
  <si>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</si>
  <si>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</si>
  <si>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</si>
  <si>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</si>
  <si>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</si>
  <si>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</si>
  <si>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</si>
  <si>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</si>
  <si>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</si>
  <si>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</si>
  <si>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</si>
  <si>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</si>
  <si>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</si>
  <si>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</si>
  <si>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</si>
  <si>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</si>
  <si>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</si>
  <si>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</si>
  <si>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</si>
  <si>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</si>
  <si>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</si>
  <si>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</si>
  <si>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</si>
  <si>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</si>
  <si>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</si>
  <si>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</si>
  <si>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</si>
  <si>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</si>
  <si>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</si>
  <si>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</si>
  <si>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</si>
  <si>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</si>
  <si>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</si>
  <si>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</si>
  <si>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</si>
  <si>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</si>
  <si>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</si>
  <si>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</si>
  <si>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</si>
  <si>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</si>
  <si>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</si>
  <si>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</si>
  <si>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</si>
  <si>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</si>
  <si>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</si>
  <si>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</si>
  <si>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</si>
  <si>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</si>
  <si>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</si>
  <si>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</si>
  <si>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</si>
  <si>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</si>
  <si>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</si>
  <si>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</si>
  <si>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</si>
  <si>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</si>
  <si>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</si>
  <si>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</si>
  <si>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</si>
  <si>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</si>
  <si>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</si>
  <si>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</si>
  <si>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</si>
  <si>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</si>
  <si>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</si>
  <si>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</si>
  <si>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</si>
  <si>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</si>
  <si>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</si>
  <si>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</si>
  <si>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</si>
  <si>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</si>
  <si>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</si>
  <si>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</si>
  <si>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</si>
  <si>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</si>
  <si>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</si>
  <si>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</si>
  <si>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</si>
  <si>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</si>
  <si>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</si>
  <si>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</si>
  <si>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</si>
  <si>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</si>
  <si>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</si>
  <si>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</si>
  <si>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</si>
  <si>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</si>
  <si>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</si>
  <si>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</si>
  <si>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</si>
  <si>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</si>
  <si>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</si>
  <si>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</si>
  <si>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</si>
  <si>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</si>
  <si>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</si>
  <si>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</si>
  <si>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</si>
  <si>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</si>
  <si>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</si>
  <si>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</si>
  <si>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</si>
  <si>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</si>
  <si>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</si>
  <si>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</si>
  <si>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</si>
  <si>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</si>
  <si>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</si>
  <si>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</si>
  <si>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</si>
  <si>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</si>
  <si>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</si>
  <si>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</si>
  <si>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</si>
  <si>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</si>
  <si>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</si>
  <si>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</si>
  <si>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</si>
  <si>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</si>
  <si>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</si>
  <si>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</si>
  <si>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</si>
  <si>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</si>
  <si>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</si>
  <si>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</si>
  <si>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</si>
  <si>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</si>
  <si>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</si>
  <si>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</si>
  <si>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</si>
  <si>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</si>
  <si>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</si>
  <si>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</si>
  <si>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</si>
  <si>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</si>
  <si>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</si>
  <si>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</si>
  <si>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</si>
  <si>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</si>
  <si>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</si>
  <si>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</si>
  <si>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</si>
  <si>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</si>
  <si>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</si>
  <si>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</si>
  <si>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</si>
  <si>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</si>
  <si>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</si>
  <si>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</si>
  <si>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</si>
  <si>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</si>
  <si>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</si>
  <si>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</si>
  <si>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</si>
  <si>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</si>
  <si>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</si>
  <si>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</si>
  <si>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</si>
  <si>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</si>
  <si>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</si>
  <si>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</si>
  <si>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</si>
  <si>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</si>
  <si>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</si>
  <si>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</si>
  <si>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</si>
  <si>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</si>
  <si>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</si>
  <si>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</si>
  <si>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</si>
  <si>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</si>
  <si>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</si>
  <si>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</si>
  <si>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</si>
  <si>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</si>
  <si>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</si>
  <si>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</si>
  <si>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</si>
  <si>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</si>
  <si>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</si>
  <si>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</si>
  <si>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</si>
  <si>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</si>
  <si>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</si>
  <si>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</si>
  <si>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</si>
  <si>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</si>
  <si>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</si>
  <si>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</si>
  <si>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</si>
  <si>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</si>
  <si>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</si>
  <si>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</si>
  <si>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</si>
  <si>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</si>
  <si>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</si>
  <si>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</si>
  <si>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</si>
  <si>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</si>
  <si>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</si>
  <si>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</si>
  <si>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</si>
  <si>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</si>
  <si>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</si>
  <si>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</si>
  <si>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</si>
  <si>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</si>
  <si>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</si>
  <si>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</si>
  <si>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</si>
  <si>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</si>
  <si>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</si>
  <si>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</si>
  <si>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</si>
  <si>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</si>
  <si>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</si>
  <si>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</si>
  <si>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</si>
  <si>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</si>
  <si>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</si>
  <si>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</si>
  <si>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</si>
  <si>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</si>
  <si>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</si>
  <si>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</si>
  <si>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</si>
  <si>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</si>
  <si>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</si>
  <si>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</si>
  <si>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</si>
  <si>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</si>
  <si>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</si>
  <si>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</si>
  <si>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</si>
  <si>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</si>
  <si>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</si>
  <si>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</si>
  <si>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</si>
  <si>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</si>
  <si>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</si>
  <si>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</si>
  <si>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</si>
  <si>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</si>
  <si>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</si>
  <si>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</si>
  <si>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</si>
  <si>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</si>
  <si>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</si>
  <si>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</si>
  <si>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</si>
  <si>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</si>
  <si>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</si>
  <si>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</si>
  <si>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</si>
  <si>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</si>
  <si>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</si>
  <si>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</si>
  <si>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</si>
  <si>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</si>
  <si>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</si>
  <si>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</si>
  <si>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</si>
  <si>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</si>
  <si>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</si>
  <si>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</si>
  <si>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</si>
  <si>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</si>
  <si>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</si>
  <si>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</si>
  <si>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</si>
  <si>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</si>
  <si>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</si>
  <si>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</si>
  <si>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</si>
  <si>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</si>
  <si>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</si>
  <si>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</si>
  <si>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</si>
  <si>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</si>
  <si>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</si>
  <si>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</si>
  <si>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</si>
  <si>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</si>
  <si>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</si>
  <si>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</si>
  <si>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</si>
  <si>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</si>
  <si>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</si>
  <si>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</si>
  <si>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</si>
  <si>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</si>
  <si>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</si>
  <si>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</si>
  <si>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</si>
  <si>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</si>
  <si>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</si>
  <si>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</si>
  <si>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</si>
  <si>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</si>
  <si>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</si>
  <si>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</si>
  <si>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</si>
  <si>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</si>
  <si>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</si>
  <si>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</si>
  <si>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</si>
  <si>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</si>
  <si>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</si>
  <si>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</si>
  <si>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</si>
  <si>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</si>
  <si>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</si>
  <si>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</si>
  <si>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</si>
  <si>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</si>
  <si>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</si>
  <si>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</si>
  <si>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</si>
  <si>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</si>
  <si>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</si>
  <si>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</si>
  <si>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</si>
  <si>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</si>
  <si>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</si>
  <si>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</si>
  <si>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</si>
  <si>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</si>
  <si>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</si>
  <si>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</si>
  <si>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</si>
  <si>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</si>
  <si>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</si>
  <si>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</si>
  <si>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</si>
  <si>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</si>
  <si>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</si>
  <si>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</si>
  <si>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</si>
  <si>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</si>
  <si>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</si>
  <si>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</si>
  <si>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</si>
  <si>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</si>
  <si>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</si>
  <si>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</si>
  <si>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</si>
  <si>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</si>
  <si>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</si>
  <si>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</si>
  <si>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</si>
  <si>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</si>
  <si>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</si>
  <si>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</si>
  <si>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</si>
  <si>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</si>
  <si>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</si>
  <si>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</si>
  <si>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</si>
  <si>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</si>
  <si>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</si>
  <si>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</si>
  <si>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</si>
  <si>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</si>
  <si>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</si>
  <si>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</si>
  <si>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</si>
  <si>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</si>
  <si>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</si>
  <si>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</si>
  <si>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</si>
  <si>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</si>
  <si>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</si>
  <si>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</si>
  <si>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</si>
  <si>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</si>
  <si>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</si>
  <si>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</si>
  <si>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</si>
  <si>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</si>
  <si>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</si>
  <si>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</si>
  <si>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</si>
  <si>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</si>
  <si>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</si>
  <si>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</si>
  <si>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</si>
  <si>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</si>
  <si>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</si>
  <si>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</si>
  <si>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</si>
  <si>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</si>
  <si>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</si>
  <si>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</si>
  <si>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</si>
  <si>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</si>
  <si>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</si>
  <si>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</si>
  <si>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</si>
  <si>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</si>
  <si>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</si>
  <si>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</si>
  <si>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</si>
  <si>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</si>
  <si>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</si>
  <si>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</si>
  <si>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</si>
  <si>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</si>
  <si>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</si>
  <si>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</si>
  <si>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</si>
  <si>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</si>
  <si>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</si>
  <si>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</si>
  <si>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</si>
  <si>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</si>
  <si>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</si>
  <si>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</si>
  <si>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</si>
  <si>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</si>
  <si>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</si>
  <si>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</si>
  <si>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</si>
  <si>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</si>
  <si>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</si>
  <si>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</si>
  <si>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</si>
  <si>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</si>
  <si>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</si>
  <si>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</si>
  <si>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</si>
  <si>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</si>
  <si>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</si>
  <si>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</si>
  <si>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</si>
  <si>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</si>
  <si>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</si>
  <si>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</si>
  <si>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</si>
  <si>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</si>
  <si>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</si>
  <si>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</si>
  <si>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</si>
  <si>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</si>
  <si>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</si>
  <si>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</si>
  <si>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</si>
  <si>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</si>
  <si>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</si>
  <si>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</si>
  <si>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</si>
  <si>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</si>
  <si>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</si>
  <si>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</si>
  <si>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</si>
  <si>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</si>
  <si>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</si>
  <si>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</si>
  <si>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</si>
  <si>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</si>
  <si>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</si>
  <si>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</si>
  <si>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</si>
  <si>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</si>
  <si>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</si>
  <si>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</si>
  <si>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</si>
  <si>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</si>
  <si>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</si>
  <si>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</si>
  <si>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</si>
  <si>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</si>
  <si>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</si>
  <si>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</si>
  <si>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</si>
  <si>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</si>
  <si>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</si>
  <si>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</si>
  <si>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</si>
  <si>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</si>
  <si>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</si>
  <si>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</si>
  <si>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</si>
  <si>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</si>
  <si>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</si>
  <si>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</si>
  <si>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</si>
  <si>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</si>
  <si>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</si>
  <si>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</si>
  <si>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</si>
  <si>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</si>
  <si>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</si>
  <si>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</si>
  <si>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</si>
  <si>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</si>
  <si>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</si>
  <si>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</si>
  <si>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</si>
  <si>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</si>
  <si>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</si>
  <si>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</si>
  <si>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</si>
  <si>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</si>
  <si>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</si>
  <si>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</si>
  <si>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</si>
  <si>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</si>
  <si>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</si>
  <si>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</si>
  <si>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</si>
  <si>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</si>
  <si>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</si>
  <si>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</si>
  <si>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</si>
  <si>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</si>
  <si>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</si>
  <si>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</si>
  <si>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</si>
  <si>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</si>
  <si>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</si>
  <si>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</si>
  <si>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</si>
  <si>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</si>
  <si>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</si>
  <si>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</si>
  <si>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</si>
  <si>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</si>
  <si>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</si>
  <si>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</si>
  <si>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</si>
  <si>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</si>
  <si>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</si>
  <si>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</si>
  <si>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</si>
  <si>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</si>
  <si>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</si>
  <si>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</si>
  <si>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</si>
  <si>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</si>
  <si>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</si>
  <si>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</si>
  <si>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</si>
  <si>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</si>
  <si>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</si>
  <si>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</si>
  <si>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</si>
  <si>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</si>
  <si>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</si>
  <si>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</si>
  <si>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</si>
  <si>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</si>
  <si>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</si>
  <si>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</si>
  <si>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</si>
  <si>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</si>
  <si>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</si>
  <si>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</si>
  <si>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</si>
  <si>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</si>
  <si>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</si>
  <si>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</si>
  <si>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</si>
  <si>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</si>
  <si>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</si>
  <si>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</si>
  <si>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</si>
  <si>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</si>
  <si>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</si>
  <si>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</si>
  <si>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</si>
  <si>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</si>
  <si>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</si>
  <si>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</si>
  <si>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</si>
  <si>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</si>
  <si>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</si>
  <si>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</si>
  <si>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</si>
  <si>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</si>
  <si>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</si>
  <si>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</si>
  <si>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</si>
  <si>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</si>
  <si>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</si>
  <si>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</si>
  <si>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</si>
  <si>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</si>
  <si>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</si>
  <si>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</si>
  <si>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</si>
  <si>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</si>
  <si>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</si>
  <si>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</si>
  <si>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</si>
  <si>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</si>
  <si>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</si>
  <si>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</si>
  <si>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</si>
  <si>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</si>
  <si>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</si>
  <si>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</si>
  <si>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</si>
  <si>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</si>
  <si>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</si>
  <si>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</si>
  <si>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</si>
  <si>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</si>
  <si>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</si>
  <si>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</si>
  <si>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</si>
  <si>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</si>
  <si>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</si>
  <si>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</si>
  <si>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</si>
  <si>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</si>
  <si>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</si>
  <si>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</si>
  <si>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</si>
  <si>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</si>
  <si>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</si>
  <si>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</si>
  <si>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</si>
  <si>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</si>
  <si>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</si>
  <si>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</si>
  <si>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</si>
  <si>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</si>
  <si>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</si>
  <si>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</si>
  <si>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</si>
  <si>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</si>
  <si>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</si>
  <si>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</si>
  <si>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</si>
  <si>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</si>
  <si>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</si>
  <si>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</si>
  <si>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</si>
  <si>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</si>
  <si>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</si>
  <si>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</si>
  <si>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</si>
  <si>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</si>
  <si>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</si>
  <si>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</si>
  <si>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</si>
  <si>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</si>
  <si>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</si>
  <si>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</si>
  <si>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</si>
  <si>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</si>
  <si>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</si>
  <si>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</si>
  <si>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</si>
  <si>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</si>
  <si>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</si>
  <si>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</si>
  <si>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</si>
  <si>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</si>
  <si>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</si>
  <si>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</si>
  <si>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</si>
  <si>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</si>
  <si>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</si>
  <si>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</si>
  <si>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</si>
  <si>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</si>
  <si>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</si>
  <si>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</si>
  <si>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</si>
  <si>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</si>
  <si>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</si>
  <si>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</si>
  <si>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</si>
  <si>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</si>
  <si>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</si>
  <si>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</si>
  <si>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</si>
  <si>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</si>
  <si>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</si>
  <si>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</si>
  <si>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</si>
  <si>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</si>
  <si>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</si>
  <si>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</si>
  <si>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</si>
  <si>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</si>
  <si>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</si>
  <si>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</si>
  <si>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</si>
  <si>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</si>
  <si>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</si>
  <si>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</si>
  <si>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</si>
  <si>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</si>
  <si>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</si>
  <si>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</si>
  <si>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</si>
  <si>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</si>
  <si>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</si>
  <si>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</si>
  <si>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</si>
  <si>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</si>
  <si>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</si>
  <si>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</si>
  <si>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</si>
  <si>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</si>
  <si>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</si>
  <si>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</si>
  <si>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</si>
  <si>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</si>
  <si>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</si>
  <si>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</si>
  <si>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</si>
  <si>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</si>
  <si>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</si>
  <si>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</si>
  <si>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</si>
  <si>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</si>
  <si>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</si>
  <si>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</si>
  <si>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28.04.2021</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</si>
  <si>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</si>
  <si>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</si>
  <si>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</si>
  <si>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</si>
  <si>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</si>
  <si>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</si>
  <si>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</si>
  <si>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</si>
  <si>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</si>
  <si>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</si>
  <si>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</si>
  <si>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</si>
  <si>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</si>
  <si>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</si>
  <si>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</si>
  <si>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</si>
  <si>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</si>
  <si>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</si>
  <si>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</si>
  <si>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</si>
  <si>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</si>
  <si>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</si>
  <si>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</si>
  <si>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</si>
  <si>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</si>
  <si>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</si>
  <si>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</si>
  <si>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</si>
  <si>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</si>
  <si>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</si>
  <si>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</si>
  <si>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</si>
  <si>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</si>
  <si>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</si>
  <si>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</si>
  <si>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</si>
  <si>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</si>
  <si>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</si>
  <si>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</si>
  <si>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</si>
  <si>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</si>
  <si>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</si>
  <si>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</si>
  <si>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</si>
  <si>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</si>
  <si>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</si>
  <si>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</si>
  <si>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</si>
  <si>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</si>
  <si>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</si>
  <si>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</si>
  <si>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</si>
  <si>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</si>
  <si>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</si>
  <si>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</si>
  <si>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</si>
  <si>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</si>
  <si>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</si>
  <si>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</si>
  <si>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</si>
  <si>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</si>
  <si>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</si>
  <si>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</si>
  <si>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</si>
  <si>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</si>
  <si>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</si>
  <si>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</si>
  <si>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</si>
  <si>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</si>
  <si>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</si>
  <si>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</si>
  <si>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</si>
  <si>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</si>
  <si>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</si>
  <si>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</si>
  <si>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</si>
  <si>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</si>
  <si>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</si>
  <si>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</si>
  <si>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</si>
  <si>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</si>
  <si>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</si>
  <si>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</si>
  <si>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</si>
  <si>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</si>
  <si>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</si>
  <si>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</si>
  <si>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</si>
  <si>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</si>
  <si>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</si>
  <si>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</si>
  <si>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</si>
  <si>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</si>
  <si>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</si>
  <si>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</si>
  <si>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</si>
  <si>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</si>
  <si>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</si>
  <si>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</si>
  <si>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</si>
  <si>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</si>
  <si>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</si>
  <si>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</si>
  <si>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</si>
  <si>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</si>
  <si>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</si>
  <si>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</si>
  <si>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</si>
  <si>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</si>
  <si>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</si>
  <si>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</si>
  <si>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</si>
  <si>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</si>
  <si>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</si>
  <si>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</si>
  <si>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</si>
  <si>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</si>
  <si>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</si>
  <si>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</si>
  <si>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</si>
  <si>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</si>
  <si>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</si>
  <si>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</si>
  <si>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</si>
  <si>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</si>
  <si>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</si>
  <si>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</si>
  <si>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</si>
  <si>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</si>
  <si>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</si>
  <si>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</si>
  <si>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</si>
  <si>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</si>
  <si>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</si>
  <si>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</si>
  <si>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</si>
  <si>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</si>
  <si>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</si>
  <si>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</si>
  <si>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</si>
  <si>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</si>
  <si>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</si>
  <si>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</si>
  <si>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</si>
  <si>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</si>
  <si>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</si>
  <si>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</si>
  <si>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</si>
  <si>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</si>
  <si>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</si>
  <si>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</si>
  <si>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</si>
  <si>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</si>
  <si>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</si>
  <si>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</si>
  <si>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</si>
  <si>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</si>
  <si>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</si>
  <si>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</si>
  <si>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</si>
  <si>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</si>
  <si>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</si>
  <si>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</si>
  <si>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</si>
  <si>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</si>
  <si>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</si>
  <si>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</si>
  <si>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</si>
  <si>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</si>
  <si>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</si>
  <si>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</si>
  <si>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</si>
  <si>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</si>
  <si>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</si>
  <si>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</si>
  <si>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</si>
  <si>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</si>
  <si>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</si>
  <si>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</si>
  <si>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</si>
  <si>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</si>
  <si>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</si>
  <si>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</si>
  <si>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</si>
  <si>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</si>
  <si>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</si>
  <si>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</si>
  <si>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</si>
  <si>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</si>
  <si>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</si>
  <si>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</si>
  <si>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</si>
  <si>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</si>
  <si>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</si>
  <si>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</si>
  <si>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</si>
  <si>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</si>
  <si>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</si>
  <si>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</si>
  <si>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</si>
  <si>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</si>
  <si>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</si>
  <si>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</si>
  <si>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</si>
  <si>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</si>
  <si>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</si>
  <si>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</si>
  <si>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</si>
  <si>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</si>
  <si>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</si>
  <si>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</si>
  <si>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</si>
  <si>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</si>
  <si>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</si>
  <si>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</si>
  <si>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</si>
  <si>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</si>
  <si>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</si>
  <si>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</si>
  <si>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</si>
  <si>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</si>
  <si>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</si>
  <si>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</si>
  <si>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</si>
  <si>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</si>
  <si>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</si>
  <si>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</si>
  <si>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</si>
  <si>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</si>
  <si>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</si>
  <si>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</si>
  <si>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</si>
  <si>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</si>
  <si>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</si>
  <si>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</si>
  <si>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</si>
  <si>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</si>
  <si>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</si>
  <si>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</si>
  <si>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</si>
  <si>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</si>
  <si>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</si>
  <si>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</si>
  <si>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</si>
  <si>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</si>
  <si>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</si>
  <si>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</si>
  <si>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</si>
  <si>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</si>
  <si>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</si>
  <si>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</si>
  <si>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</si>
  <si>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</si>
  <si>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</si>
  <si>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</si>
  <si>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</si>
  <si>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</si>
  <si>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</si>
  <si>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</si>
  <si>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</si>
  <si>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</si>
  <si>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</si>
  <si>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</si>
  <si>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</si>
  <si>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</si>
  <si>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</si>
  <si>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</si>
  <si>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</si>
  <si>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</si>
  <si>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</si>
  <si>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</si>
  <si>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</si>
  <si>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</si>
  <si>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</si>
  <si>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</si>
  <si>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</si>
  <si>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</si>
  <si>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</si>
  <si>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</si>
  <si>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</si>
  <si>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</si>
  <si>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</si>
  <si>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</si>
  <si>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</si>
  <si>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</si>
  <si>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</si>
  <si>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</si>
  <si>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</si>
  <si>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</si>
  <si>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</si>
  <si>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</si>
  <si>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</si>
  <si>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</si>
  <si>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</si>
  <si>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</si>
  <si>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</si>
  <si>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</si>
  <si>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</si>
  <si>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</si>
  <si>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</si>
  <si>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</si>
  <si>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</si>
  <si>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</si>
  <si>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</si>
  <si>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</si>
  <si>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</si>
  <si>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</si>
  <si>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</si>
  <si>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</si>
  <si>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</si>
  <si>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</si>
  <si>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</si>
  <si>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</si>
  <si>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</si>
  <si>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</si>
  <si>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</si>
  <si>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</si>
  <si>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</si>
  <si>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</si>
  <si>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</si>
  <si>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</si>
  <si>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</si>
  <si>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</si>
  <si>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</si>
  <si>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</si>
  <si>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</si>
  <si>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</si>
  <si>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</si>
  <si>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</si>
  <si>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</si>
  <si>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</si>
  <si>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</si>
  <si>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</si>
  <si>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</si>
  <si>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</si>
  <si>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</si>
  <si>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</si>
  <si>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</si>
  <si>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</si>
  <si>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</si>
  <si>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</si>
  <si>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</si>
  <si>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</si>
  <si>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</si>
  <si>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</si>
  <si>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</si>
  <si>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</si>
  <si>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</si>
  <si>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</si>
  <si>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</si>
  <si>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</si>
  <si>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</si>
  <si>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</si>
  <si>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</si>
  <si>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</si>
  <si>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</si>
  <si>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</si>
  <si>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</si>
  <si>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</si>
  <si>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</si>
  <si>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</si>
  <si>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</si>
  <si>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</si>
  <si>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</si>
  <si>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</si>
  <si>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</si>
  <si>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</si>
  <si>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</si>
  <si>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</si>
  <si>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</si>
  <si>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</si>
  <si>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</si>
  <si>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</si>
  <si>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</si>
  <si>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</si>
  <si>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</si>
  <si>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</si>
  <si>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</si>
  <si>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</si>
  <si>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</si>
  <si>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</si>
  <si>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</si>
  <si>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</si>
  <si>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</si>
  <si>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</si>
  <si>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</si>
  <si>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</si>
  <si>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</si>
  <si>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</si>
  <si>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</si>
  <si>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</si>
  <si>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</si>
  <si>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</si>
  <si>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</si>
  <si>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</si>
  <si>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</si>
  <si>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</si>
  <si>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</si>
  <si>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</si>
  <si>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</si>
  <si>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</si>
  <si>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</si>
  <si>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</si>
  <si>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</si>
  <si>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</si>
  <si>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</si>
  <si>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</si>
  <si>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</si>
  <si>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</si>
  <si>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</si>
  <si>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</si>
  <si>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</si>
  <si>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</si>
  <si>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</si>
  <si>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</si>
  <si>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</si>
  <si>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</si>
  <si>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</si>
  <si>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</si>
  <si>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</si>
  <si>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</si>
  <si>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</si>
  <si>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</si>
  <si>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</si>
  <si>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</si>
  <si>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</si>
  <si>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</si>
  <si>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</si>
  <si>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</si>
  <si>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</si>
  <si>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</si>
  <si>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</si>
  <si>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</si>
  <si>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</si>
  <si>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</si>
  <si>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</si>
  <si>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</si>
  <si>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</si>
  <si>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</si>
  <si>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</si>
  <si>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</si>
  <si>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</si>
  <si>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</si>
  <si>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</si>
  <si>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</si>
  <si>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</si>
  <si>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</si>
  <si>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</si>
  <si>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</si>
  <si>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</si>
  <si>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</si>
  <si>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</si>
  <si>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</si>
  <si>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</si>
  <si>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</si>
  <si>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</si>
  <si>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</si>
  <si>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</si>
  <si>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</si>
  <si>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</si>
  <si>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</si>
  <si>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</si>
  <si>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</si>
  <si>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</si>
  <si>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</si>
  <si>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</si>
  <si>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</si>
  <si>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</si>
  <si>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</si>
  <si>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</si>
  <si>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</si>
  <si>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</si>
  <si>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</si>
  <si>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</si>
  <si>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</si>
  <si>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</si>
  <si>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</si>
  <si>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</si>
  <si>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</si>
  <si>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</si>
  <si>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</si>
  <si>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</si>
  <si>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</si>
  <si>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</si>
  <si>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</si>
  <si>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</si>
  <si>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</si>
  <si>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</si>
  <si>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</si>
  <si>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</si>
  <si>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</si>
  <si>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</si>
  <si>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</si>
  <si>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</si>
  <si>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</si>
  <si>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</si>
  <si>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</si>
  <si>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</si>
  <si>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</si>
  <si>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</si>
  <si>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</si>
  <si>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</si>
  <si>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</si>
  <si>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</si>
  <si>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</si>
  <si>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</si>
  <si>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</si>
  <si>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</si>
  <si>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</si>
  <si>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</si>
  <si>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</si>
  <si>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</si>
  <si>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</si>
  <si>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</si>
  <si>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</si>
  <si>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</si>
  <si>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</si>
  <si>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</si>
  <si>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</si>
  <si>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</si>
  <si>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</si>
  <si>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</si>
  <si>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</si>
  <si>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</si>
  <si>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</si>
  <si>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</si>
  <si>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</si>
  <si>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</si>
  <si>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</si>
  <si>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</si>
  <si>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</si>
  <si>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</si>
  <si>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</si>
  <si>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</si>
  <si>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</si>
  <si>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</si>
  <si>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</si>
  <si>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</si>
  <si>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</si>
  <si>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</si>
  <si>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</si>
  <si>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</si>
  <si>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</si>
  <si>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</si>
  <si>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</si>
  <si>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</si>
  <si>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</si>
  <si>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</si>
  <si>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</si>
  <si>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</si>
  <si>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</si>
  <si>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</si>
  <si>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</si>
  <si>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</si>
  <si>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</si>
  <si>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</si>
  <si>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</si>
  <si>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</si>
  <si>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</si>
  <si>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</si>
  <si>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</si>
  <si>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</si>
  <si>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</si>
  <si>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</si>
  <si>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</si>
  <si>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</si>
  <si>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</si>
  <si>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</si>
  <si>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</si>
  <si>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</si>
  <si>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</si>
  <si>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</si>
  <si>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</si>
  <si>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</si>
  <si>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</si>
  <si>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</si>
  <si>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</si>
  <si>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</si>
  <si>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</si>
  <si>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</si>
  <si>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</si>
  <si>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</si>
  <si>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</si>
  <si>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</si>
  <si>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</si>
  <si>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</si>
  <si>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</si>
  <si>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</si>
  <si>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</si>
  <si>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</si>
  <si>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</si>
  <si>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</si>
  <si>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</si>
  <si>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</si>
  <si>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</si>
  <si>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</si>
  <si>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</si>
  <si>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</si>
  <si>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</si>
  <si>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</si>
  <si>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</si>
  <si>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</si>
  <si>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</si>
  <si>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</si>
  <si>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</si>
  <si>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</si>
  <si>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</si>
  <si>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</si>
  <si>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</si>
  <si>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</si>
  <si>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</si>
  <si>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</si>
  <si>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</si>
  <si>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</si>
  <si>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</si>
  <si>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</si>
  <si>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</si>
  <si>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</si>
  <si>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</si>
  <si>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</si>
  <si>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</si>
  <si>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</si>
  <si>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</si>
  <si>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</si>
  <si>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</si>
  <si>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</si>
  <si>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</si>
  <si>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</si>
  <si>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</si>
  <si>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</si>
  <si>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</si>
  <si>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</si>
  <si>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</si>
  <si>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</si>
  <si>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</si>
  <si>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</si>
  <si>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</si>
  <si>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</si>
  <si>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</si>
  <si>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</si>
  <si>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</si>
  <si>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</si>
  <si>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</si>
  <si>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</si>
  <si>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</si>
  <si>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</si>
  <si>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</si>
  <si>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</si>
  <si>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</si>
  <si>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</si>
  <si>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</si>
  <si>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</si>
  <si>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</si>
  <si>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</si>
  <si>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</si>
  <si>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</si>
  <si>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</si>
  <si>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</si>
  <si>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</si>
  <si>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</si>
  <si>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</si>
  <si>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</si>
  <si>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</si>
  <si>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</si>
  <si>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</si>
  <si>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</si>
  <si>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</si>
  <si>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</si>
  <si>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</si>
  <si>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</si>
  <si>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</si>
  <si>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</si>
  <si>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</si>
  <si>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</si>
  <si>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</si>
  <si>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</si>
  <si>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</si>
  <si>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</si>
  <si>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</si>
  <si>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</si>
  <si>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</si>
  <si>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</si>
  <si>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</si>
  <si>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</si>
  <si>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</si>
  <si>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</si>
  <si>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</si>
  <si>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</si>
  <si>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</si>
  <si>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</si>
  <si>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</si>
  <si>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</si>
  <si>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</si>
  <si>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</si>
  <si>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</si>
  <si>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</si>
  <si>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</si>
  <si>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</si>
  <si>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</si>
  <si>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</si>
  <si>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</si>
  <si>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</si>
  <si>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</si>
  <si>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</si>
  <si>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</si>
  <si>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</si>
  <si>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</si>
  <si>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</si>
  <si>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</si>
  <si>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</si>
  <si>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</si>
  <si>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</si>
  <si>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</si>
  <si>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</si>
  <si>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</si>
  <si>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</si>
  <si>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</si>
  <si>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631050001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</si>
  <si>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</si>
  <si>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</si>
  <si>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</si>
  <si>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</si>
  <si>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</si>
  <si>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</si>
  <si>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</si>
  <si>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</si>
  <si>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</si>
  <si>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</si>
  <si>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</si>
  <si>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</si>
  <si>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</si>
  <si>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</si>
  <si>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</si>
  <si>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</si>
  <si>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</si>
  <si>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</si>
  <si>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</si>
  <si>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26485720</t>
  </si>
  <si>
    <t>АО "ННК"</t>
  </si>
  <si>
    <t>6330017980</t>
  </si>
  <si>
    <t>26322430</t>
  </si>
  <si>
    <t>АО "Похвистневоэнерго"</t>
  </si>
  <si>
    <t>6372020696</t>
  </si>
  <si>
    <t>637201001</t>
  </si>
  <si>
    <t>26485518</t>
  </si>
  <si>
    <t>АО "Предприятие тепловых сетей"</t>
  </si>
  <si>
    <t>6315530348</t>
  </si>
  <si>
    <t>26485687</t>
  </si>
  <si>
    <t>АО "РКЦ "Прогресс"</t>
  </si>
  <si>
    <t>6312139922</t>
  </si>
  <si>
    <t>997450001</t>
  </si>
  <si>
    <t>26485611</t>
  </si>
  <si>
    <t>АО "Салют"</t>
  </si>
  <si>
    <t>6313034986</t>
  </si>
  <si>
    <t>631301001</t>
  </si>
  <si>
    <t>28823140</t>
  </si>
  <si>
    <t>АО "Самаранефтегаз"</t>
  </si>
  <si>
    <t>6315229162</t>
  </si>
  <si>
    <t>997150001</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</si>
  <si>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</si>
  <si>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</si>
  <si>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</si>
  <si>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</si>
  <si>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</si>
  <si>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</si>
  <si>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</si>
  <si>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</si>
  <si>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</si>
  <si>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</si>
  <si>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</si>
  <si>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</si>
  <si>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</si>
  <si>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</si>
  <si>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</si>
  <si>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</si>
  <si>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</si>
  <si>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</si>
  <si>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</si>
  <si>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</si>
  <si>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</si>
  <si>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</si>
  <si>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</si>
  <si>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</si>
  <si>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</si>
  <si>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</si>
  <si>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</si>
  <si>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</si>
  <si>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</si>
  <si>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</si>
  <si>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</si>
  <si>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</si>
  <si>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</si>
  <si>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</si>
  <si>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</si>
  <si>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</si>
  <si>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</si>
  <si>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</si>
  <si>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</si>
  <si>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</si>
  <si>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</si>
  <si>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</si>
  <si>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</si>
  <si>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</si>
  <si>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</si>
  <si>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</si>
  <si>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</si>
  <si>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</si>
  <si>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</si>
  <si>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</si>
  <si>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</si>
  <si>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</si>
  <si>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</si>
  <si>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</si>
  <si>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</si>
  <si>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</si>
  <si>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</si>
  <si>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</si>
  <si>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</si>
  <si>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</si>
  <si>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</si>
  <si>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</si>
  <si>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</si>
  <si>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</si>
  <si>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</si>
  <si>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</si>
  <si>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</si>
  <si>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</si>
  <si>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</si>
  <si>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</si>
  <si>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</si>
  <si>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</si>
  <si>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</si>
  <si>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</si>
  <si>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</si>
  <si>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</si>
  <si>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</si>
  <si>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</si>
  <si>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</si>
  <si>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</si>
  <si>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</si>
  <si>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</si>
  <si>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</si>
  <si>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</si>
  <si>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</si>
  <si>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</si>
  <si>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</si>
  <si>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</si>
  <si>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</si>
  <si>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</si>
  <si>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</si>
  <si>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</si>
  <si>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</si>
  <si>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</si>
  <si>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</si>
  <si>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</si>
  <si>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</si>
  <si>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</si>
  <si>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</si>
  <si>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</si>
  <si>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</si>
  <si>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</si>
  <si>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</si>
  <si>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</si>
  <si>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</si>
  <si>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</si>
  <si>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</si>
  <si>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</si>
  <si>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</si>
  <si>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</si>
  <si>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</si>
  <si>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</si>
  <si>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</si>
  <si>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</si>
  <si>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</si>
  <si>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</si>
  <si>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</si>
  <si>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</si>
  <si>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</si>
  <si>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</si>
  <si>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</si>
  <si>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</si>
  <si>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</si>
  <si>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</si>
  <si>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</si>
  <si>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</si>
  <si>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</si>
  <si>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</si>
  <si>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</si>
  <si>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</si>
  <si>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</si>
  <si>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</si>
  <si>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632501001</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</si>
  <si>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</si>
  <si>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</si>
  <si>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</si>
  <si>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</si>
  <si>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</si>
  <si>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</si>
  <si>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</si>
  <si>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</si>
  <si>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</si>
  <si>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</si>
  <si>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</si>
  <si>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</si>
  <si>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</si>
  <si>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</si>
  <si>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</si>
  <si>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</si>
  <si>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</si>
  <si>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</si>
  <si>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</si>
  <si>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</si>
  <si>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</si>
  <si>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</si>
  <si>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</si>
  <si>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</si>
  <si>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</si>
  <si>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</si>
  <si>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</si>
  <si>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</si>
  <si>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</si>
  <si>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</si>
  <si>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</si>
  <si>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</si>
  <si>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</si>
  <si>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</si>
  <si>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</si>
  <si>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</si>
  <si>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</si>
  <si>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</si>
  <si>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</si>
  <si>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</si>
  <si>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</si>
  <si>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</si>
  <si>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</si>
  <si>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</si>
  <si>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</si>
  <si>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</si>
  <si>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</si>
  <si>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</si>
  <si>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</si>
  <si>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</si>
  <si>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</si>
  <si>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</si>
  <si>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</si>
  <si>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</si>
  <si>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</si>
  <si>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</si>
  <si>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</si>
  <si>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</si>
  <si>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</si>
  <si>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</si>
  <si>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</si>
  <si>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</si>
  <si>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</si>
  <si>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</si>
  <si>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</si>
  <si>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</si>
  <si>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</si>
  <si>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</si>
  <si>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</si>
  <si>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</si>
  <si>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</si>
  <si>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</si>
  <si>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</si>
  <si>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</si>
  <si>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</si>
  <si>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</si>
  <si>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</si>
  <si>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</si>
  <si>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</si>
  <si>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</si>
  <si>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</si>
  <si>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</si>
  <si>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</si>
  <si>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</si>
  <si>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</si>
  <si>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</si>
  <si>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</si>
  <si>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</si>
  <si>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</si>
  <si>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</si>
  <si>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</si>
  <si>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</si>
  <si>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</si>
  <si>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</si>
  <si>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</si>
  <si>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</si>
  <si>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</si>
  <si>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</si>
  <si>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</si>
  <si>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</si>
  <si>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</si>
  <si>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</si>
  <si>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</si>
  <si>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</si>
  <si>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</si>
  <si>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</si>
  <si>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</si>
  <si>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</si>
  <si>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</si>
  <si>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</si>
  <si>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</si>
  <si>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</si>
  <si>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</si>
  <si>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</si>
  <si>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</si>
  <si>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</si>
  <si>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</si>
  <si>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</si>
  <si>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</si>
  <si>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</si>
  <si>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</si>
  <si>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</si>
  <si>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</si>
  <si>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</si>
  <si>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</si>
  <si>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</si>
  <si>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</si>
  <si>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</si>
  <si>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</si>
  <si>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</si>
  <si>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</si>
  <si>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</si>
  <si>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</si>
  <si>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</si>
  <si>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</si>
  <si>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</si>
  <si>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</si>
  <si>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</si>
  <si>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</si>
  <si>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</si>
  <si>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</si>
  <si>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</si>
  <si>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</si>
  <si>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</si>
  <si>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</si>
  <si>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</si>
  <si>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</si>
  <si>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</si>
  <si>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</si>
  <si>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</si>
  <si>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</si>
  <si>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</si>
  <si>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</si>
  <si>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</si>
  <si>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</si>
  <si>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</si>
  <si>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</si>
  <si>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</si>
  <si>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</si>
  <si>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</si>
  <si>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</si>
  <si>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</si>
  <si>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</si>
  <si>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</si>
  <si>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</si>
  <si>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</si>
  <si>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</si>
  <si>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</si>
  <si>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</si>
  <si>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</si>
  <si>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</si>
  <si>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</si>
  <si>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</si>
  <si>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</si>
  <si>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</si>
  <si>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</si>
  <si>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</si>
  <si>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</si>
  <si>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</si>
  <si>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</si>
  <si>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</si>
  <si>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</si>
  <si>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</si>
  <si>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</si>
  <si>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</si>
  <si>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</si>
  <si>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</si>
  <si>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</si>
  <si>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</si>
  <si>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</si>
  <si>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</si>
  <si>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</si>
  <si>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</si>
  <si>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</si>
  <si>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</si>
  <si>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</si>
  <si>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</si>
  <si>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</si>
  <si>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</si>
  <si>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</si>
  <si>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</si>
  <si>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</si>
  <si>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</si>
  <si>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</si>
  <si>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</si>
  <si>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</si>
  <si>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</si>
  <si>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</si>
  <si>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</si>
  <si>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</si>
  <si>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</si>
  <si>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</si>
  <si>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</si>
  <si>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</si>
  <si>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</si>
  <si>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</si>
  <si>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</si>
  <si>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</si>
  <si>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</si>
  <si>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</si>
  <si>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</si>
  <si>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</si>
  <si>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</si>
  <si>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</si>
  <si>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</si>
  <si>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</si>
  <si>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</si>
  <si>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</si>
  <si>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</si>
  <si>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31196708</t>
  </si>
  <si>
    <t>ООО "Самаратеплоресурсы"</t>
  </si>
  <si>
    <t>6312083980</t>
  </si>
  <si>
    <t>27-09-2018 00:00:00</t>
  </si>
  <si>
    <t>26852799</t>
  </si>
  <si>
    <t>ООО "Сервисная коммунальная компания"</t>
  </si>
  <si>
    <t>6381013776</t>
  </si>
  <si>
    <t>01-05-2011 00:00:00</t>
  </si>
  <si>
    <t>27900400</t>
  </si>
  <si>
    <t>ООО "Степной"</t>
  </si>
  <si>
    <t>6375194299</t>
  </si>
  <si>
    <t>30842819</t>
  </si>
  <si>
    <t>ООО "Телекомстрой"</t>
  </si>
  <si>
    <t>6316110709</t>
  </si>
  <si>
    <t>31443583</t>
  </si>
  <si>
    <t>ООО "Тепловые сети"</t>
  </si>
  <si>
    <t>6320038678</t>
  </si>
  <si>
    <t>23-09-2020 00:00:00</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</si>
  <si>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</si>
  <si>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</si>
  <si>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</si>
  <si>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</si>
  <si>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</si>
  <si>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</si>
  <si>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</si>
  <si>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</si>
  <si>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</si>
  <si>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</si>
  <si>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</si>
  <si>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</si>
  <si>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</si>
  <si>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</si>
  <si>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</si>
  <si>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</si>
  <si>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</si>
  <si>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</si>
  <si>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</si>
  <si>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</si>
  <si>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</si>
  <si>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</si>
  <si>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</si>
  <si>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</si>
  <si>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</si>
  <si>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</si>
  <si>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</si>
  <si>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</si>
  <si>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</si>
  <si>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</si>
  <si>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</si>
  <si>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</si>
  <si>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</si>
  <si>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</si>
  <si>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</si>
  <si>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</si>
  <si>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</si>
  <si>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</si>
  <si>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</si>
  <si>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</si>
  <si>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</si>
  <si>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</si>
  <si>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</si>
  <si>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</si>
  <si>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</si>
  <si>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</si>
  <si>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</si>
  <si>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</si>
  <si>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</si>
  <si>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</si>
  <si>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</si>
  <si>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</si>
  <si>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</si>
  <si>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</si>
  <si>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</si>
  <si>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</si>
  <si>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</si>
  <si>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</si>
  <si>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</si>
  <si>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</si>
  <si>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</si>
  <si>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</si>
  <si>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</si>
  <si>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</si>
  <si>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</si>
  <si>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</si>
  <si>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</si>
  <si>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</si>
  <si>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</si>
  <si>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</si>
  <si>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</si>
  <si>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</si>
  <si>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</si>
  <si>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</si>
  <si>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</si>
  <si>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</si>
  <si>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</si>
  <si>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</si>
  <si>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</si>
  <si>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</si>
  <si>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</si>
  <si>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</si>
  <si>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</si>
  <si>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</si>
  <si>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</si>
  <si>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</si>
  <si>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</si>
  <si>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</si>
  <si>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</si>
  <si>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</si>
  <si>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</si>
  <si>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</si>
  <si>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</si>
  <si>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</si>
  <si>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</si>
  <si>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</si>
  <si>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</si>
  <si>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</si>
  <si>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</si>
  <si>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</si>
  <si>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</si>
  <si>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</si>
  <si>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</si>
  <si>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</si>
  <si>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</si>
  <si>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</si>
  <si>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</si>
  <si>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</si>
  <si>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</si>
  <si>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</si>
  <si>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</si>
  <si>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</si>
  <si>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</si>
  <si>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</si>
  <si>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</si>
  <si>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</si>
  <si>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</si>
  <si>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</si>
  <si>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</si>
  <si>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</si>
  <si>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</si>
  <si>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</si>
  <si>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</si>
  <si>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</si>
  <si>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</si>
  <si>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</si>
  <si>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</si>
  <si>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</si>
  <si>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</si>
  <si>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</si>
  <si>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</si>
  <si>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</si>
  <si>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</si>
  <si>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</si>
  <si>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</si>
  <si>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</si>
  <si>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</si>
  <si>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</si>
  <si>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</si>
  <si>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</si>
  <si>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</si>
  <si>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26485137</t>
  </si>
  <si>
    <t>ПАО “Нефтегорская ТЭК”</t>
  </si>
  <si>
    <t>6377011053</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</si>
  <si>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</si>
  <si>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</si>
  <si>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</si>
  <si>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</si>
  <si>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</si>
  <si>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</si>
  <si>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</si>
  <si>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</si>
  <si>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</si>
  <si>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</si>
  <si>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</si>
  <si>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</si>
  <si>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</si>
  <si>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</si>
  <si>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</si>
  <si>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</si>
  <si>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</si>
  <si>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</si>
  <si>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</si>
  <si>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</si>
  <si>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</si>
  <si>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</si>
  <si>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</si>
  <si>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</si>
  <si>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</si>
  <si>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</si>
  <si>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</si>
  <si>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</si>
  <si>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</si>
  <si>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</si>
  <si>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</si>
  <si>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</si>
  <si>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</si>
  <si>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</si>
  <si>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</si>
  <si>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</si>
  <si>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</si>
  <si>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</si>
  <si>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</si>
  <si>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</si>
  <si>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</si>
  <si>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</si>
  <si>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</si>
  <si>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</si>
  <si>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</si>
  <si>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</si>
  <si>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</si>
  <si>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</si>
  <si>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</si>
  <si>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</si>
  <si>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</si>
  <si>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</si>
  <si>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</si>
  <si>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</si>
  <si>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</si>
  <si>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</si>
  <si>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</si>
  <si>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</si>
  <si>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</si>
  <si>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</si>
  <si>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</si>
  <si>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</si>
  <si>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</si>
  <si>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</si>
  <si>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23.04.2021</t>
  </si>
  <si>
    <t>169-р</t>
  </si>
  <si>
    <t>443099, г. Самара, ул. Фрунзе, 84</t>
  </si>
  <si>
    <t>Петриков Андрей Геннадьевич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</si>
  <si>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</si>
  <si>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</si>
  <si>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</si>
  <si>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</si>
  <si>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</si>
  <si>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</si>
  <si>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t>
  </si>
  <si>
    <t>Тариф на горячую воду в открытой системе теплоснабжения (горячего водоснабжения) в виде формулы двухкомпонентного тарифа в ценовой зоне теплоснабжения</t>
  </si>
  <si>
    <t>30.06.2022</t>
  </si>
  <si>
    <t>01.07.2022</t>
  </si>
  <si>
    <t>https://portal.eias.ru/Portal/DownloadPage.aspx?type=12&amp;guid=e286bed8-3736-4ed0-bd13-b601609adde6</t>
  </si>
  <si>
    <t>997550001</t>
  </si>
  <si>
    <t>17.05.2021 19:17:38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</si>
</sst>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5"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9">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49" fontId="0"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center" wrapText="1"/>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0" borderId="0" xfId="54" applyFont="1" applyFill="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38100</xdr:colOff>
      <xdr:row>28</xdr:row>
      <xdr:rowOff>0</xdr:rowOff>
    </xdr:from>
    <xdr:to>
      <xdr:col>38</xdr:col>
      <xdr:colOff>228600</xdr:colOff>
      <xdr:row>28</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15125700" y="45910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15087600" y="325755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15087600" y="325755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38100</xdr:colOff>
      <xdr:row>23</xdr:row>
      <xdr:rowOff>0</xdr:rowOff>
    </xdr:from>
    <xdr:ext cx="190500" cy="190500"/>
    <xdr:grpSp>
      <xdr:nvGrpSpPr>
        <xdr:cNvPr id="7" name="shCalendar">
          <a:extLst>
            <a:ext uri="{FF2B5EF4-FFF2-40B4-BE49-F238E27FC236}">
              <a16:creationId xmlns:a16="http://schemas.microsoft.com/office/drawing/2014/main" id="{00000000-0008-0000-2100-000007000000}"/>
            </a:ext>
          </a:extLst>
        </xdr:cNvPr>
        <xdr:cNvGrpSpPr>
          <a:grpSpLocks/>
        </xdr:cNvGrpSpPr>
      </xdr:nvGrpSpPr>
      <xdr:grpSpPr bwMode="auto">
        <a:xfrm>
          <a:off x="7229475" y="6143625"/>
          <a:ext cx="190500" cy="190500"/>
          <a:chOff x="13896191" y="1813753"/>
          <a:chExt cx="211023" cy="178845"/>
        </a:xfrm>
      </xdr:grpSpPr>
      <xdr:sp macro="[0]!modfrmDateChoose.CalendarShow" textlink="">
        <xdr:nvSpPr>
          <xdr:cNvPr id="8" name="shCalendar_bck">
            <a:extLst>
              <a:ext uri="{FF2B5EF4-FFF2-40B4-BE49-F238E27FC236}">
                <a16:creationId xmlns:a16="http://schemas.microsoft.com/office/drawing/2014/main"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a:extLst>
              <a:ext uri="{FF2B5EF4-FFF2-40B4-BE49-F238E27FC236}">
                <a16:creationId xmlns:a16="http://schemas.microsoft.com/office/drawing/2014/main"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296" t="s">
        <v>716</v>
      </c>
      <c r="M5" s="1296"/>
      <c r="N5" s="1296"/>
      <c r="O5" s="1296"/>
      <c r="P5" s="1296"/>
      <c r="Q5" s="1296"/>
      <c r="R5" s="1296"/>
      <c r="S5" s="1296"/>
      <c r="T5" s="1296"/>
      <c r="U5" s="632"/>
    </row>
    <row r="6" spans="1:29" ht="3" customHeight="1">
      <c r="J6" s="498"/>
      <c r="K6" s="498"/>
      <c r="L6" s="493"/>
      <c r="M6" s="493"/>
      <c r="N6" s="493"/>
      <c r="O6" s="497"/>
      <c r="P6" s="497"/>
      <c r="Q6" s="497"/>
      <c r="R6" s="497"/>
      <c r="S6" s="497"/>
      <c r="T6" s="497"/>
      <c r="U6" s="497"/>
      <c r="V6" s="501"/>
    </row>
    <row r="7" spans="1:29"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550"/>
      <c r="V8" s="550"/>
      <c r="W8" s="488"/>
      <c r="X8" s="558"/>
      <c r="Y8" s="558"/>
      <c r="Z8" s="558"/>
      <c r="AA8" s="558"/>
      <c r="AB8" s="558"/>
      <c r="AC8" s="558"/>
    </row>
    <row r="9" spans="1:29"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169-р</v>
      </c>
      <c r="P9" s="1303"/>
      <c r="Q9" s="1303"/>
      <c r="R9" s="1303"/>
      <c r="S9" s="1303"/>
      <c r="T9" s="1303"/>
      <c r="U9" s="550"/>
      <c r="V9" s="550"/>
      <c r="W9" s="488"/>
      <c r="X9" s="558"/>
      <c r="Y9" s="558"/>
      <c r="Z9" s="558"/>
      <c r="AA9" s="558"/>
      <c r="AB9" s="558"/>
      <c r="AC9" s="558"/>
    </row>
    <row r="10" spans="1:29"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29" s="538" customFormat="1" ht="11.25" hidden="1">
      <c r="A11" s="558"/>
      <c r="B11" s="558"/>
      <c r="C11" s="558"/>
      <c r="D11" s="558"/>
      <c r="E11" s="558"/>
      <c r="F11" s="558"/>
      <c r="G11" s="558"/>
      <c r="H11" s="558"/>
      <c r="L11" s="1297"/>
      <c r="M11" s="1297"/>
      <c r="N11" s="535"/>
      <c r="O11" s="550"/>
      <c r="P11" s="550"/>
      <c r="Q11" s="550"/>
      <c r="R11" s="550"/>
      <c r="S11" s="550"/>
      <c r="T11" s="550"/>
      <c r="U11" s="556" t="s">
        <v>370</v>
      </c>
      <c r="X11" s="558"/>
      <c r="Y11" s="558"/>
      <c r="Z11" s="558"/>
      <c r="AA11" s="558"/>
      <c r="AB11" s="558"/>
      <c r="AC11" s="558"/>
    </row>
    <row r="12" spans="1:29">
      <c r="J12" s="498"/>
      <c r="K12" s="498"/>
      <c r="L12" s="493"/>
      <c r="M12" s="493"/>
      <c r="N12" s="471"/>
      <c r="O12" s="1304"/>
      <c r="P12" s="1304"/>
      <c r="Q12" s="1304"/>
      <c r="R12" s="1304"/>
      <c r="S12" s="1304"/>
      <c r="T12" s="1304"/>
      <c r="U12" s="1304"/>
    </row>
    <row r="13" spans="1:29">
      <c r="J13" s="498"/>
      <c r="K13" s="498"/>
      <c r="L13" s="1229" t="s">
        <v>444</v>
      </c>
      <c r="M13" s="1229"/>
      <c r="N13" s="1229"/>
      <c r="O13" s="1229"/>
      <c r="P13" s="1229"/>
      <c r="Q13" s="1229"/>
      <c r="R13" s="1229"/>
      <c r="S13" s="1229"/>
      <c r="T13" s="1229"/>
      <c r="U13" s="1229"/>
      <c r="V13" s="1229"/>
      <c r="W13" s="1229" t="s">
        <v>445</v>
      </c>
    </row>
    <row r="14" spans="1:29" ht="14.25" customHeight="1">
      <c r="J14" s="498"/>
      <c r="K14" s="498"/>
      <c r="L14" s="1310" t="s">
        <v>90</v>
      </c>
      <c r="M14" s="1310" t="s">
        <v>601</v>
      </c>
      <c r="N14" s="629"/>
      <c r="O14" s="1311" t="s">
        <v>603</v>
      </c>
      <c r="P14" s="1312"/>
      <c r="Q14" s="1312"/>
      <c r="R14" s="1312"/>
      <c r="S14" s="1312"/>
      <c r="T14" s="1313"/>
      <c r="U14" s="1293" t="s">
        <v>338</v>
      </c>
      <c r="V14" s="1307" t="s">
        <v>273</v>
      </c>
      <c r="W14" s="1229"/>
    </row>
    <row r="15" spans="1:29" ht="14.25" customHeight="1">
      <c r="J15" s="498"/>
      <c r="K15" s="498"/>
      <c r="L15" s="1310"/>
      <c r="M15" s="1310"/>
      <c r="N15" s="630"/>
      <c r="O15" s="1316" t="s">
        <v>577</v>
      </c>
      <c r="P15" s="1314" t="s">
        <v>269</v>
      </c>
      <c r="Q15" s="1315"/>
      <c r="R15" s="1290" t="s">
        <v>614</v>
      </c>
      <c r="S15" s="1291"/>
      <c r="T15" s="1292"/>
      <c r="U15" s="1294"/>
      <c r="V15" s="1308"/>
      <c r="W15" s="1229"/>
    </row>
    <row r="16" spans="1:29" ht="33.75" customHeight="1">
      <c r="J16" s="498"/>
      <c r="K16" s="498"/>
      <c r="L16" s="1310"/>
      <c r="M16" s="1310"/>
      <c r="N16" s="631"/>
      <c r="O16" s="1317"/>
      <c r="P16" s="504" t="s">
        <v>578</v>
      </c>
      <c r="Q16" s="504" t="s">
        <v>6</v>
      </c>
      <c r="R16" s="505" t="s">
        <v>272</v>
      </c>
      <c r="S16" s="1305" t="s">
        <v>271</v>
      </c>
      <c r="T16" s="1306"/>
      <c r="U16" s="1295"/>
      <c r="V16" s="1309"/>
      <c r="W16" s="1229"/>
    </row>
    <row r="17" spans="1:29">
      <c r="J17" s="498"/>
      <c r="K17" s="537">
        <v>1</v>
      </c>
      <c r="L17" s="615" t="s">
        <v>91</v>
      </c>
      <c r="M17" s="615" t="s">
        <v>47</v>
      </c>
      <c r="N17" s="617" t="str">
        <f ca="1">OFFSET(N17,0,-1)</f>
        <v>2</v>
      </c>
      <c r="O17" s="616">
        <f ca="1">OFFSET(O17,0,-1)+1</f>
        <v>3</v>
      </c>
      <c r="P17" s="616">
        <f ca="1">OFFSET(P17,0,-1)+1</f>
        <v>4</v>
      </c>
      <c r="Q17" s="616">
        <f ca="1">OFFSET(Q17,0,-1)+1</f>
        <v>5</v>
      </c>
      <c r="R17" s="616">
        <f ca="1">OFFSET(R17,0,-1)+1</f>
        <v>6</v>
      </c>
      <c r="S17" s="1298">
        <f ca="1">OFFSET(S17,0,-1)+1</f>
        <v>7</v>
      </c>
      <c r="T17" s="1298"/>
      <c r="U17" s="616">
        <f ca="1">OFFSET(U17,0,-2)+1</f>
        <v>8</v>
      </c>
      <c r="V17" s="617">
        <f ca="1">OFFSET(V17,0,-1)</f>
        <v>8</v>
      </c>
      <c r="W17" s="616">
        <f ca="1">OFFSET(W17,0,-1)+1</f>
        <v>9</v>
      </c>
    </row>
    <row r="18" spans="1:29" ht="22.5">
      <c r="A18" s="1281">
        <v>1</v>
      </c>
      <c r="B18" s="812"/>
      <c r="C18" s="812"/>
      <c r="D18" s="812"/>
      <c r="E18" s="813"/>
      <c r="F18" s="814"/>
      <c r="G18" s="814"/>
      <c r="H18" s="814"/>
      <c r="I18" s="815"/>
      <c r="J18" s="810"/>
      <c r="K18" s="817"/>
      <c r="L18" s="561">
        <f>mergeValue(A18)</f>
        <v>1</v>
      </c>
      <c r="M18" s="609" t="s">
        <v>19</v>
      </c>
      <c r="N18" s="614"/>
      <c r="O18" s="1282"/>
      <c r="P18" s="1282"/>
      <c r="Q18" s="1282"/>
      <c r="R18" s="1282"/>
      <c r="S18" s="1282"/>
      <c r="T18" s="1282"/>
      <c r="U18" s="1282"/>
      <c r="V18" s="1282"/>
      <c r="W18" s="1125" t="s">
        <v>717</v>
      </c>
      <c r="Y18" s="557"/>
      <c r="Z18" s="557" t="str">
        <f t="shared" ref="Z18:Z31" si="0">IF(M18="","",M18 )</f>
        <v>Наименование тарифа</v>
      </c>
      <c r="AA18" s="557"/>
      <c r="AB18" s="557"/>
      <c r="AC18" s="557"/>
    </row>
    <row r="19" spans="1:29" ht="22.5">
      <c r="A19" s="1281"/>
      <c r="B19" s="1281">
        <v>1</v>
      </c>
      <c r="C19" s="812"/>
      <c r="D19" s="812"/>
      <c r="E19" s="814"/>
      <c r="F19" s="814"/>
      <c r="G19" s="814"/>
      <c r="H19" s="814"/>
      <c r="I19" s="809"/>
      <c r="J19" s="808"/>
      <c r="K19" s="811"/>
      <c r="L19" s="561" t="str">
        <f>mergeValue(A19) &amp;"."&amp; mergeValue(B19)</f>
        <v>1.1</v>
      </c>
      <c r="M19" s="515" t="s">
        <v>15</v>
      </c>
      <c r="N19" s="614"/>
      <c r="O19" s="1282"/>
      <c r="P19" s="1282"/>
      <c r="Q19" s="1282"/>
      <c r="R19" s="1282"/>
      <c r="S19" s="1282"/>
      <c r="T19" s="1282"/>
      <c r="U19" s="1282"/>
      <c r="V19" s="1282"/>
      <c r="W19" s="1125" t="s">
        <v>458</v>
      </c>
      <c r="Y19" s="557"/>
      <c r="Z19" s="557" t="str">
        <f t="shared" si="0"/>
        <v>Территория действия тарифа</v>
      </c>
      <c r="AA19" s="557"/>
      <c r="AB19" s="557"/>
      <c r="AC19" s="557"/>
    </row>
    <row r="20" spans="1:29" ht="22.5">
      <c r="A20" s="1281"/>
      <c r="B20" s="1281"/>
      <c r="C20" s="1281">
        <v>1</v>
      </c>
      <c r="D20" s="812"/>
      <c r="E20" s="814"/>
      <c r="F20" s="814"/>
      <c r="G20" s="814"/>
      <c r="H20" s="814"/>
      <c r="I20" s="816"/>
      <c r="J20" s="808"/>
      <c r="K20" s="811"/>
      <c r="L20" s="561" t="str">
        <f>mergeValue(A20) &amp;"."&amp; mergeValue(B20)&amp;"."&amp; mergeValue(C20)</f>
        <v>1.1.1</v>
      </c>
      <c r="M20" s="516" t="s">
        <v>7</v>
      </c>
      <c r="N20" s="614"/>
      <c r="O20" s="1282"/>
      <c r="P20" s="1282"/>
      <c r="Q20" s="1282"/>
      <c r="R20" s="1282"/>
      <c r="S20" s="1282"/>
      <c r="T20" s="1282"/>
      <c r="U20" s="1282"/>
      <c r="V20" s="1282"/>
      <c r="W20" s="1125" t="s">
        <v>599</v>
      </c>
      <c r="Y20" s="557"/>
      <c r="Z20" s="557" t="str">
        <f t="shared" si="0"/>
        <v xml:space="preserve">Наименование системы теплоснабжения </v>
      </c>
      <c r="AA20" s="557"/>
      <c r="AB20" s="557"/>
      <c r="AC20" s="557"/>
    </row>
    <row r="21" spans="1:29" ht="22.5">
      <c r="A21" s="1281"/>
      <c r="B21" s="1281"/>
      <c r="C21" s="1281"/>
      <c r="D21" s="1281">
        <v>1</v>
      </c>
      <c r="E21" s="814"/>
      <c r="F21" s="814"/>
      <c r="G21" s="814"/>
      <c r="H21" s="814"/>
      <c r="I21" s="816"/>
      <c r="J21" s="808"/>
      <c r="K21" s="811"/>
      <c r="L21" s="561" t="str">
        <f>mergeValue(A21) &amp;"."&amp; mergeValue(B21)&amp;"."&amp; mergeValue(C21)&amp;"."&amp; mergeValue(D21)</f>
        <v>1.1.1.1</v>
      </c>
      <c r="M21" s="517" t="s">
        <v>21</v>
      </c>
      <c r="N21" s="614"/>
      <c r="O21" s="1282"/>
      <c r="P21" s="1282"/>
      <c r="Q21" s="1282"/>
      <c r="R21" s="1282"/>
      <c r="S21" s="1282"/>
      <c r="T21" s="1282"/>
      <c r="U21" s="1282"/>
      <c r="V21" s="1282"/>
      <c r="W21" s="1125" t="s">
        <v>600</v>
      </c>
      <c r="Y21" s="557"/>
      <c r="Z21" s="557" t="str">
        <f t="shared" si="0"/>
        <v xml:space="preserve">Источник тепловой энергии  </v>
      </c>
      <c r="AA21" s="557"/>
      <c r="AB21" s="557"/>
      <c r="AC21" s="557"/>
    </row>
    <row r="22" spans="1:29" ht="78.75">
      <c r="A22" s="1281"/>
      <c r="B22" s="1281"/>
      <c r="C22" s="1281"/>
      <c r="D22" s="1281"/>
      <c r="E22" s="1281">
        <v>1</v>
      </c>
      <c r="F22" s="814"/>
      <c r="G22" s="814"/>
      <c r="H22" s="812">
        <v>1</v>
      </c>
      <c r="I22" s="1281">
        <v>1</v>
      </c>
      <c r="J22" s="814"/>
      <c r="K22" s="819"/>
      <c r="L22" s="561" t="str">
        <f>mergeValue(A22) &amp;"."&amp; mergeValue(B22)&amp;"."&amp; mergeValue(C22)&amp;"."&amp; mergeValue(D22)&amp;"."&amp; mergeValue(E22)</f>
        <v>1.1.1.1.1</v>
      </c>
      <c r="M22" s="523" t="s">
        <v>8</v>
      </c>
      <c r="N22" s="614"/>
      <c r="O22" s="1283"/>
      <c r="P22" s="1283"/>
      <c r="Q22" s="1283"/>
      <c r="R22" s="1283"/>
      <c r="S22" s="1283"/>
      <c r="T22" s="1283"/>
      <c r="U22" s="1283"/>
      <c r="V22" s="1283"/>
      <c r="W22" s="1125" t="s">
        <v>718</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281"/>
      <c r="B23" s="1281"/>
      <c r="C23" s="1281"/>
      <c r="D23" s="1281"/>
      <c r="E23" s="1281"/>
      <c r="F23" s="1281">
        <v>1</v>
      </c>
      <c r="G23" s="812"/>
      <c r="H23" s="812"/>
      <c r="I23" s="1281"/>
      <c r="J23" s="1281">
        <v>1</v>
      </c>
      <c r="K23" s="820"/>
      <c r="L23" s="561" t="str">
        <f>mergeValue(A23) &amp;"."&amp; mergeValue(B23)&amp;"."&amp; mergeValue(C23)&amp;"."&amp; mergeValue(D23)&amp;"."&amp; mergeValue(E23)&amp;"."&amp; mergeValue(F23)</f>
        <v>1.1.1.1.1.1</v>
      </c>
      <c r="M23" s="524" t="s">
        <v>9</v>
      </c>
      <c r="N23" s="614"/>
      <c r="O23" s="1284"/>
      <c r="P23" s="1285"/>
      <c r="Q23" s="1285"/>
      <c r="R23" s="1285"/>
      <c r="S23" s="1285"/>
      <c r="T23" s="1285"/>
      <c r="U23" s="1285"/>
      <c r="V23" s="1286"/>
      <c r="W23" s="1125" t="s">
        <v>719</v>
      </c>
      <c r="Y23" s="557"/>
      <c r="Z23" s="557" t="str">
        <f t="shared" si="0"/>
        <v>Группа потребителей</v>
      </c>
      <c r="AA23" s="557"/>
      <c r="AB23" s="557"/>
      <c r="AC23" s="557"/>
    </row>
    <row r="24" spans="1:29" ht="122.1" customHeight="1">
      <c r="A24" s="1281"/>
      <c r="B24" s="1281"/>
      <c r="C24" s="1281"/>
      <c r="D24" s="1281"/>
      <c r="E24" s="1281"/>
      <c r="F24" s="1281"/>
      <c r="G24" s="812">
        <v>1</v>
      </c>
      <c r="H24" s="812"/>
      <c r="I24" s="1281"/>
      <c r="J24" s="1281"/>
      <c r="K24" s="820">
        <v>1</v>
      </c>
      <c r="L24" s="561" t="str">
        <f>mergeValue(A24) &amp;"."&amp; mergeValue(B24)&amp;"."&amp; mergeValue(C24)&amp;"."&amp; mergeValue(D24)&amp;"."&amp; mergeValue(E24)&amp;"."&amp; mergeValue(F24)&amp;"."&amp; mergeValue(G24)</f>
        <v>1.1.1.1.1.1.1</v>
      </c>
      <c r="M24" s="1084"/>
      <c r="N24" s="614"/>
      <c r="O24" s="531"/>
      <c r="P24" s="531"/>
      <c r="Q24" s="1034"/>
      <c r="R24" s="1288"/>
      <c r="S24" s="1289" t="s">
        <v>82</v>
      </c>
      <c r="T24" s="1288"/>
      <c r="U24" s="1289" t="s">
        <v>83</v>
      </c>
      <c r="V24" s="531"/>
      <c r="W24" s="1299" t="s">
        <v>720</v>
      </c>
      <c r="X24" s="553" t="str">
        <f>strCheckDate(O25:V25)</f>
        <v/>
      </c>
      <c r="Y24" s="557"/>
      <c r="Z24" s="557" t="str">
        <f t="shared" si="0"/>
        <v/>
      </c>
      <c r="AA24" s="557"/>
      <c r="AB24" s="557"/>
      <c r="AC24" s="557"/>
    </row>
    <row r="25" spans="1:29" ht="11.25" hidden="1">
      <c r="A25" s="1281"/>
      <c r="B25" s="1281"/>
      <c r="C25" s="1281"/>
      <c r="D25" s="1281"/>
      <c r="E25" s="1281"/>
      <c r="F25" s="1281"/>
      <c r="G25" s="812"/>
      <c r="H25" s="812"/>
      <c r="I25" s="1281"/>
      <c r="J25" s="1281"/>
      <c r="K25" s="820"/>
      <c r="L25" s="568"/>
      <c r="M25" s="614"/>
      <c r="N25" s="614"/>
      <c r="O25" s="531"/>
      <c r="P25" s="531"/>
      <c r="Q25" s="552" t="str">
        <f>R24 &amp; "-" &amp; T24</f>
        <v>-</v>
      </c>
      <c r="R25" s="1288"/>
      <c r="S25" s="1289"/>
      <c r="T25" s="1288"/>
      <c r="U25" s="1289"/>
      <c r="V25" s="531"/>
      <c r="W25" s="1300"/>
      <c r="Y25" s="557"/>
      <c r="Z25" s="557" t="str">
        <f t="shared" si="0"/>
        <v/>
      </c>
      <c r="AA25" s="557"/>
      <c r="AB25" s="557"/>
      <c r="AC25" s="557"/>
    </row>
    <row r="26" spans="1:29" ht="15" customHeight="1">
      <c r="A26" s="1281"/>
      <c r="B26" s="1281"/>
      <c r="C26" s="1281"/>
      <c r="D26" s="1281"/>
      <c r="E26" s="1281"/>
      <c r="F26" s="1281"/>
      <c r="G26" s="814"/>
      <c r="H26" s="812"/>
      <c r="I26" s="1281"/>
      <c r="J26" s="1281"/>
      <c r="K26" s="819"/>
      <c r="L26" s="507"/>
      <c r="M26" s="526" t="s">
        <v>24</v>
      </c>
      <c r="N26" s="533"/>
      <c r="O26" s="533"/>
      <c r="P26" s="533"/>
      <c r="Q26" s="533"/>
      <c r="R26" s="533"/>
      <c r="S26" s="533"/>
      <c r="T26" s="533"/>
      <c r="U26" s="533"/>
      <c r="V26" s="529"/>
      <c r="W26" s="1301"/>
      <c r="Y26" s="557"/>
      <c r="Z26" s="557" t="str">
        <f t="shared" si="0"/>
        <v>Добавить вид теплоносителя (параметры теплоносителя)</v>
      </c>
      <c r="AA26" s="557"/>
      <c r="AB26" s="557"/>
      <c r="AC26" s="557"/>
    </row>
    <row r="27" spans="1:29" ht="15" customHeight="1">
      <c r="A27" s="1281"/>
      <c r="B27" s="1281"/>
      <c r="C27" s="1281"/>
      <c r="D27" s="1281"/>
      <c r="E27" s="1281"/>
      <c r="F27" s="814"/>
      <c r="G27" s="814"/>
      <c r="H27" s="812"/>
      <c r="I27" s="1281"/>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281"/>
      <c r="B28" s="1281"/>
      <c r="C28" s="1281"/>
      <c r="D28" s="1281"/>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281"/>
      <c r="B29" s="1281"/>
      <c r="C29" s="1281"/>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281"/>
      <c r="B30" s="1281"/>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281"/>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2"/>
      <c r="M32" s="534" t="s">
        <v>307</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47</v>
      </c>
    </row>
    <row r="2" spans="1:20" ht="22.5">
      <c r="F2" s="1275" t="s">
        <v>469</v>
      </c>
      <c r="G2" s="1276"/>
      <c r="H2" s="1277"/>
      <c r="I2" s="756"/>
    </row>
    <row r="3" spans="1:20" ht="3" customHeight="1"/>
    <row r="4" spans="1:20" s="954" customFormat="1" ht="11.25">
      <c r="A4" s="960"/>
      <c r="B4" s="960"/>
      <c r="C4" s="960"/>
      <c r="D4" s="960"/>
      <c r="F4" s="1229" t="s">
        <v>444</v>
      </c>
      <c r="G4" s="1229"/>
      <c r="H4" s="1229"/>
      <c r="I4" s="1278" t="s">
        <v>445</v>
      </c>
      <c r="J4" s="960"/>
      <c r="K4" s="960"/>
      <c r="L4" s="960"/>
      <c r="M4" s="960"/>
      <c r="N4" s="960"/>
      <c r="O4" s="960"/>
      <c r="P4" s="960"/>
      <c r="Q4" s="960"/>
      <c r="R4" s="960"/>
      <c r="S4" s="960"/>
      <c r="T4" s="960"/>
    </row>
    <row r="5" spans="1:20" s="954" customFormat="1" ht="11.25" customHeight="1">
      <c r="A5" s="960"/>
      <c r="B5" s="960"/>
      <c r="C5" s="960"/>
      <c r="D5" s="960"/>
      <c r="F5" s="969" t="s">
        <v>90</v>
      </c>
      <c r="G5" s="760" t="s">
        <v>447</v>
      </c>
      <c r="H5" s="978" t="s">
        <v>438</v>
      </c>
      <c r="I5" s="1278"/>
      <c r="J5" s="960"/>
      <c r="K5" s="960"/>
      <c r="L5" s="960"/>
      <c r="M5" s="960"/>
      <c r="N5" s="960"/>
      <c r="O5" s="960"/>
      <c r="P5" s="960"/>
      <c r="Q5" s="960"/>
      <c r="R5" s="960"/>
      <c r="S5" s="960"/>
      <c r="T5" s="960"/>
    </row>
    <row r="6" spans="1:20" s="954" customFormat="1" ht="12" customHeight="1">
      <c r="A6" s="960"/>
      <c r="B6" s="960"/>
      <c r="C6" s="960"/>
      <c r="D6" s="960"/>
      <c r="F6" s="761" t="s">
        <v>91</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470</v>
      </c>
      <c r="H7" s="974" t="str">
        <f>IF(dateCh="","",dateCh)</f>
        <v>28.04.2021</v>
      </c>
      <c r="I7" s="766" t="s">
        <v>471</v>
      </c>
      <c r="J7" s="583"/>
      <c r="K7" s="960"/>
      <c r="L7" s="960"/>
      <c r="M7" s="960"/>
      <c r="N7" s="960"/>
      <c r="O7" s="960"/>
      <c r="P7" s="960"/>
      <c r="Q7" s="960"/>
      <c r="R7" s="960"/>
      <c r="S7" s="960"/>
      <c r="T7" s="960"/>
    </row>
    <row r="8" spans="1:20" s="954" customFormat="1" ht="45">
      <c r="A8" s="1279">
        <v>1</v>
      </c>
      <c r="B8" s="960"/>
      <c r="C8" s="960"/>
      <c r="D8" s="960"/>
      <c r="F8" s="976" t="str">
        <f>"2." &amp;mergeValue(A8)</f>
        <v>2.1</v>
      </c>
      <c r="G8" s="765" t="s">
        <v>472</v>
      </c>
      <c r="H8" s="974"/>
      <c r="I8" s="766" t="s">
        <v>567</v>
      </c>
      <c r="J8" s="583"/>
      <c r="K8" s="960"/>
      <c r="L8" s="960"/>
      <c r="M8" s="960"/>
      <c r="N8" s="960"/>
      <c r="O8" s="960"/>
      <c r="P8" s="960"/>
      <c r="Q8" s="960"/>
      <c r="R8" s="960"/>
      <c r="S8" s="960"/>
      <c r="T8" s="960"/>
    </row>
    <row r="9" spans="1:20" s="954" customFormat="1" ht="22.5">
      <c r="A9" s="1279"/>
      <c r="B9" s="960"/>
      <c r="C9" s="960"/>
      <c r="D9" s="960"/>
      <c r="F9" s="976" t="str">
        <f>"3." &amp;mergeValue(A9)</f>
        <v>3.1</v>
      </c>
      <c r="G9" s="765" t="s">
        <v>473</v>
      </c>
      <c r="H9" s="974"/>
      <c r="I9" s="766" t="s">
        <v>565</v>
      </c>
      <c r="J9" s="583"/>
      <c r="K9" s="960"/>
      <c r="L9" s="960"/>
      <c r="M9" s="960"/>
      <c r="N9" s="960"/>
      <c r="O9" s="960"/>
      <c r="P9" s="960"/>
      <c r="Q9" s="960"/>
      <c r="R9" s="960"/>
      <c r="S9" s="960"/>
      <c r="T9" s="960"/>
    </row>
    <row r="10" spans="1:20" s="954" customFormat="1" ht="22.5">
      <c r="A10" s="1279"/>
      <c r="B10" s="960"/>
      <c r="C10" s="960"/>
      <c r="D10" s="960"/>
      <c r="F10" s="976" t="str">
        <f>"4."&amp;mergeValue(A10)</f>
        <v>4.1</v>
      </c>
      <c r="G10" s="765" t="s">
        <v>474</v>
      </c>
      <c r="H10" s="978" t="s">
        <v>448</v>
      </c>
      <c r="I10" s="766"/>
      <c r="J10" s="583"/>
      <c r="K10" s="960"/>
      <c r="L10" s="960"/>
      <c r="M10" s="960"/>
      <c r="N10" s="960"/>
      <c r="O10" s="960"/>
      <c r="P10" s="960"/>
      <c r="Q10" s="960"/>
      <c r="R10" s="960"/>
      <c r="S10" s="960"/>
      <c r="T10" s="960"/>
    </row>
    <row r="11" spans="1:20" s="954" customFormat="1" ht="18.75">
      <c r="A11" s="1279"/>
      <c r="B11" s="1279">
        <v>1</v>
      </c>
      <c r="C11" s="970"/>
      <c r="D11" s="970"/>
      <c r="F11" s="976" t="str">
        <f>"4."&amp;mergeValue(A11) &amp;"."&amp;mergeValue(B11)</f>
        <v>4.1.1</v>
      </c>
      <c r="G11" s="777" t="s">
        <v>569</v>
      </c>
      <c r="H11" s="974" t="str">
        <f>IF(region_name="","",region_name)</f>
        <v>Самарская область</v>
      </c>
      <c r="I11" s="766" t="s">
        <v>477</v>
      </c>
      <c r="J11" s="583"/>
      <c r="K11" s="960"/>
      <c r="L11" s="960"/>
      <c r="M11" s="960"/>
      <c r="N11" s="960"/>
      <c r="O11" s="960"/>
      <c r="P11" s="960"/>
      <c r="Q11" s="960"/>
      <c r="R11" s="960"/>
      <c r="S11" s="960"/>
      <c r="T11" s="960"/>
    </row>
    <row r="12" spans="1:20" s="954" customFormat="1" ht="22.5">
      <c r="A12" s="1279"/>
      <c r="B12" s="1279"/>
      <c r="C12" s="1279">
        <v>1</v>
      </c>
      <c r="D12" s="970"/>
      <c r="F12" s="976" t="str">
        <f>"4."&amp;mergeValue(A12) &amp;"."&amp;mergeValue(B12)&amp;"."&amp;mergeValue(C12)</f>
        <v>4.1.1.1</v>
      </c>
      <c r="G12" s="767" t="s">
        <v>475</v>
      </c>
      <c r="H12" s="974"/>
      <c r="I12" s="766" t="s">
        <v>478</v>
      </c>
      <c r="J12" s="583"/>
      <c r="K12" s="960"/>
      <c r="L12" s="960"/>
      <c r="M12" s="960"/>
      <c r="N12" s="960"/>
      <c r="O12" s="960"/>
      <c r="P12" s="960"/>
      <c r="Q12" s="960"/>
      <c r="R12" s="960"/>
      <c r="S12" s="960"/>
      <c r="T12" s="960"/>
    </row>
    <row r="13" spans="1:20" s="954" customFormat="1" ht="39" customHeight="1">
      <c r="A13" s="1279"/>
      <c r="B13" s="1279"/>
      <c r="C13" s="1279"/>
      <c r="D13" s="970">
        <v>1</v>
      </c>
      <c r="F13" s="976" t="str">
        <f>"4."&amp;mergeValue(A13) &amp;"."&amp;mergeValue(B13)&amp;"."&amp;mergeValue(C13)&amp;"."&amp;mergeValue(D13)</f>
        <v>4.1.1.1.1</v>
      </c>
      <c r="G13" s="768" t="s">
        <v>476</v>
      </c>
      <c r="H13" s="974"/>
      <c r="I13" s="1280" t="s">
        <v>568</v>
      </c>
      <c r="J13" s="583"/>
      <c r="K13" s="960"/>
      <c r="L13" s="960"/>
      <c r="M13" s="960"/>
      <c r="N13" s="960"/>
      <c r="O13" s="960"/>
      <c r="P13" s="960"/>
      <c r="Q13" s="960"/>
      <c r="R13" s="960"/>
      <c r="S13" s="960"/>
      <c r="T13" s="960"/>
    </row>
    <row r="14" spans="1:20" s="954" customFormat="1" ht="18.75">
      <c r="A14" s="1279"/>
      <c r="B14" s="1279"/>
      <c r="C14" s="1279"/>
      <c r="D14" s="970"/>
      <c r="F14" s="769"/>
      <c r="G14" s="947" t="s">
        <v>4</v>
      </c>
      <c r="H14" s="592"/>
      <c r="I14" s="1280"/>
      <c r="J14" s="583"/>
      <c r="K14" s="960"/>
      <c r="L14" s="960"/>
      <c r="M14" s="960"/>
      <c r="N14" s="960"/>
      <c r="O14" s="960"/>
      <c r="P14" s="960"/>
      <c r="Q14" s="960"/>
      <c r="R14" s="960"/>
      <c r="S14" s="960"/>
      <c r="T14" s="960"/>
    </row>
    <row r="15" spans="1:20" s="954" customFormat="1" ht="18.75">
      <c r="A15" s="1279"/>
      <c r="B15" s="1279"/>
      <c r="C15" s="970"/>
      <c r="D15" s="970"/>
      <c r="F15" s="602"/>
      <c r="G15" s="545" t="s">
        <v>400</v>
      </c>
      <c r="H15" s="603"/>
      <c r="I15" s="604"/>
      <c r="J15" s="583"/>
      <c r="K15" s="960"/>
      <c r="L15" s="960"/>
      <c r="M15" s="960"/>
      <c r="N15" s="960"/>
      <c r="O15" s="960"/>
      <c r="P15" s="960"/>
      <c r="Q15" s="960"/>
      <c r="R15" s="960"/>
      <c r="S15" s="960"/>
      <c r="T15" s="960"/>
    </row>
    <row r="16" spans="1:20" s="954" customFormat="1" ht="18.75">
      <c r="A16" s="1279"/>
      <c r="B16" s="960"/>
      <c r="C16" s="960"/>
      <c r="D16" s="960"/>
      <c r="F16" s="769"/>
      <c r="G16" s="695" t="s">
        <v>482</v>
      </c>
      <c r="H16" s="770"/>
      <c r="I16" s="771"/>
      <c r="J16" s="583"/>
      <c r="K16" s="960"/>
      <c r="L16" s="960"/>
      <c r="M16" s="960"/>
      <c r="N16" s="960"/>
      <c r="O16" s="960"/>
      <c r="P16" s="960"/>
      <c r="Q16" s="960"/>
      <c r="R16" s="960"/>
      <c r="S16" s="960"/>
      <c r="T16" s="960"/>
    </row>
    <row r="17" spans="1:20" s="954" customFormat="1" ht="18.75">
      <c r="A17" s="960"/>
      <c r="B17" s="960"/>
      <c r="C17" s="960"/>
      <c r="D17" s="960"/>
      <c r="F17" s="769"/>
      <c r="G17" s="698" t="s">
        <v>481</v>
      </c>
      <c r="H17" s="770"/>
      <c r="I17" s="771"/>
      <c r="J17" s="583"/>
      <c r="K17" s="960"/>
      <c r="L17" s="960"/>
      <c r="M17" s="960"/>
      <c r="N17" s="960"/>
      <c r="O17" s="960"/>
      <c r="P17" s="960"/>
      <c r="Q17" s="960"/>
      <c r="R17" s="960"/>
      <c r="S17" s="960"/>
      <c r="T17" s="960"/>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4" t="s">
        <v>570</v>
      </c>
      <c r="H19" s="1274"/>
      <c r="I19" s="930"/>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hidden="1" customWidth="1"/>
    <col min="16" max="17" width="23.7109375" style="937" hidden="1" customWidth="1"/>
    <col min="18" max="18" width="11.7109375" style="937" customWidth="1"/>
    <col min="19" max="19" width="3.7109375" style="937" customWidth="1"/>
    <col min="20" max="20" width="11.7109375" style="937" customWidth="1"/>
    <col min="21" max="21" width="8.5703125" style="937" hidden="1" customWidth="1"/>
    <col min="22" max="22" width="4.7109375" style="937" customWidth="1"/>
    <col min="23" max="23" width="115.7109375" style="937" customWidth="1"/>
    <col min="24" max="25" width="10.5703125" style="955"/>
    <col min="26" max="26" width="11.140625" style="955" customWidth="1"/>
    <col min="27" max="34" width="10.5703125" style="955"/>
    <col min="35" max="256" width="10.5703125" style="937"/>
    <col min="257" max="264" width="0" style="937" hidden="1" customWidth="1"/>
    <col min="265" max="265" width="3.7109375" style="937" customWidth="1"/>
    <col min="266" max="266" width="3.85546875" style="937" customWidth="1"/>
    <col min="267" max="267" width="3.7109375" style="937" customWidth="1"/>
    <col min="268" max="268" width="12.7109375" style="937" customWidth="1"/>
    <col min="269" max="269" width="52.7109375" style="937" customWidth="1"/>
    <col min="270" max="273" width="0" style="937" hidden="1" customWidth="1"/>
    <col min="274" max="274" width="12.28515625" style="937" customWidth="1"/>
    <col min="275" max="275" width="6.42578125" style="937" customWidth="1"/>
    <col min="276" max="276" width="12.28515625" style="937" customWidth="1"/>
    <col min="277" max="277" width="0" style="937" hidden="1" customWidth="1"/>
    <col min="278" max="278" width="3.7109375" style="937" customWidth="1"/>
    <col min="279" max="279" width="11.140625" style="937" bestFit="1" customWidth="1"/>
    <col min="280" max="281" width="10.5703125" style="937"/>
    <col min="282" max="282" width="11.140625" style="937" customWidth="1"/>
    <col min="283" max="512" width="10.5703125" style="937"/>
    <col min="513" max="520" width="0" style="937" hidden="1" customWidth="1"/>
    <col min="521" max="521" width="3.7109375" style="937" customWidth="1"/>
    <col min="522" max="522" width="3.85546875" style="937" customWidth="1"/>
    <col min="523" max="523" width="3.7109375" style="937" customWidth="1"/>
    <col min="524" max="524" width="12.7109375" style="937" customWidth="1"/>
    <col min="525" max="525" width="52.7109375" style="937" customWidth="1"/>
    <col min="526" max="529" width="0" style="937" hidden="1" customWidth="1"/>
    <col min="530" max="530" width="12.28515625" style="937" customWidth="1"/>
    <col min="531" max="531" width="6.42578125" style="937" customWidth="1"/>
    <col min="532" max="532" width="12.28515625" style="937" customWidth="1"/>
    <col min="533" max="533" width="0" style="937" hidden="1" customWidth="1"/>
    <col min="534" max="534" width="3.7109375" style="937" customWidth="1"/>
    <col min="535" max="535" width="11.140625" style="937" bestFit="1" customWidth="1"/>
    <col min="536" max="537" width="10.5703125" style="937"/>
    <col min="538" max="538" width="11.140625" style="937" customWidth="1"/>
    <col min="539" max="768" width="10.5703125" style="937"/>
    <col min="769" max="776" width="0" style="937" hidden="1" customWidth="1"/>
    <col min="777" max="777" width="3.7109375" style="937" customWidth="1"/>
    <col min="778" max="778" width="3.85546875" style="937" customWidth="1"/>
    <col min="779" max="779" width="3.7109375" style="937" customWidth="1"/>
    <col min="780" max="780" width="12.7109375" style="937" customWidth="1"/>
    <col min="781" max="781" width="52.7109375" style="937" customWidth="1"/>
    <col min="782" max="785" width="0" style="937" hidden="1" customWidth="1"/>
    <col min="786" max="786" width="12.28515625" style="937" customWidth="1"/>
    <col min="787" max="787" width="6.42578125" style="937" customWidth="1"/>
    <col min="788" max="788" width="12.28515625" style="937" customWidth="1"/>
    <col min="789" max="789" width="0" style="937" hidden="1" customWidth="1"/>
    <col min="790" max="790" width="3.7109375" style="937" customWidth="1"/>
    <col min="791" max="791" width="11.140625" style="937" bestFit="1" customWidth="1"/>
    <col min="792" max="793" width="10.5703125" style="937"/>
    <col min="794" max="794" width="11.140625" style="937" customWidth="1"/>
    <col min="795" max="1024" width="10.5703125" style="937"/>
    <col min="1025" max="1032" width="0" style="937" hidden="1" customWidth="1"/>
    <col min="1033" max="1033" width="3.7109375" style="937" customWidth="1"/>
    <col min="1034" max="1034" width="3.85546875" style="937" customWidth="1"/>
    <col min="1035" max="1035" width="3.7109375" style="937" customWidth="1"/>
    <col min="1036" max="1036" width="12.7109375" style="937" customWidth="1"/>
    <col min="1037" max="1037" width="52.7109375" style="937" customWidth="1"/>
    <col min="1038" max="1041" width="0" style="937" hidden="1" customWidth="1"/>
    <col min="1042" max="1042" width="12.28515625" style="937" customWidth="1"/>
    <col min="1043" max="1043" width="6.42578125" style="937" customWidth="1"/>
    <col min="1044" max="1044" width="12.28515625" style="937" customWidth="1"/>
    <col min="1045" max="1045" width="0" style="937" hidden="1" customWidth="1"/>
    <col min="1046" max="1046" width="3.7109375" style="937" customWidth="1"/>
    <col min="1047" max="1047" width="11.140625" style="937" bestFit="1" customWidth="1"/>
    <col min="1048" max="1049" width="10.5703125" style="937"/>
    <col min="1050" max="1050" width="11.140625" style="937" customWidth="1"/>
    <col min="1051" max="1280" width="10.5703125" style="937"/>
    <col min="1281" max="1288" width="0" style="937" hidden="1" customWidth="1"/>
    <col min="1289" max="1289" width="3.7109375" style="937" customWidth="1"/>
    <col min="1290" max="1290" width="3.85546875" style="937" customWidth="1"/>
    <col min="1291" max="1291" width="3.7109375" style="937" customWidth="1"/>
    <col min="1292" max="1292" width="12.7109375" style="937" customWidth="1"/>
    <col min="1293" max="1293" width="52.7109375" style="937" customWidth="1"/>
    <col min="1294" max="1297" width="0" style="937" hidden="1" customWidth="1"/>
    <col min="1298" max="1298" width="12.28515625" style="937" customWidth="1"/>
    <col min="1299" max="1299" width="6.42578125" style="937" customWidth="1"/>
    <col min="1300" max="1300" width="12.28515625" style="937" customWidth="1"/>
    <col min="1301" max="1301" width="0" style="937" hidden="1" customWidth="1"/>
    <col min="1302" max="1302" width="3.7109375" style="937" customWidth="1"/>
    <col min="1303" max="1303" width="11.140625" style="937" bestFit="1" customWidth="1"/>
    <col min="1304" max="1305" width="10.5703125" style="937"/>
    <col min="1306" max="1306" width="11.140625" style="937" customWidth="1"/>
    <col min="1307" max="1536" width="10.5703125" style="937"/>
    <col min="1537" max="1544" width="0" style="937" hidden="1" customWidth="1"/>
    <col min="1545" max="1545" width="3.7109375" style="937" customWidth="1"/>
    <col min="1546" max="1546" width="3.85546875" style="937" customWidth="1"/>
    <col min="1547" max="1547" width="3.7109375" style="937" customWidth="1"/>
    <col min="1548" max="1548" width="12.7109375" style="937" customWidth="1"/>
    <col min="1549" max="1549" width="52.7109375" style="937" customWidth="1"/>
    <col min="1550" max="1553" width="0" style="937" hidden="1" customWidth="1"/>
    <col min="1554" max="1554" width="12.28515625" style="937" customWidth="1"/>
    <col min="1555" max="1555" width="6.42578125" style="937" customWidth="1"/>
    <col min="1556" max="1556" width="12.28515625" style="937" customWidth="1"/>
    <col min="1557" max="1557" width="0" style="937" hidden="1" customWidth="1"/>
    <col min="1558" max="1558" width="3.7109375" style="937" customWidth="1"/>
    <col min="1559" max="1559" width="11.140625" style="937" bestFit="1" customWidth="1"/>
    <col min="1560" max="1561" width="10.5703125" style="937"/>
    <col min="1562" max="1562" width="11.140625" style="937" customWidth="1"/>
    <col min="1563" max="1792" width="10.5703125" style="937"/>
    <col min="1793" max="1800" width="0" style="937" hidden="1" customWidth="1"/>
    <col min="1801" max="1801" width="3.7109375" style="937" customWidth="1"/>
    <col min="1802" max="1802" width="3.85546875" style="937" customWidth="1"/>
    <col min="1803" max="1803" width="3.7109375" style="937" customWidth="1"/>
    <col min="1804" max="1804" width="12.7109375" style="937" customWidth="1"/>
    <col min="1805" max="1805" width="52.7109375" style="937" customWidth="1"/>
    <col min="1806" max="1809" width="0" style="937" hidden="1" customWidth="1"/>
    <col min="1810" max="1810" width="12.28515625" style="937" customWidth="1"/>
    <col min="1811" max="1811" width="6.42578125" style="937" customWidth="1"/>
    <col min="1812" max="1812" width="12.28515625" style="937" customWidth="1"/>
    <col min="1813" max="1813" width="0" style="937" hidden="1" customWidth="1"/>
    <col min="1814" max="1814" width="3.7109375" style="937" customWidth="1"/>
    <col min="1815" max="1815" width="11.140625" style="937" bestFit="1" customWidth="1"/>
    <col min="1816" max="1817" width="10.5703125" style="937"/>
    <col min="1818" max="1818" width="11.140625" style="937" customWidth="1"/>
    <col min="1819" max="2048" width="10.5703125" style="937"/>
    <col min="2049" max="2056" width="0" style="937" hidden="1" customWidth="1"/>
    <col min="2057" max="2057" width="3.7109375" style="937" customWidth="1"/>
    <col min="2058" max="2058" width="3.85546875" style="937" customWidth="1"/>
    <col min="2059" max="2059" width="3.7109375" style="937" customWidth="1"/>
    <col min="2060" max="2060" width="12.7109375" style="937" customWidth="1"/>
    <col min="2061" max="2061" width="52.7109375" style="937" customWidth="1"/>
    <col min="2062" max="2065" width="0" style="937" hidden="1" customWidth="1"/>
    <col min="2066" max="2066" width="12.28515625" style="937" customWidth="1"/>
    <col min="2067" max="2067" width="6.42578125" style="937" customWidth="1"/>
    <col min="2068" max="2068" width="12.28515625" style="937" customWidth="1"/>
    <col min="2069" max="2069" width="0" style="937" hidden="1" customWidth="1"/>
    <col min="2070" max="2070" width="3.7109375" style="937" customWidth="1"/>
    <col min="2071" max="2071" width="11.140625" style="937" bestFit="1" customWidth="1"/>
    <col min="2072" max="2073" width="10.5703125" style="937"/>
    <col min="2074" max="2074" width="11.140625" style="937" customWidth="1"/>
    <col min="2075" max="2304" width="10.5703125" style="937"/>
    <col min="2305" max="2312" width="0" style="937" hidden="1" customWidth="1"/>
    <col min="2313" max="2313" width="3.7109375" style="937" customWidth="1"/>
    <col min="2314" max="2314" width="3.85546875" style="937" customWidth="1"/>
    <col min="2315" max="2315" width="3.7109375" style="937" customWidth="1"/>
    <col min="2316" max="2316" width="12.7109375" style="937" customWidth="1"/>
    <col min="2317" max="2317" width="52.7109375" style="937" customWidth="1"/>
    <col min="2318" max="2321" width="0" style="937" hidden="1" customWidth="1"/>
    <col min="2322" max="2322" width="12.28515625" style="937" customWidth="1"/>
    <col min="2323" max="2323" width="6.42578125" style="937" customWidth="1"/>
    <col min="2324" max="2324" width="12.28515625" style="937" customWidth="1"/>
    <col min="2325" max="2325" width="0" style="937" hidden="1" customWidth="1"/>
    <col min="2326" max="2326" width="3.7109375" style="937" customWidth="1"/>
    <col min="2327" max="2327" width="11.140625" style="937" bestFit="1" customWidth="1"/>
    <col min="2328" max="2329" width="10.5703125" style="937"/>
    <col min="2330" max="2330" width="11.140625" style="937" customWidth="1"/>
    <col min="2331" max="2560" width="10.5703125" style="937"/>
    <col min="2561" max="2568" width="0" style="937" hidden="1" customWidth="1"/>
    <col min="2569" max="2569" width="3.7109375" style="937" customWidth="1"/>
    <col min="2570" max="2570" width="3.85546875" style="937" customWidth="1"/>
    <col min="2571" max="2571" width="3.7109375" style="937" customWidth="1"/>
    <col min="2572" max="2572" width="12.7109375" style="937" customWidth="1"/>
    <col min="2573" max="2573" width="52.7109375" style="937" customWidth="1"/>
    <col min="2574" max="2577" width="0" style="937" hidden="1" customWidth="1"/>
    <col min="2578" max="2578" width="12.28515625" style="937" customWidth="1"/>
    <col min="2579" max="2579" width="6.42578125" style="937" customWidth="1"/>
    <col min="2580" max="2580" width="12.28515625" style="937" customWidth="1"/>
    <col min="2581" max="2581" width="0" style="937" hidden="1" customWidth="1"/>
    <col min="2582" max="2582" width="3.7109375" style="937" customWidth="1"/>
    <col min="2583" max="2583" width="11.140625" style="937" bestFit="1" customWidth="1"/>
    <col min="2584" max="2585" width="10.5703125" style="937"/>
    <col min="2586" max="2586" width="11.140625" style="937" customWidth="1"/>
    <col min="2587" max="2816" width="10.5703125" style="937"/>
    <col min="2817" max="2824" width="0" style="937" hidden="1" customWidth="1"/>
    <col min="2825" max="2825" width="3.7109375" style="937" customWidth="1"/>
    <col min="2826" max="2826" width="3.85546875" style="937" customWidth="1"/>
    <col min="2827" max="2827" width="3.7109375" style="937" customWidth="1"/>
    <col min="2828" max="2828" width="12.7109375" style="937" customWidth="1"/>
    <col min="2829" max="2829" width="52.7109375" style="937" customWidth="1"/>
    <col min="2830" max="2833" width="0" style="937" hidden="1" customWidth="1"/>
    <col min="2834" max="2834" width="12.28515625" style="937" customWidth="1"/>
    <col min="2835" max="2835" width="6.42578125" style="937" customWidth="1"/>
    <col min="2836" max="2836" width="12.28515625" style="937" customWidth="1"/>
    <col min="2837" max="2837" width="0" style="937" hidden="1" customWidth="1"/>
    <col min="2838" max="2838" width="3.7109375" style="937" customWidth="1"/>
    <col min="2839" max="2839" width="11.140625" style="937" bestFit="1" customWidth="1"/>
    <col min="2840" max="2841" width="10.5703125" style="937"/>
    <col min="2842" max="2842" width="11.140625" style="937" customWidth="1"/>
    <col min="2843" max="3072" width="10.5703125" style="937"/>
    <col min="3073" max="3080" width="0" style="937" hidden="1" customWidth="1"/>
    <col min="3081" max="3081" width="3.7109375" style="937" customWidth="1"/>
    <col min="3082" max="3082" width="3.85546875" style="937" customWidth="1"/>
    <col min="3083" max="3083" width="3.7109375" style="937" customWidth="1"/>
    <col min="3084" max="3084" width="12.7109375" style="937" customWidth="1"/>
    <col min="3085" max="3085" width="52.7109375" style="937" customWidth="1"/>
    <col min="3086" max="3089" width="0" style="937" hidden="1" customWidth="1"/>
    <col min="3090" max="3090" width="12.28515625" style="937" customWidth="1"/>
    <col min="3091" max="3091" width="6.42578125" style="937" customWidth="1"/>
    <col min="3092" max="3092" width="12.28515625" style="937" customWidth="1"/>
    <col min="3093" max="3093" width="0" style="937" hidden="1" customWidth="1"/>
    <col min="3094" max="3094" width="3.7109375" style="937" customWidth="1"/>
    <col min="3095" max="3095" width="11.140625" style="937" bestFit="1" customWidth="1"/>
    <col min="3096" max="3097" width="10.5703125" style="937"/>
    <col min="3098" max="3098" width="11.140625" style="937" customWidth="1"/>
    <col min="3099" max="3328" width="10.5703125" style="937"/>
    <col min="3329" max="3336" width="0" style="937" hidden="1" customWidth="1"/>
    <col min="3337" max="3337" width="3.7109375" style="937" customWidth="1"/>
    <col min="3338" max="3338" width="3.85546875" style="937" customWidth="1"/>
    <col min="3339" max="3339" width="3.7109375" style="937" customWidth="1"/>
    <col min="3340" max="3340" width="12.7109375" style="937" customWidth="1"/>
    <col min="3341" max="3341" width="52.7109375" style="937" customWidth="1"/>
    <col min="3342" max="3345" width="0" style="937" hidden="1" customWidth="1"/>
    <col min="3346" max="3346" width="12.28515625" style="937" customWidth="1"/>
    <col min="3347" max="3347" width="6.42578125" style="937" customWidth="1"/>
    <col min="3348" max="3348" width="12.28515625" style="937" customWidth="1"/>
    <col min="3349" max="3349" width="0" style="937" hidden="1" customWidth="1"/>
    <col min="3350" max="3350" width="3.7109375" style="937" customWidth="1"/>
    <col min="3351" max="3351" width="11.140625" style="937" bestFit="1" customWidth="1"/>
    <col min="3352" max="3353" width="10.5703125" style="937"/>
    <col min="3354" max="3354" width="11.140625" style="937" customWidth="1"/>
    <col min="3355" max="3584" width="10.5703125" style="937"/>
    <col min="3585" max="3592" width="0" style="937" hidden="1" customWidth="1"/>
    <col min="3593" max="3593" width="3.7109375" style="937" customWidth="1"/>
    <col min="3594" max="3594" width="3.85546875" style="937" customWidth="1"/>
    <col min="3595" max="3595" width="3.7109375" style="937" customWidth="1"/>
    <col min="3596" max="3596" width="12.7109375" style="937" customWidth="1"/>
    <col min="3597" max="3597" width="52.7109375" style="937" customWidth="1"/>
    <col min="3598" max="3601" width="0" style="937" hidden="1" customWidth="1"/>
    <col min="3602" max="3602" width="12.28515625" style="937" customWidth="1"/>
    <col min="3603" max="3603" width="6.42578125" style="937" customWidth="1"/>
    <col min="3604" max="3604" width="12.28515625" style="937" customWidth="1"/>
    <col min="3605" max="3605" width="0" style="937" hidden="1" customWidth="1"/>
    <col min="3606" max="3606" width="3.7109375" style="937" customWidth="1"/>
    <col min="3607" max="3607" width="11.140625" style="937" bestFit="1" customWidth="1"/>
    <col min="3608" max="3609" width="10.5703125" style="937"/>
    <col min="3610" max="3610" width="11.140625" style="937" customWidth="1"/>
    <col min="3611" max="3840" width="10.5703125" style="937"/>
    <col min="3841" max="3848" width="0" style="937" hidden="1" customWidth="1"/>
    <col min="3849" max="3849" width="3.7109375" style="937" customWidth="1"/>
    <col min="3850" max="3850" width="3.85546875" style="937" customWidth="1"/>
    <col min="3851" max="3851" width="3.7109375" style="937" customWidth="1"/>
    <col min="3852" max="3852" width="12.7109375" style="937" customWidth="1"/>
    <col min="3853" max="3853" width="52.7109375" style="937" customWidth="1"/>
    <col min="3854" max="3857" width="0" style="937" hidden="1" customWidth="1"/>
    <col min="3858" max="3858" width="12.28515625" style="937" customWidth="1"/>
    <col min="3859" max="3859" width="6.42578125" style="937" customWidth="1"/>
    <col min="3860" max="3860" width="12.28515625" style="937" customWidth="1"/>
    <col min="3861" max="3861" width="0" style="937" hidden="1" customWidth="1"/>
    <col min="3862" max="3862" width="3.7109375" style="937" customWidth="1"/>
    <col min="3863" max="3863" width="11.140625" style="937" bestFit="1" customWidth="1"/>
    <col min="3864" max="3865" width="10.5703125" style="937"/>
    <col min="3866" max="3866" width="11.140625" style="937" customWidth="1"/>
    <col min="3867" max="4096" width="10.5703125" style="937"/>
    <col min="4097" max="4104" width="0" style="937" hidden="1" customWidth="1"/>
    <col min="4105" max="4105" width="3.7109375" style="937" customWidth="1"/>
    <col min="4106" max="4106" width="3.85546875" style="937" customWidth="1"/>
    <col min="4107" max="4107" width="3.7109375" style="937" customWidth="1"/>
    <col min="4108" max="4108" width="12.7109375" style="937" customWidth="1"/>
    <col min="4109" max="4109" width="52.7109375" style="937" customWidth="1"/>
    <col min="4110" max="4113" width="0" style="937" hidden="1" customWidth="1"/>
    <col min="4114" max="4114" width="12.28515625" style="937" customWidth="1"/>
    <col min="4115" max="4115" width="6.42578125" style="937" customWidth="1"/>
    <col min="4116" max="4116" width="12.28515625" style="937" customWidth="1"/>
    <col min="4117" max="4117" width="0" style="937" hidden="1" customWidth="1"/>
    <col min="4118" max="4118" width="3.7109375" style="937" customWidth="1"/>
    <col min="4119" max="4119" width="11.140625" style="937" bestFit="1" customWidth="1"/>
    <col min="4120" max="4121" width="10.5703125" style="937"/>
    <col min="4122" max="4122" width="11.140625" style="937" customWidth="1"/>
    <col min="4123" max="4352" width="10.5703125" style="937"/>
    <col min="4353" max="4360" width="0" style="937" hidden="1" customWidth="1"/>
    <col min="4361" max="4361" width="3.7109375" style="937" customWidth="1"/>
    <col min="4362" max="4362" width="3.85546875" style="937" customWidth="1"/>
    <col min="4363" max="4363" width="3.7109375" style="937" customWidth="1"/>
    <col min="4364" max="4364" width="12.7109375" style="937" customWidth="1"/>
    <col min="4365" max="4365" width="52.7109375" style="937" customWidth="1"/>
    <col min="4366" max="4369" width="0" style="937" hidden="1" customWidth="1"/>
    <col min="4370" max="4370" width="12.28515625" style="937" customWidth="1"/>
    <col min="4371" max="4371" width="6.42578125" style="937" customWidth="1"/>
    <col min="4372" max="4372" width="12.28515625" style="937" customWidth="1"/>
    <col min="4373" max="4373" width="0" style="937" hidden="1" customWidth="1"/>
    <col min="4374" max="4374" width="3.7109375" style="937" customWidth="1"/>
    <col min="4375" max="4375" width="11.140625" style="937" bestFit="1" customWidth="1"/>
    <col min="4376" max="4377" width="10.5703125" style="937"/>
    <col min="4378" max="4378" width="11.140625" style="937" customWidth="1"/>
    <col min="4379" max="4608" width="10.5703125" style="937"/>
    <col min="4609" max="4616" width="0" style="937" hidden="1" customWidth="1"/>
    <col min="4617" max="4617" width="3.7109375" style="937" customWidth="1"/>
    <col min="4618" max="4618" width="3.85546875" style="937" customWidth="1"/>
    <col min="4619" max="4619" width="3.7109375" style="937" customWidth="1"/>
    <col min="4620" max="4620" width="12.7109375" style="937" customWidth="1"/>
    <col min="4621" max="4621" width="52.7109375" style="937" customWidth="1"/>
    <col min="4622" max="4625" width="0" style="937" hidden="1" customWidth="1"/>
    <col min="4626" max="4626" width="12.28515625" style="937" customWidth="1"/>
    <col min="4627" max="4627" width="6.42578125" style="937" customWidth="1"/>
    <col min="4628" max="4628" width="12.28515625" style="937" customWidth="1"/>
    <col min="4629" max="4629" width="0" style="937" hidden="1" customWidth="1"/>
    <col min="4630" max="4630" width="3.7109375" style="937" customWidth="1"/>
    <col min="4631" max="4631" width="11.140625" style="937" bestFit="1" customWidth="1"/>
    <col min="4632" max="4633" width="10.5703125" style="937"/>
    <col min="4634" max="4634" width="11.140625" style="937" customWidth="1"/>
    <col min="4635" max="4864" width="10.5703125" style="937"/>
    <col min="4865" max="4872" width="0" style="937" hidden="1" customWidth="1"/>
    <col min="4873" max="4873" width="3.7109375" style="937" customWidth="1"/>
    <col min="4874" max="4874" width="3.85546875" style="937" customWidth="1"/>
    <col min="4875" max="4875" width="3.7109375" style="937" customWidth="1"/>
    <col min="4876" max="4876" width="12.7109375" style="937" customWidth="1"/>
    <col min="4877" max="4877" width="52.7109375" style="937" customWidth="1"/>
    <col min="4878" max="4881" width="0" style="937" hidden="1" customWidth="1"/>
    <col min="4882" max="4882" width="12.28515625" style="937" customWidth="1"/>
    <col min="4883" max="4883" width="6.42578125" style="937" customWidth="1"/>
    <col min="4884" max="4884" width="12.28515625" style="937" customWidth="1"/>
    <col min="4885" max="4885" width="0" style="937" hidden="1" customWidth="1"/>
    <col min="4886" max="4886" width="3.7109375" style="937" customWidth="1"/>
    <col min="4887" max="4887" width="11.140625" style="937" bestFit="1" customWidth="1"/>
    <col min="4888" max="4889" width="10.5703125" style="937"/>
    <col min="4890" max="4890" width="11.140625" style="937" customWidth="1"/>
    <col min="4891" max="5120" width="10.5703125" style="937"/>
    <col min="5121" max="5128" width="0" style="937" hidden="1" customWidth="1"/>
    <col min="5129" max="5129" width="3.7109375" style="937" customWidth="1"/>
    <col min="5130" max="5130" width="3.85546875" style="937" customWidth="1"/>
    <col min="5131" max="5131" width="3.7109375" style="937" customWidth="1"/>
    <col min="5132" max="5132" width="12.7109375" style="937" customWidth="1"/>
    <col min="5133" max="5133" width="52.7109375" style="937" customWidth="1"/>
    <col min="5134" max="5137" width="0" style="937" hidden="1" customWidth="1"/>
    <col min="5138" max="5138" width="12.28515625" style="937" customWidth="1"/>
    <col min="5139" max="5139" width="6.42578125" style="937" customWidth="1"/>
    <col min="5140" max="5140" width="12.28515625" style="937" customWidth="1"/>
    <col min="5141" max="5141" width="0" style="937" hidden="1" customWidth="1"/>
    <col min="5142" max="5142" width="3.7109375" style="937" customWidth="1"/>
    <col min="5143" max="5143" width="11.140625" style="937" bestFit="1" customWidth="1"/>
    <col min="5144" max="5145" width="10.5703125" style="937"/>
    <col min="5146" max="5146" width="11.140625" style="937" customWidth="1"/>
    <col min="5147" max="5376" width="10.5703125" style="937"/>
    <col min="5377" max="5384" width="0" style="937" hidden="1" customWidth="1"/>
    <col min="5385" max="5385" width="3.7109375" style="937" customWidth="1"/>
    <col min="5386" max="5386" width="3.85546875" style="937" customWidth="1"/>
    <col min="5387" max="5387" width="3.7109375" style="937" customWidth="1"/>
    <col min="5388" max="5388" width="12.7109375" style="937" customWidth="1"/>
    <col min="5389" max="5389" width="52.7109375" style="937" customWidth="1"/>
    <col min="5390" max="5393" width="0" style="937" hidden="1" customWidth="1"/>
    <col min="5394" max="5394" width="12.28515625" style="937" customWidth="1"/>
    <col min="5395" max="5395" width="6.42578125" style="937" customWidth="1"/>
    <col min="5396" max="5396" width="12.28515625" style="937" customWidth="1"/>
    <col min="5397" max="5397" width="0" style="937" hidden="1" customWidth="1"/>
    <col min="5398" max="5398" width="3.7109375" style="937" customWidth="1"/>
    <col min="5399" max="5399" width="11.140625" style="937" bestFit="1" customWidth="1"/>
    <col min="5400" max="5401" width="10.5703125" style="937"/>
    <col min="5402" max="5402" width="11.140625" style="937" customWidth="1"/>
    <col min="5403" max="5632" width="10.5703125" style="937"/>
    <col min="5633" max="5640" width="0" style="937" hidden="1" customWidth="1"/>
    <col min="5641" max="5641" width="3.7109375" style="937" customWidth="1"/>
    <col min="5642" max="5642" width="3.85546875" style="937" customWidth="1"/>
    <col min="5643" max="5643" width="3.7109375" style="937" customWidth="1"/>
    <col min="5644" max="5644" width="12.7109375" style="937" customWidth="1"/>
    <col min="5645" max="5645" width="52.7109375" style="937" customWidth="1"/>
    <col min="5646" max="5649" width="0" style="937" hidden="1" customWidth="1"/>
    <col min="5650" max="5650" width="12.28515625" style="937" customWidth="1"/>
    <col min="5651" max="5651" width="6.42578125" style="937" customWidth="1"/>
    <col min="5652" max="5652" width="12.28515625" style="937" customWidth="1"/>
    <col min="5653" max="5653" width="0" style="937" hidden="1" customWidth="1"/>
    <col min="5654" max="5654" width="3.7109375" style="937" customWidth="1"/>
    <col min="5655" max="5655" width="11.140625" style="937" bestFit="1" customWidth="1"/>
    <col min="5656" max="5657" width="10.5703125" style="937"/>
    <col min="5658" max="5658" width="11.140625" style="937" customWidth="1"/>
    <col min="5659" max="5888" width="10.5703125" style="937"/>
    <col min="5889" max="5896" width="0" style="937" hidden="1" customWidth="1"/>
    <col min="5897" max="5897" width="3.7109375" style="937" customWidth="1"/>
    <col min="5898" max="5898" width="3.85546875" style="937" customWidth="1"/>
    <col min="5899" max="5899" width="3.7109375" style="937" customWidth="1"/>
    <col min="5900" max="5900" width="12.7109375" style="937" customWidth="1"/>
    <col min="5901" max="5901" width="52.7109375" style="937" customWidth="1"/>
    <col min="5902" max="5905" width="0" style="937" hidden="1" customWidth="1"/>
    <col min="5906" max="5906" width="12.28515625" style="937" customWidth="1"/>
    <col min="5907" max="5907" width="6.42578125" style="937" customWidth="1"/>
    <col min="5908" max="5908" width="12.28515625" style="937" customWidth="1"/>
    <col min="5909" max="5909" width="0" style="937" hidden="1" customWidth="1"/>
    <col min="5910" max="5910" width="3.7109375" style="937" customWidth="1"/>
    <col min="5911" max="5911" width="11.140625" style="937" bestFit="1" customWidth="1"/>
    <col min="5912" max="5913" width="10.5703125" style="937"/>
    <col min="5914" max="5914" width="11.140625" style="937" customWidth="1"/>
    <col min="5915" max="6144" width="10.5703125" style="937"/>
    <col min="6145" max="6152" width="0" style="937" hidden="1" customWidth="1"/>
    <col min="6153" max="6153" width="3.7109375" style="937" customWidth="1"/>
    <col min="6154" max="6154" width="3.85546875" style="937" customWidth="1"/>
    <col min="6155" max="6155" width="3.7109375" style="937" customWidth="1"/>
    <col min="6156" max="6156" width="12.7109375" style="937" customWidth="1"/>
    <col min="6157" max="6157" width="52.7109375" style="937" customWidth="1"/>
    <col min="6158" max="6161" width="0" style="937" hidden="1" customWidth="1"/>
    <col min="6162" max="6162" width="12.28515625" style="937" customWidth="1"/>
    <col min="6163" max="6163" width="6.42578125" style="937" customWidth="1"/>
    <col min="6164" max="6164" width="12.28515625" style="937" customWidth="1"/>
    <col min="6165" max="6165" width="0" style="937" hidden="1" customWidth="1"/>
    <col min="6166" max="6166" width="3.7109375" style="937" customWidth="1"/>
    <col min="6167" max="6167" width="11.140625" style="937" bestFit="1" customWidth="1"/>
    <col min="6168" max="6169" width="10.5703125" style="937"/>
    <col min="6170" max="6170" width="11.140625" style="937" customWidth="1"/>
    <col min="6171" max="6400" width="10.5703125" style="937"/>
    <col min="6401" max="6408" width="0" style="937" hidden="1" customWidth="1"/>
    <col min="6409" max="6409" width="3.7109375" style="937" customWidth="1"/>
    <col min="6410" max="6410" width="3.85546875" style="937" customWidth="1"/>
    <col min="6411" max="6411" width="3.7109375" style="937" customWidth="1"/>
    <col min="6412" max="6412" width="12.7109375" style="937" customWidth="1"/>
    <col min="6413" max="6413" width="52.7109375" style="937" customWidth="1"/>
    <col min="6414" max="6417" width="0" style="937" hidden="1" customWidth="1"/>
    <col min="6418" max="6418" width="12.28515625" style="937" customWidth="1"/>
    <col min="6419" max="6419" width="6.42578125" style="937" customWidth="1"/>
    <col min="6420" max="6420" width="12.28515625" style="937" customWidth="1"/>
    <col min="6421" max="6421" width="0" style="937" hidden="1" customWidth="1"/>
    <col min="6422" max="6422" width="3.7109375" style="937" customWidth="1"/>
    <col min="6423" max="6423" width="11.140625" style="937" bestFit="1" customWidth="1"/>
    <col min="6424" max="6425" width="10.5703125" style="937"/>
    <col min="6426" max="6426" width="11.140625" style="937" customWidth="1"/>
    <col min="6427" max="6656" width="10.5703125" style="937"/>
    <col min="6657" max="6664" width="0" style="937" hidden="1" customWidth="1"/>
    <col min="6665" max="6665" width="3.7109375" style="937" customWidth="1"/>
    <col min="6666" max="6666" width="3.85546875" style="937" customWidth="1"/>
    <col min="6667" max="6667" width="3.7109375" style="937" customWidth="1"/>
    <col min="6668" max="6668" width="12.7109375" style="937" customWidth="1"/>
    <col min="6669" max="6669" width="52.7109375" style="937" customWidth="1"/>
    <col min="6670" max="6673" width="0" style="937" hidden="1" customWidth="1"/>
    <col min="6674" max="6674" width="12.28515625" style="937" customWidth="1"/>
    <col min="6675" max="6675" width="6.42578125" style="937" customWidth="1"/>
    <col min="6676" max="6676" width="12.28515625" style="937" customWidth="1"/>
    <col min="6677" max="6677" width="0" style="937" hidden="1" customWidth="1"/>
    <col min="6678" max="6678" width="3.7109375" style="937" customWidth="1"/>
    <col min="6679" max="6679" width="11.140625" style="937" bestFit="1" customWidth="1"/>
    <col min="6680" max="6681" width="10.5703125" style="937"/>
    <col min="6682" max="6682" width="11.140625" style="937" customWidth="1"/>
    <col min="6683" max="6912" width="10.5703125" style="937"/>
    <col min="6913" max="6920" width="0" style="937" hidden="1" customWidth="1"/>
    <col min="6921" max="6921" width="3.7109375" style="937" customWidth="1"/>
    <col min="6922" max="6922" width="3.85546875" style="937" customWidth="1"/>
    <col min="6923" max="6923" width="3.7109375" style="937" customWidth="1"/>
    <col min="6924" max="6924" width="12.7109375" style="937" customWidth="1"/>
    <col min="6925" max="6925" width="52.7109375" style="937" customWidth="1"/>
    <col min="6926" max="6929" width="0" style="937" hidden="1" customWidth="1"/>
    <col min="6930" max="6930" width="12.28515625" style="937" customWidth="1"/>
    <col min="6931" max="6931" width="6.42578125" style="937" customWidth="1"/>
    <col min="6932" max="6932" width="12.28515625" style="937" customWidth="1"/>
    <col min="6933" max="6933" width="0" style="937" hidden="1" customWidth="1"/>
    <col min="6934" max="6934" width="3.7109375" style="937" customWidth="1"/>
    <col min="6935" max="6935" width="11.140625" style="937" bestFit="1" customWidth="1"/>
    <col min="6936" max="6937" width="10.5703125" style="937"/>
    <col min="6938" max="6938" width="11.140625" style="937" customWidth="1"/>
    <col min="6939" max="7168" width="10.5703125" style="937"/>
    <col min="7169" max="7176" width="0" style="937" hidden="1" customWidth="1"/>
    <col min="7177" max="7177" width="3.7109375" style="937" customWidth="1"/>
    <col min="7178" max="7178" width="3.85546875" style="937" customWidth="1"/>
    <col min="7179" max="7179" width="3.7109375" style="937" customWidth="1"/>
    <col min="7180" max="7180" width="12.7109375" style="937" customWidth="1"/>
    <col min="7181" max="7181" width="52.7109375" style="937" customWidth="1"/>
    <col min="7182" max="7185" width="0" style="937" hidden="1" customWidth="1"/>
    <col min="7186" max="7186" width="12.28515625" style="937" customWidth="1"/>
    <col min="7187" max="7187" width="6.42578125" style="937" customWidth="1"/>
    <col min="7188" max="7188" width="12.28515625" style="937" customWidth="1"/>
    <col min="7189" max="7189" width="0" style="937" hidden="1" customWidth="1"/>
    <col min="7190" max="7190" width="3.7109375" style="937" customWidth="1"/>
    <col min="7191" max="7191" width="11.140625" style="937" bestFit="1" customWidth="1"/>
    <col min="7192" max="7193" width="10.5703125" style="937"/>
    <col min="7194" max="7194" width="11.140625" style="937" customWidth="1"/>
    <col min="7195" max="7424" width="10.5703125" style="937"/>
    <col min="7425" max="7432" width="0" style="937" hidden="1" customWidth="1"/>
    <col min="7433" max="7433" width="3.7109375" style="937" customWidth="1"/>
    <col min="7434" max="7434" width="3.85546875" style="937" customWidth="1"/>
    <col min="7435" max="7435" width="3.7109375" style="937" customWidth="1"/>
    <col min="7436" max="7436" width="12.7109375" style="937" customWidth="1"/>
    <col min="7437" max="7437" width="52.7109375" style="937" customWidth="1"/>
    <col min="7438" max="7441" width="0" style="937" hidden="1" customWidth="1"/>
    <col min="7442" max="7442" width="12.28515625" style="937" customWidth="1"/>
    <col min="7443" max="7443" width="6.42578125" style="937" customWidth="1"/>
    <col min="7444" max="7444" width="12.28515625" style="937" customWidth="1"/>
    <col min="7445" max="7445" width="0" style="937" hidden="1" customWidth="1"/>
    <col min="7446" max="7446" width="3.7109375" style="937" customWidth="1"/>
    <col min="7447" max="7447" width="11.140625" style="937" bestFit="1" customWidth="1"/>
    <col min="7448" max="7449" width="10.5703125" style="937"/>
    <col min="7450" max="7450" width="11.140625" style="937" customWidth="1"/>
    <col min="7451" max="7680" width="10.5703125" style="937"/>
    <col min="7681" max="7688" width="0" style="937" hidden="1" customWidth="1"/>
    <col min="7689" max="7689" width="3.7109375" style="937" customWidth="1"/>
    <col min="7690" max="7690" width="3.85546875" style="937" customWidth="1"/>
    <col min="7691" max="7691" width="3.7109375" style="937" customWidth="1"/>
    <col min="7692" max="7692" width="12.7109375" style="937" customWidth="1"/>
    <col min="7693" max="7693" width="52.7109375" style="937" customWidth="1"/>
    <col min="7694" max="7697" width="0" style="937" hidden="1" customWidth="1"/>
    <col min="7698" max="7698" width="12.28515625" style="937" customWidth="1"/>
    <col min="7699" max="7699" width="6.42578125" style="937" customWidth="1"/>
    <col min="7700" max="7700" width="12.28515625" style="937" customWidth="1"/>
    <col min="7701" max="7701" width="0" style="937" hidden="1" customWidth="1"/>
    <col min="7702" max="7702" width="3.7109375" style="937" customWidth="1"/>
    <col min="7703" max="7703" width="11.140625" style="937" bestFit="1" customWidth="1"/>
    <col min="7704" max="7705" width="10.5703125" style="937"/>
    <col min="7706" max="7706" width="11.140625" style="937" customWidth="1"/>
    <col min="7707" max="7936" width="10.5703125" style="937"/>
    <col min="7937" max="7944" width="0" style="937" hidden="1" customWidth="1"/>
    <col min="7945" max="7945" width="3.7109375" style="937" customWidth="1"/>
    <col min="7946" max="7946" width="3.85546875" style="937" customWidth="1"/>
    <col min="7947" max="7947" width="3.7109375" style="937" customWidth="1"/>
    <col min="7948" max="7948" width="12.7109375" style="937" customWidth="1"/>
    <col min="7949" max="7949" width="52.7109375" style="937" customWidth="1"/>
    <col min="7950" max="7953" width="0" style="937" hidden="1" customWidth="1"/>
    <col min="7954" max="7954" width="12.28515625" style="937" customWidth="1"/>
    <col min="7955" max="7955" width="6.42578125" style="937" customWidth="1"/>
    <col min="7956" max="7956" width="12.28515625" style="937" customWidth="1"/>
    <col min="7957" max="7957" width="0" style="937" hidden="1" customWidth="1"/>
    <col min="7958" max="7958" width="3.7109375" style="937" customWidth="1"/>
    <col min="7959" max="7959" width="11.140625" style="937" bestFit="1" customWidth="1"/>
    <col min="7960" max="7961" width="10.5703125" style="937"/>
    <col min="7962" max="7962" width="11.140625" style="937" customWidth="1"/>
    <col min="7963" max="8192" width="10.5703125" style="937"/>
    <col min="8193" max="8200" width="0" style="937" hidden="1" customWidth="1"/>
    <col min="8201" max="8201" width="3.7109375" style="937" customWidth="1"/>
    <col min="8202" max="8202" width="3.85546875" style="937" customWidth="1"/>
    <col min="8203" max="8203" width="3.7109375" style="937" customWidth="1"/>
    <col min="8204" max="8204" width="12.7109375" style="937" customWidth="1"/>
    <col min="8205" max="8205" width="52.7109375" style="937" customWidth="1"/>
    <col min="8206" max="8209" width="0" style="937" hidden="1" customWidth="1"/>
    <col min="8210" max="8210" width="12.28515625" style="937" customWidth="1"/>
    <col min="8211" max="8211" width="6.42578125" style="937" customWidth="1"/>
    <col min="8212" max="8212" width="12.28515625" style="937" customWidth="1"/>
    <col min="8213" max="8213" width="0" style="937" hidden="1" customWidth="1"/>
    <col min="8214" max="8214" width="3.7109375" style="937" customWidth="1"/>
    <col min="8215" max="8215" width="11.140625" style="937" bestFit="1" customWidth="1"/>
    <col min="8216" max="8217" width="10.5703125" style="937"/>
    <col min="8218" max="8218" width="11.140625" style="937" customWidth="1"/>
    <col min="8219" max="8448" width="10.5703125" style="937"/>
    <col min="8449" max="8456" width="0" style="937" hidden="1" customWidth="1"/>
    <col min="8457" max="8457" width="3.7109375" style="937" customWidth="1"/>
    <col min="8458" max="8458" width="3.85546875" style="937" customWidth="1"/>
    <col min="8459" max="8459" width="3.7109375" style="937" customWidth="1"/>
    <col min="8460" max="8460" width="12.7109375" style="937" customWidth="1"/>
    <col min="8461" max="8461" width="52.7109375" style="937" customWidth="1"/>
    <col min="8462" max="8465" width="0" style="937" hidden="1" customWidth="1"/>
    <col min="8466" max="8466" width="12.28515625" style="937" customWidth="1"/>
    <col min="8467" max="8467" width="6.42578125" style="937" customWidth="1"/>
    <col min="8468" max="8468" width="12.28515625" style="937" customWidth="1"/>
    <col min="8469" max="8469" width="0" style="937" hidden="1" customWidth="1"/>
    <col min="8470" max="8470" width="3.7109375" style="937" customWidth="1"/>
    <col min="8471" max="8471" width="11.140625" style="937" bestFit="1" customWidth="1"/>
    <col min="8472" max="8473" width="10.5703125" style="937"/>
    <col min="8474" max="8474" width="11.140625" style="937" customWidth="1"/>
    <col min="8475" max="8704" width="10.5703125" style="937"/>
    <col min="8705" max="8712" width="0" style="937" hidden="1" customWidth="1"/>
    <col min="8713" max="8713" width="3.7109375" style="937" customWidth="1"/>
    <col min="8714" max="8714" width="3.85546875" style="937" customWidth="1"/>
    <col min="8715" max="8715" width="3.7109375" style="937" customWidth="1"/>
    <col min="8716" max="8716" width="12.7109375" style="937" customWidth="1"/>
    <col min="8717" max="8717" width="52.7109375" style="937" customWidth="1"/>
    <col min="8718" max="8721" width="0" style="937" hidden="1" customWidth="1"/>
    <col min="8722" max="8722" width="12.28515625" style="937" customWidth="1"/>
    <col min="8723" max="8723" width="6.42578125" style="937" customWidth="1"/>
    <col min="8724" max="8724" width="12.28515625" style="937" customWidth="1"/>
    <col min="8725" max="8725" width="0" style="937" hidden="1" customWidth="1"/>
    <col min="8726" max="8726" width="3.7109375" style="937" customWidth="1"/>
    <col min="8727" max="8727" width="11.140625" style="937" bestFit="1" customWidth="1"/>
    <col min="8728" max="8729" width="10.5703125" style="937"/>
    <col min="8730" max="8730" width="11.140625" style="937" customWidth="1"/>
    <col min="8731" max="8960" width="10.5703125" style="937"/>
    <col min="8961" max="8968" width="0" style="937" hidden="1" customWidth="1"/>
    <col min="8969" max="8969" width="3.7109375" style="937" customWidth="1"/>
    <col min="8970" max="8970" width="3.85546875" style="937" customWidth="1"/>
    <col min="8971" max="8971" width="3.7109375" style="937" customWidth="1"/>
    <col min="8972" max="8972" width="12.7109375" style="937" customWidth="1"/>
    <col min="8973" max="8973" width="52.7109375" style="937" customWidth="1"/>
    <col min="8974" max="8977" width="0" style="937" hidden="1" customWidth="1"/>
    <col min="8978" max="8978" width="12.28515625" style="937" customWidth="1"/>
    <col min="8979" max="8979" width="6.42578125" style="937" customWidth="1"/>
    <col min="8980" max="8980" width="12.28515625" style="937" customWidth="1"/>
    <col min="8981" max="8981" width="0" style="937" hidden="1" customWidth="1"/>
    <col min="8982" max="8982" width="3.7109375" style="937" customWidth="1"/>
    <col min="8983" max="8983" width="11.140625" style="937" bestFit="1" customWidth="1"/>
    <col min="8984" max="8985" width="10.5703125" style="937"/>
    <col min="8986" max="8986" width="11.140625" style="937" customWidth="1"/>
    <col min="8987" max="9216" width="10.5703125" style="937"/>
    <col min="9217" max="9224" width="0" style="937" hidden="1" customWidth="1"/>
    <col min="9225" max="9225" width="3.7109375" style="937" customWidth="1"/>
    <col min="9226" max="9226" width="3.85546875" style="937" customWidth="1"/>
    <col min="9227" max="9227" width="3.7109375" style="937" customWidth="1"/>
    <col min="9228" max="9228" width="12.7109375" style="937" customWidth="1"/>
    <col min="9229" max="9229" width="52.7109375" style="937" customWidth="1"/>
    <col min="9230" max="9233" width="0" style="937" hidden="1" customWidth="1"/>
    <col min="9234" max="9234" width="12.28515625" style="937" customWidth="1"/>
    <col min="9235" max="9235" width="6.42578125" style="937" customWidth="1"/>
    <col min="9236" max="9236" width="12.28515625" style="937" customWidth="1"/>
    <col min="9237" max="9237" width="0" style="937" hidden="1" customWidth="1"/>
    <col min="9238" max="9238" width="3.7109375" style="937" customWidth="1"/>
    <col min="9239" max="9239" width="11.140625" style="937" bestFit="1" customWidth="1"/>
    <col min="9240" max="9241" width="10.5703125" style="937"/>
    <col min="9242" max="9242" width="11.140625" style="937" customWidth="1"/>
    <col min="9243" max="9472" width="10.5703125" style="937"/>
    <col min="9473" max="9480" width="0" style="937" hidden="1" customWidth="1"/>
    <col min="9481" max="9481" width="3.7109375" style="937" customWidth="1"/>
    <col min="9482" max="9482" width="3.85546875" style="937" customWidth="1"/>
    <col min="9483" max="9483" width="3.7109375" style="937" customWidth="1"/>
    <col min="9484" max="9484" width="12.7109375" style="937" customWidth="1"/>
    <col min="9485" max="9485" width="52.7109375" style="937" customWidth="1"/>
    <col min="9486" max="9489" width="0" style="937" hidden="1" customWidth="1"/>
    <col min="9490" max="9490" width="12.28515625" style="937" customWidth="1"/>
    <col min="9491" max="9491" width="6.42578125" style="937" customWidth="1"/>
    <col min="9492" max="9492" width="12.28515625" style="937" customWidth="1"/>
    <col min="9493" max="9493" width="0" style="937" hidden="1" customWidth="1"/>
    <col min="9494" max="9494" width="3.7109375" style="937" customWidth="1"/>
    <col min="9495" max="9495" width="11.140625" style="937" bestFit="1" customWidth="1"/>
    <col min="9496" max="9497" width="10.5703125" style="937"/>
    <col min="9498" max="9498" width="11.140625" style="937" customWidth="1"/>
    <col min="9499" max="9728" width="10.5703125" style="937"/>
    <col min="9729" max="9736" width="0" style="937" hidden="1" customWidth="1"/>
    <col min="9737" max="9737" width="3.7109375" style="937" customWidth="1"/>
    <col min="9738" max="9738" width="3.85546875" style="937" customWidth="1"/>
    <col min="9739" max="9739" width="3.7109375" style="937" customWidth="1"/>
    <col min="9740" max="9740" width="12.7109375" style="937" customWidth="1"/>
    <col min="9741" max="9741" width="52.7109375" style="937" customWidth="1"/>
    <col min="9742" max="9745" width="0" style="937" hidden="1" customWidth="1"/>
    <col min="9746" max="9746" width="12.28515625" style="937" customWidth="1"/>
    <col min="9747" max="9747" width="6.42578125" style="937" customWidth="1"/>
    <col min="9748" max="9748" width="12.28515625" style="937" customWidth="1"/>
    <col min="9749" max="9749" width="0" style="937" hidden="1" customWidth="1"/>
    <col min="9750" max="9750" width="3.7109375" style="937" customWidth="1"/>
    <col min="9751" max="9751" width="11.140625" style="937" bestFit="1" customWidth="1"/>
    <col min="9752" max="9753" width="10.5703125" style="937"/>
    <col min="9754" max="9754" width="11.140625" style="937" customWidth="1"/>
    <col min="9755" max="9984" width="10.5703125" style="937"/>
    <col min="9985" max="9992" width="0" style="937" hidden="1" customWidth="1"/>
    <col min="9993" max="9993" width="3.7109375" style="937" customWidth="1"/>
    <col min="9994" max="9994" width="3.85546875" style="937" customWidth="1"/>
    <col min="9995" max="9995" width="3.7109375" style="937" customWidth="1"/>
    <col min="9996" max="9996" width="12.7109375" style="937" customWidth="1"/>
    <col min="9997" max="9997" width="52.7109375" style="937" customWidth="1"/>
    <col min="9998" max="10001" width="0" style="937" hidden="1" customWidth="1"/>
    <col min="10002" max="10002" width="12.28515625" style="937" customWidth="1"/>
    <col min="10003" max="10003" width="6.42578125" style="937" customWidth="1"/>
    <col min="10004" max="10004" width="12.28515625" style="937" customWidth="1"/>
    <col min="10005" max="10005" width="0" style="937" hidden="1" customWidth="1"/>
    <col min="10006" max="10006" width="3.7109375" style="937" customWidth="1"/>
    <col min="10007" max="10007" width="11.140625" style="937" bestFit="1" customWidth="1"/>
    <col min="10008" max="10009" width="10.5703125" style="937"/>
    <col min="10010" max="10010" width="11.140625" style="937" customWidth="1"/>
    <col min="10011" max="10240" width="10.5703125" style="937"/>
    <col min="10241" max="10248" width="0" style="937" hidden="1" customWidth="1"/>
    <col min="10249" max="10249" width="3.7109375" style="937" customWidth="1"/>
    <col min="10250" max="10250" width="3.85546875" style="937" customWidth="1"/>
    <col min="10251" max="10251" width="3.7109375" style="937" customWidth="1"/>
    <col min="10252" max="10252" width="12.7109375" style="937" customWidth="1"/>
    <col min="10253" max="10253" width="52.7109375" style="937" customWidth="1"/>
    <col min="10254" max="10257" width="0" style="937" hidden="1" customWidth="1"/>
    <col min="10258" max="10258" width="12.28515625" style="937" customWidth="1"/>
    <col min="10259" max="10259" width="6.42578125" style="937" customWidth="1"/>
    <col min="10260" max="10260" width="12.28515625" style="937" customWidth="1"/>
    <col min="10261" max="10261" width="0" style="937" hidden="1" customWidth="1"/>
    <col min="10262" max="10262" width="3.7109375" style="937" customWidth="1"/>
    <col min="10263" max="10263" width="11.140625" style="937" bestFit="1" customWidth="1"/>
    <col min="10264" max="10265" width="10.5703125" style="937"/>
    <col min="10266" max="10266" width="11.140625" style="937" customWidth="1"/>
    <col min="10267" max="10496" width="10.5703125" style="937"/>
    <col min="10497" max="10504" width="0" style="937" hidden="1" customWidth="1"/>
    <col min="10505" max="10505" width="3.7109375" style="937" customWidth="1"/>
    <col min="10506" max="10506" width="3.85546875" style="937" customWidth="1"/>
    <col min="10507" max="10507" width="3.7109375" style="937" customWidth="1"/>
    <col min="10508" max="10508" width="12.7109375" style="937" customWidth="1"/>
    <col min="10509" max="10509" width="52.7109375" style="937" customWidth="1"/>
    <col min="10510" max="10513" width="0" style="937" hidden="1" customWidth="1"/>
    <col min="10514" max="10514" width="12.28515625" style="937" customWidth="1"/>
    <col min="10515" max="10515" width="6.42578125" style="937" customWidth="1"/>
    <col min="10516" max="10516" width="12.28515625" style="937" customWidth="1"/>
    <col min="10517" max="10517" width="0" style="937" hidden="1" customWidth="1"/>
    <col min="10518" max="10518" width="3.7109375" style="937" customWidth="1"/>
    <col min="10519" max="10519" width="11.140625" style="937" bestFit="1" customWidth="1"/>
    <col min="10520" max="10521" width="10.5703125" style="937"/>
    <col min="10522" max="10522" width="11.140625" style="937" customWidth="1"/>
    <col min="10523" max="10752" width="10.5703125" style="937"/>
    <col min="10753" max="10760" width="0" style="937" hidden="1" customWidth="1"/>
    <col min="10761" max="10761" width="3.7109375" style="937" customWidth="1"/>
    <col min="10762" max="10762" width="3.85546875" style="937" customWidth="1"/>
    <col min="10763" max="10763" width="3.7109375" style="937" customWidth="1"/>
    <col min="10764" max="10764" width="12.7109375" style="937" customWidth="1"/>
    <col min="10765" max="10765" width="52.7109375" style="937" customWidth="1"/>
    <col min="10766" max="10769" width="0" style="937" hidden="1" customWidth="1"/>
    <col min="10770" max="10770" width="12.28515625" style="937" customWidth="1"/>
    <col min="10771" max="10771" width="6.42578125" style="937" customWidth="1"/>
    <col min="10772" max="10772" width="12.28515625" style="937" customWidth="1"/>
    <col min="10773" max="10773" width="0" style="937" hidden="1" customWidth="1"/>
    <col min="10774" max="10774" width="3.7109375" style="937" customWidth="1"/>
    <col min="10775" max="10775" width="11.140625" style="937" bestFit="1" customWidth="1"/>
    <col min="10776" max="10777" width="10.5703125" style="937"/>
    <col min="10778" max="10778" width="11.140625" style="937" customWidth="1"/>
    <col min="10779" max="11008" width="10.5703125" style="937"/>
    <col min="11009" max="11016" width="0" style="937" hidden="1" customWidth="1"/>
    <col min="11017" max="11017" width="3.7109375" style="937" customWidth="1"/>
    <col min="11018" max="11018" width="3.85546875" style="937" customWidth="1"/>
    <col min="11019" max="11019" width="3.7109375" style="937" customWidth="1"/>
    <col min="11020" max="11020" width="12.7109375" style="937" customWidth="1"/>
    <col min="11021" max="11021" width="52.7109375" style="937" customWidth="1"/>
    <col min="11022" max="11025" width="0" style="937" hidden="1" customWidth="1"/>
    <col min="11026" max="11026" width="12.28515625" style="937" customWidth="1"/>
    <col min="11027" max="11027" width="6.42578125" style="937" customWidth="1"/>
    <col min="11028" max="11028" width="12.28515625" style="937" customWidth="1"/>
    <col min="11029" max="11029" width="0" style="937" hidden="1" customWidth="1"/>
    <col min="11030" max="11030" width="3.7109375" style="937" customWidth="1"/>
    <col min="11031" max="11031" width="11.140625" style="937" bestFit="1" customWidth="1"/>
    <col min="11032" max="11033" width="10.5703125" style="937"/>
    <col min="11034" max="11034" width="11.140625" style="937" customWidth="1"/>
    <col min="11035" max="11264" width="10.5703125" style="937"/>
    <col min="11265" max="11272" width="0" style="937" hidden="1" customWidth="1"/>
    <col min="11273" max="11273" width="3.7109375" style="937" customWidth="1"/>
    <col min="11274" max="11274" width="3.85546875" style="937" customWidth="1"/>
    <col min="11275" max="11275" width="3.7109375" style="937" customWidth="1"/>
    <col min="11276" max="11276" width="12.7109375" style="937" customWidth="1"/>
    <col min="11277" max="11277" width="52.7109375" style="937" customWidth="1"/>
    <col min="11278" max="11281" width="0" style="937" hidden="1" customWidth="1"/>
    <col min="11282" max="11282" width="12.28515625" style="937" customWidth="1"/>
    <col min="11283" max="11283" width="6.42578125" style="937" customWidth="1"/>
    <col min="11284" max="11284" width="12.28515625" style="937" customWidth="1"/>
    <col min="11285" max="11285" width="0" style="937" hidden="1" customWidth="1"/>
    <col min="11286" max="11286" width="3.7109375" style="937" customWidth="1"/>
    <col min="11287" max="11287" width="11.140625" style="937" bestFit="1" customWidth="1"/>
    <col min="11288" max="11289" width="10.5703125" style="937"/>
    <col min="11290" max="11290" width="11.140625" style="937" customWidth="1"/>
    <col min="11291" max="11520" width="10.5703125" style="937"/>
    <col min="11521" max="11528" width="0" style="937" hidden="1" customWidth="1"/>
    <col min="11529" max="11529" width="3.7109375" style="937" customWidth="1"/>
    <col min="11530" max="11530" width="3.85546875" style="937" customWidth="1"/>
    <col min="11531" max="11531" width="3.7109375" style="937" customWidth="1"/>
    <col min="11532" max="11532" width="12.7109375" style="937" customWidth="1"/>
    <col min="11533" max="11533" width="52.7109375" style="937" customWidth="1"/>
    <col min="11534" max="11537" width="0" style="937" hidden="1" customWidth="1"/>
    <col min="11538" max="11538" width="12.28515625" style="937" customWidth="1"/>
    <col min="11539" max="11539" width="6.42578125" style="937" customWidth="1"/>
    <col min="11540" max="11540" width="12.28515625" style="937" customWidth="1"/>
    <col min="11541" max="11541" width="0" style="937" hidden="1" customWidth="1"/>
    <col min="11542" max="11542" width="3.7109375" style="937" customWidth="1"/>
    <col min="11543" max="11543" width="11.140625" style="937" bestFit="1" customWidth="1"/>
    <col min="11544" max="11545" width="10.5703125" style="937"/>
    <col min="11546" max="11546" width="11.140625" style="937" customWidth="1"/>
    <col min="11547" max="11776" width="10.5703125" style="937"/>
    <col min="11777" max="11784" width="0" style="937" hidden="1" customWidth="1"/>
    <col min="11785" max="11785" width="3.7109375" style="937" customWidth="1"/>
    <col min="11786" max="11786" width="3.85546875" style="937" customWidth="1"/>
    <col min="11787" max="11787" width="3.7109375" style="937" customWidth="1"/>
    <col min="11788" max="11788" width="12.7109375" style="937" customWidth="1"/>
    <col min="11789" max="11789" width="52.7109375" style="937" customWidth="1"/>
    <col min="11790" max="11793" width="0" style="937" hidden="1" customWidth="1"/>
    <col min="11794" max="11794" width="12.28515625" style="937" customWidth="1"/>
    <col min="11795" max="11795" width="6.42578125" style="937" customWidth="1"/>
    <col min="11796" max="11796" width="12.28515625" style="937" customWidth="1"/>
    <col min="11797" max="11797" width="0" style="937" hidden="1" customWidth="1"/>
    <col min="11798" max="11798" width="3.7109375" style="937" customWidth="1"/>
    <col min="11799" max="11799" width="11.140625" style="937" bestFit="1" customWidth="1"/>
    <col min="11800" max="11801" width="10.5703125" style="937"/>
    <col min="11802" max="11802" width="11.140625" style="937" customWidth="1"/>
    <col min="11803" max="12032" width="10.5703125" style="937"/>
    <col min="12033" max="12040" width="0" style="937" hidden="1" customWidth="1"/>
    <col min="12041" max="12041" width="3.7109375" style="937" customWidth="1"/>
    <col min="12042" max="12042" width="3.85546875" style="937" customWidth="1"/>
    <col min="12043" max="12043" width="3.7109375" style="937" customWidth="1"/>
    <col min="12044" max="12044" width="12.7109375" style="937" customWidth="1"/>
    <col min="12045" max="12045" width="52.7109375" style="937" customWidth="1"/>
    <col min="12046" max="12049" width="0" style="937" hidden="1" customWidth="1"/>
    <col min="12050" max="12050" width="12.28515625" style="937" customWidth="1"/>
    <col min="12051" max="12051" width="6.42578125" style="937" customWidth="1"/>
    <col min="12052" max="12052" width="12.28515625" style="937" customWidth="1"/>
    <col min="12053" max="12053" width="0" style="937" hidden="1" customWidth="1"/>
    <col min="12054" max="12054" width="3.7109375" style="937" customWidth="1"/>
    <col min="12055" max="12055" width="11.140625" style="937" bestFit="1" customWidth="1"/>
    <col min="12056" max="12057" width="10.5703125" style="937"/>
    <col min="12058" max="12058" width="11.140625" style="937" customWidth="1"/>
    <col min="12059" max="12288" width="10.5703125" style="937"/>
    <col min="12289" max="12296" width="0" style="937" hidden="1" customWidth="1"/>
    <col min="12297" max="12297" width="3.7109375" style="937" customWidth="1"/>
    <col min="12298" max="12298" width="3.85546875" style="937" customWidth="1"/>
    <col min="12299" max="12299" width="3.7109375" style="937" customWidth="1"/>
    <col min="12300" max="12300" width="12.7109375" style="937" customWidth="1"/>
    <col min="12301" max="12301" width="52.7109375" style="937" customWidth="1"/>
    <col min="12302" max="12305" width="0" style="937" hidden="1" customWidth="1"/>
    <col min="12306" max="12306" width="12.28515625" style="937" customWidth="1"/>
    <col min="12307" max="12307" width="6.42578125" style="937" customWidth="1"/>
    <col min="12308" max="12308" width="12.28515625" style="937" customWidth="1"/>
    <col min="12309" max="12309" width="0" style="937" hidden="1" customWidth="1"/>
    <col min="12310" max="12310" width="3.7109375" style="937" customWidth="1"/>
    <col min="12311" max="12311" width="11.140625" style="937" bestFit="1" customWidth="1"/>
    <col min="12312" max="12313" width="10.5703125" style="937"/>
    <col min="12314" max="12314" width="11.140625" style="937" customWidth="1"/>
    <col min="12315" max="12544" width="10.5703125" style="937"/>
    <col min="12545" max="12552" width="0" style="937" hidden="1" customWidth="1"/>
    <col min="12553" max="12553" width="3.7109375" style="937" customWidth="1"/>
    <col min="12554" max="12554" width="3.85546875" style="937" customWidth="1"/>
    <col min="12555" max="12555" width="3.7109375" style="937" customWidth="1"/>
    <col min="12556" max="12556" width="12.7109375" style="937" customWidth="1"/>
    <col min="12557" max="12557" width="52.7109375" style="937" customWidth="1"/>
    <col min="12558" max="12561" width="0" style="937" hidden="1" customWidth="1"/>
    <col min="12562" max="12562" width="12.28515625" style="937" customWidth="1"/>
    <col min="12563" max="12563" width="6.42578125" style="937" customWidth="1"/>
    <col min="12564" max="12564" width="12.28515625" style="937" customWidth="1"/>
    <col min="12565" max="12565" width="0" style="937" hidden="1" customWidth="1"/>
    <col min="12566" max="12566" width="3.7109375" style="937" customWidth="1"/>
    <col min="12567" max="12567" width="11.140625" style="937" bestFit="1" customWidth="1"/>
    <col min="12568" max="12569" width="10.5703125" style="937"/>
    <col min="12570" max="12570" width="11.140625" style="937" customWidth="1"/>
    <col min="12571" max="12800" width="10.5703125" style="937"/>
    <col min="12801" max="12808" width="0" style="937" hidden="1" customWidth="1"/>
    <col min="12809" max="12809" width="3.7109375" style="937" customWidth="1"/>
    <col min="12810" max="12810" width="3.85546875" style="937" customWidth="1"/>
    <col min="12811" max="12811" width="3.7109375" style="937" customWidth="1"/>
    <col min="12812" max="12812" width="12.7109375" style="937" customWidth="1"/>
    <col min="12813" max="12813" width="52.7109375" style="937" customWidth="1"/>
    <col min="12814" max="12817" width="0" style="937" hidden="1" customWidth="1"/>
    <col min="12818" max="12818" width="12.28515625" style="937" customWidth="1"/>
    <col min="12819" max="12819" width="6.42578125" style="937" customWidth="1"/>
    <col min="12820" max="12820" width="12.28515625" style="937" customWidth="1"/>
    <col min="12821" max="12821" width="0" style="937" hidden="1" customWidth="1"/>
    <col min="12822" max="12822" width="3.7109375" style="937" customWidth="1"/>
    <col min="12823" max="12823" width="11.140625" style="937" bestFit="1" customWidth="1"/>
    <col min="12824" max="12825" width="10.5703125" style="937"/>
    <col min="12826" max="12826" width="11.140625" style="937" customWidth="1"/>
    <col min="12827" max="13056" width="10.5703125" style="937"/>
    <col min="13057" max="13064" width="0" style="937" hidden="1" customWidth="1"/>
    <col min="13065" max="13065" width="3.7109375" style="937" customWidth="1"/>
    <col min="13066" max="13066" width="3.85546875" style="937" customWidth="1"/>
    <col min="13067" max="13067" width="3.7109375" style="937" customWidth="1"/>
    <col min="13068" max="13068" width="12.7109375" style="937" customWidth="1"/>
    <col min="13069" max="13069" width="52.7109375" style="937" customWidth="1"/>
    <col min="13070" max="13073" width="0" style="937" hidden="1" customWidth="1"/>
    <col min="13074" max="13074" width="12.28515625" style="937" customWidth="1"/>
    <col min="13075" max="13075" width="6.42578125" style="937" customWidth="1"/>
    <col min="13076" max="13076" width="12.28515625" style="937" customWidth="1"/>
    <col min="13077" max="13077" width="0" style="937" hidden="1" customWidth="1"/>
    <col min="13078" max="13078" width="3.7109375" style="937" customWidth="1"/>
    <col min="13079" max="13079" width="11.140625" style="937" bestFit="1" customWidth="1"/>
    <col min="13080" max="13081" width="10.5703125" style="937"/>
    <col min="13082" max="13082" width="11.140625" style="937" customWidth="1"/>
    <col min="13083" max="13312" width="10.5703125" style="937"/>
    <col min="13313" max="13320" width="0" style="937" hidden="1" customWidth="1"/>
    <col min="13321" max="13321" width="3.7109375" style="937" customWidth="1"/>
    <col min="13322" max="13322" width="3.85546875" style="937" customWidth="1"/>
    <col min="13323" max="13323" width="3.7109375" style="937" customWidth="1"/>
    <col min="13324" max="13324" width="12.7109375" style="937" customWidth="1"/>
    <col min="13325" max="13325" width="52.7109375" style="937" customWidth="1"/>
    <col min="13326" max="13329" width="0" style="937" hidden="1" customWidth="1"/>
    <col min="13330" max="13330" width="12.28515625" style="937" customWidth="1"/>
    <col min="13331" max="13331" width="6.42578125" style="937" customWidth="1"/>
    <col min="13332" max="13332" width="12.28515625" style="937" customWidth="1"/>
    <col min="13333" max="13333" width="0" style="937" hidden="1" customWidth="1"/>
    <col min="13334" max="13334" width="3.7109375" style="937" customWidth="1"/>
    <col min="13335" max="13335" width="11.140625" style="937" bestFit="1" customWidth="1"/>
    <col min="13336" max="13337" width="10.5703125" style="937"/>
    <col min="13338" max="13338" width="11.140625" style="937" customWidth="1"/>
    <col min="13339" max="13568" width="10.5703125" style="937"/>
    <col min="13569" max="13576" width="0" style="937" hidden="1" customWidth="1"/>
    <col min="13577" max="13577" width="3.7109375" style="937" customWidth="1"/>
    <col min="13578" max="13578" width="3.85546875" style="937" customWidth="1"/>
    <col min="13579" max="13579" width="3.7109375" style="937" customWidth="1"/>
    <col min="13580" max="13580" width="12.7109375" style="937" customWidth="1"/>
    <col min="13581" max="13581" width="52.7109375" style="937" customWidth="1"/>
    <col min="13582" max="13585" width="0" style="937" hidden="1" customWidth="1"/>
    <col min="13586" max="13586" width="12.28515625" style="937" customWidth="1"/>
    <col min="13587" max="13587" width="6.42578125" style="937" customWidth="1"/>
    <col min="13588" max="13588" width="12.28515625" style="937" customWidth="1"/>
    <col min="13589" max="13589" width="0" style="937" hidden="1" customWidth="1"/>
    <col min="13590" max="13590" width="3.7109375" style="937" customWidth="1"/>
    <col min="13591" max="13591" width="11.140625" style="937" bestFit="1" customWidth="1"/>
    <col min="13592" max="13593" width="10.5703125" style="937"/>
    <col min="13594" max="13594" width="11.140625" style="937" customWidth="1"/>
    <col min="13595" max="13824" width="10.5703125" style="937"/>
    <col min="13825" max="13832" width="0" style="937" hidden="1" customWidth="1"/>
    <col min="13833" max="13833" width="3.7109375" style="937" customWidth="1"/>
    <col min="13834" max="13834" width="3.85546875" style="937" customWidth="1"/>
    <col min="13835" max="13835" width="3.7109375" style="937" customWidth="1"/>
    <col min="13836" max="13836" width="12.7109375" style="937" customWidth="1"/>
    <col min="13837" max="13837" width="52.7109375" style="937" customWidth="1"/>
    <col min="13838" max="13841" width="0" style="937" hidden="1" customWidth="1"/>
    <col min="13842" max="13842" width="12.28515625" style="937" customWidth="1"/>
    <col min="13843" max="13843" width="6.42578125" style="937" customWidth="1"/>
    <col min="13844" max="13844" width="12.28515625" style="937" customWidth="1"/>
    <col min="13845" max="13845" width="0" style="937" hidden="1" customWidth="1"/>
    <col min="13846" max="13846" width="3.7109375" style="937" customWidth="1"/>
    <col min="13847" max="13847" width="11.140625" style="937" bestFit="1" customWidth="1"/>
    <col min="13848" max="13849" width="10.5703125" style="937"/>
    <col min="13850" max="13850" width="11.140625" style="937" customWidth="1"/>
    <col min="13851" max="14080" width="10.5703125" style="937"/>
    <col min="14081" max="14088" width="0" style="937" hidden="1" customWidth="1"/>
    <col min="14089" max="14089" width="3.7109375" style="937" customWidth="1"/>
    <col min="14090" max="14090" width="3.85546875" style="937" customWidth="1"/>
    <col min="14091" max="14091" width="3.7109375" style="937" customWidth="1"/>
    <col min="14092" max="14092" width="12.7109375" style="937" customWidth="1"/>
    <col min="14093" max="14093" width="52.7109375" style="937" customWidth="1"/>
    <col min="14094" max="14097" width="0" style="937" hidden="1" customWidth="1"/>
    <col min="14098" max="14098" width="12.28515625" style="937" customWidth="1"/>
    <col min="14099" max="14099" width="6.42578125" style="937" customWidth="1"/>
    <col min="14100" max="14100" width="12.28515625" style="937" customWidth="1"/>
    <col min="14101" max="14101" width="0" style="937" hidden="1" customWidth="1"/>
    <col min="14102" max="14102" width="3.7109375" style="937" customWidth="1"/>
    <col min="14103" max="14103" width="11.140625" style="937" bestFit="1" customWidth="1"/>
    <col min="14104" max="14105" width="10.5703125" style="937"/>
    <col min="14106" max="14106" width="11.140625" style="937" customWidth="1"/>
    <col min="14107" max="14336" width="10.5703125" style="937"/>
    <col min="14337" max="14344" width="0" style="937" hidden="1" customWidth="1"/>
    <col min="14345" max="14345" width="3.7109375" style="937" customWidth="1"/>
    <col min="14346" max="14346" width="3.85546875" style="937" customWidth="1"/>
    <col min="14347" max="14347" width="3.7109375" style="937" customWidth="1"/>
    <col min="14348" max="14348" width="12.7109375" style="937" customWidth="1"/>
    <col min="14349" max="14349" width="52.7109375" style="937" customWidth="1"/>
    <col min="14350" max="14353" width="0" style="937" hidden="1" customWidth="1"/>
    <col min="14354" max="14354" width="12.28515625" style="937" customWidth="1"/>
    <col min="14355" max="14355" width="6.42578125" style="937" customWidth="1"/>
    <col min="14356" max="14356" width="12.28515625" style="937" customWidth="1"/>
    <col min="14357" max="14357" width="0" style="937" hidden="1" customWidth="1"/>
    <col min="14358" max="14358" width="3.7109375" style="937" customWidth="1"/>
    <col min="14359" max="14359" width="11.140625" style="937" bestFit="1" customWidth="1"/>
    <col min="14360" max="14361" width="10.5703125" style="937"/>
    <col min="14362" max="14362" width="11.140625" style="937" customWidth="1"/>
    <col min="14363" max="14592" width="10.5703125" style="937"/>
    <col min="14593" max="14600" width="0" style="937" hidden="1" customWidth="1"/>
    <col min="14601" max="14601" width="3.7109375" style="937" customWidth="1"/>
    <col min="14602" max="14602" width="3.85546875" style="937" customWidth="1"/>
    <col min="14603" max="14603" width="3.7109375" style="937" customWidth="1"/>
    <col min="14604" max="14604" width="12.7109375" style="937" customWidth="1"/>
    <col min="14605" max="14605" width="52.7109375" style="937" customWidth="1"/>
    <col min="14606" max="14609" width="0" style="937" hidden="1" customWidth="1"/>
    <col min="14610" max="14610" width="12.28515625" style="937" customWidth="1"/>
    <col min="14611" max="14611" width="6.42578125" style="937" customWidth="1"/>
    <col min="14612" max="14612" width="12.28515625" style="937" customWidth="1"/>
    <col min="14613" max="14613" width="0" style="937" hidden="1" customWidth="1"/>
    <col min="14614" max="14614" width="3.7109375" style="937" customWidth="1"/>
    <col min="14615" max="14615" width="11.140625" style="937" bestFit="1" customWidth="1"/>
    <col min="14616" max="14617" width="10.5703125" style="937"/>
    <col min="14618" max="14618" width="11.140625" style="937" customWidth="1"/>
    <col min="14619" max="14848" width="10.5703125" style="937"/>
    <col min="14849" max="14856" width="0" style="937" hidden="1" customWidth="1"/>
    <col min="14857" max="14857" width="3.7109375" style="937" customWidth="1"/>
    <col min="14858" max="14858" width="3.85546875" style="937" customWidth="1"/>
    <col min="14859" max="14859" width="3.7109375" style="937" customWidth="1"/>
    <col min="14860" max="14860" width="12.7109375" style="937" customWidth="1"/>
    <col min="14861" max="14861" width="52.7109375" style="937" customWidth="1"/>
    <col min="14862" max="14865" width="0" style="937" hidden="1" customWidth="1"/>
    <col min="14866" max="14866" width="12.28515625" style="937" customWidth="1"/>
    <col min="14867" max="14867" width="6.42578125" style="937" customWidth="1"/>
    <col min="14868" max="14868" width="12.28515625" style="937" customWidth="1"/>
    <col min="14869" max="14869" width="0" style="937" hidden="1" customWidth="1"/>
    <col min="14870" max="14870" width="3.7109375" style="937" customWidth="1"/>
    <col min="14871" max="14871" width="11.140625" style="937" bestFit="1" customWidth="1"/>
    <col min="14872" max="14873" width="10.5703125" style="937"/>
    <col min="14874" max="14874" width="11.140625" style="937" customWidth="1"/>
    <col min="14875" max="15104" width="10.5703125" style="937"/>
    <col min="15105" max="15112" width="0" style="937" hidden="1" customWidth="1"/>
    <col min="15113" max="15113" width="3.7109375" style="937" customWidth="1"/>
    <col min="15114" max="15114" width="3.85546875" style="937" customWidth="1"/>
    <col min="15115" max="15115" width="3.7109375" style="937" customWidth="1"/>
    <col min="15116" max="15116" width="12.7109375" style="937" customWidth="1"/>
    <col min="15117" max="15117" width="52.7109375" style="937" customWidth="1"/>
    <col min="15118" max="15121" width="0" style="937" hidden="1" customWidth="1"/>
    <col min="15122" max="15122" width="12.28515625" style="937" customWidth="1"/>
    <col min="15123" max="15123" width="6.42578125" style="937" customWidth="1"/>
    <col min="15124" max="15124" width="12.28515625" style="937" customWidth="1"/>
    <col min="15125" max="15125" width="0" style="937" hidden="1" customWidth="1"/>
    <col min="15126" max="15126" width="3.7109375" style="937" customWidth="1"/>
    <col min="15127" max="15127" width="11.140625" style="937" bestFit="1" customWidth="1"/>
    <col min="15128" max="15129" width="10.5703125" style="937"/>
    <col min="15130" max="15130" width="11.140625" style="937" customWidth="1"/>
    <col min="15131" max="15360" width="10.5703125" style="937"/>
    <col min="15361" max="15368" width="0" style="937" hidden="1" customWidth="1"/>
    <col min="15369" max="15369" width="3.7109375" style="937" customWidth="1"/>
    <col min="15370" max="15370" width="3.85546875" style="937" customWidth="1"/>
    <col min="15371" max="15371" width="3.7109375" style="937" customWidth="1"/>
    <col min="15372" max="15372" width="12.7109375" style="937" customWidth="1"/>
    <col min="15373" max="15373" width="52.7109375" style="937" customWidth="1"/>
    <col min="15374" max="15377" width="0" style="937" hidden="1" customWidth="1"/>
    <col min="15378" max="15378" width="12.28515625" style="937" customWidth="1"/>
    <col min="15379" max="15379" width="6.42578125" style="937" customWidth="1"/>
    <col min="15380" max="15380" width="12.28515625" style="937" customWidth="1"/>
    <col min="15381" max="15381" width="0" style="937" hidden="1" customWidth="1"/>
    <col min="15382" max="15382" width="3.7109375" style="937" customWidth="1"/>
    <col min="15383" max="15383" width="11.140625" style="937" bestFit="1" customWidth="1"/>
    <col min="15384" max="15385" width="10.5703125" style="937"/>
    <col min="15386" max="15386" width="11.140625" style="937" customWidth="1"/>
    <col min="15387" max="15616" width="10.5703125" style="937"/>
    <col min="15617" max="15624" width="0" style="937" hidden="1" customWidth="1"/>
    <col min="15625" max="15625" width="3.7109375" style="937" customWidth="1"/>
    <col min="15626" max="15626" width="3.85546875" style="937" customWidth="1"/>
    <col min="15627" max="15627" width="3.7109375" style="937" customWidth="1"/>
    <col min="15628" max="15628" width="12.7109375" style="937" customWidth="1"/>
    <col min="15629" max="15629" width="52.7109375" style="937" customWidth="1"/>
    <col min="15630" max="15633" width="0" style="937" hidden="1" customWidth="1"/>
    <col min="15634" max="15634" width="12.28515625" style="937" customWidth="1"/>
    <col min="15635" max="15635" width="6.42578125" style="937" customWidth="1"/>
    <col min="15636" max="15636" width="12.28515625" style="937" customWidth="1"/>
    <col min="15637" max="15637" width="0" style="937" hidden="1" customWidth="1"/>
    <col min="15638" max="15638" width="3.7109375" style="937" customWidth="1"/>
    <col min="15639" max="15639" width="11.140625" style="937" bestFit="1" customWidth="1"/>
    <col min="15640" max="15641" width="10.5703125" style="937"/>
    <col min="15642" max="15642" width="11.140625" style="937" customWidth="1"/>
    <col min="15643" max="15872" width="10.5703125" style="937"/>
    <col min="15873" max="15880" width="0" style="937" hidden="1" customWidth="1"/>
    <col min="15881" max="15881" width="3.7109375" style="937" customWidth="1"/>
    <col min="15882" max="15882" width="3.85546875" style="937" customWidth="1"/>
    <col min="15883" max="15883" width="3.7109375" style="937" customWidth="1"/>
    <col min="15884" max="15884" width="12.7109375" style="937" customWidth="1"/>
    <col min="15885" max="15885" width="52.7109375" style="937" customWidth="1"/>
    <col min="15886" max="15889" width="0" style="937" hidden="1" customWidth="1"/>
    <col min="15890" max="15890" width="12.28515625" style="937" customWidth="1"/>
    <col min="15891" max="15891" width="6.42578125" style="937" customWidth="1"/>
    <col min="15892" max="15892" width="12.28515625" style="937" customWidth="1"/>
    <col min="15893" max="15893" width="0" style="937" hidden="1" customWidth="1"/>
    <col min="15894" max="15894" width="3.7109375" style="937" customWidth="1"/>
    <col min="15895" max="15895" width="11.140625" style="937" bestFit="1" customWidth="1"/>
    <col min="15896" max="15897" width="10.5703125" style="937"/>
    <col min="15898" max="15898" width="11.140625" style="937" customWidth="1"/>
    <col min="15899" max="16128" width="10.5703125" style="937"/>
    <col min="16129" max="16136" width="0" style="937" hidden="1" customWidth="1"/>
    <col min="16137" max="16137" width="3.7109375" style="937" customWidth="1"/>
    <col min="16138" max="16138" width="3.85546875" style="937" customWidth="1"/>
    <col min="16139" max="16139" width="3.7109375" style="937" customWidth="1"/>
    <col min="16140" max="16140" width="12.7109375" style="937" customWidth="1"/>
    <col min="16141" max="16141" width="52.7109375" style="937" customWidth="1"/>
    <col min="16142" max="16145" width="0" style="937" hidden="1" customWidth="1"/>
    <col min="16146" max="16146" width="12.28515625" style="937" customWidth="1"/>
    <col min="16147" max="16147" width="6.42578125" style="937" customWidth="1"/>
    <col min="16148" max="16148" width="12.28515625" style="937" customWidth="1"/>
    <col min="16149" max="16149" width="0" style="937" hidden="1" customWidth="1"/>
    <col min="16150" max="16150" width="3.7109375" style="937" customWidth="1"/>
    <col min="16151" max="16151" width="11.140625" style="937" bestFit="1" customWidth="1"/>
    <col min="16152" max="16153" width="10.5703125" style="937"/>
    <col min="16154" max="16154" width="11.140625" style="937" customWidth="1"/>
    <col min="16155" max="16384" width="10.5703125" style="937"/>
  </cols>
  <sheetData>
    <row r="1" spans="1:34" hidden="1">
      <c r="Q1" s="730"/>
      <c r="R1" s="730"/>
    </row>
    <row r="2" spans="1:34" hidden="1">
      <c r="U2" s="730"/>
    </row>
    <row r="3" spans="1:34" hidden="1"/>
    <row r="4" spans="1:34" ht="3" customHeight="1">
      <c r="J4" s="942"/>
      <c r="K4" s="942"/>
      <c r="L4" s="938"/>
      <c r="M4" s="938"/>
      <c r="N4" s="938"/>
      <c r="O4" s="945"/>
      <c r="P4" s="945"/>
      <c r="Q4" s="945"/>
      <c r="R4" s="945"/>
      <c r="S4" s="945"/>
      <c r="T4" s="945"/>
      <c r="U4" s="945"/>
    </row>
    <row r="5" spans="1:34" ht="26.1" customHeight="1">
      <c r="J5" s="942"/>
      <c r="K5" s="942"/>
      <c r="L5" s="1296" t="s">
        <v>716</v>
      </c>
      <c r="M5" s="1296"/>
      <c r="N5" s="1296"/>
      <c r="O5" s="1296"/>
      <c r="P5" s="1296"/>
      <c r="Q5" s="1296"/>
      <c r="R5" s="1296"/>
      <c r="S5" s="1296"/>
      <c r="T5" s="1296"/>
      <c r="U5" s="632"/>
    </row>
    <row r="6" spans="1:34" ht="3" customHeight="1">
      <c r="J6" s="942"/>
      <c r="K6" s="942"/>
      <c r="L6" s="938"/>
      <c r="M6" s="938"/>
      <c r="N6" s="938"/>
      <c r="O6" s="717"/>
      <c r="P6" s="717"/>
      <c r="Q6" s="717"/>
      <c r="R6" s="717"/>
      <c r="S6" s="717"/>
      <c r="T6" s="717"/>
      <c r="U6" s="717"/>
      <c r="V6" s="945"/>
    </row>
    <row r="7" spans="1:34"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4"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729"/>
      <c r="V8" s="729"/>
      <c r="W8" s="488"/>
      <c r="X8" s="960"/>
      <c r="Y8" s="960"/>
      <c r="Z8" s="960"/>
      <c r="AA8" s="960"/>
      <c r="AB8" s="960"/>
      <c r="AC8" s="960"/>
      <c r="AD8" s="960"/>
      <c r="AE8" s="960"/>
      <c r="AF8" s="960"/>
      <c r="AG8" s="960"/>
      <c r="AH8" s="960"/>
    </row>
    <row r="9" spans="1:34" s="954" customFormat="1" ht="22.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169-р</v>
      </c>
      <c r="P9" s="1303"/>
      <c r="Q9" s="1303"/>
      <c r="R9" s="1303"/>
      <c r="S9" s="1303"/>
      <c r="T9" s="1303"/>
      <c r="U9" s="729"/>
      <c r="V9" s="729"/>
      <c r="W9" s="488"/>
      <c r="X9" s="960"/>
      <c r="Y9" s="960"/>
      <c r="Z9" s="960"/>
      <c r="AA9" s="960"/>
      <c r="AB9" s="960"/>
      <c r="AC9" s="960"/>
      <c r="AD9" s="960"/>
      <c r="AE9" s="960"/>
      <c r="AF9" s="960"/>
      <c r="AG9" s="960"/>
      <c r="AH9" s="960"/>
    </row>
    <row r="10" spans="1:34"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4" s="954" customFormat="1" ht="11.25" hidden="1">
      <c r="A11" s="960"/>
      <c r="B11" s="960"/>
      <c r="C11" s="960"/>
      <c r="D11" s="960"/>
      <c r="E11" s="960"/>
      <c r="F11" s="960"/>
      <c r="G11" s="960"/>
      <c r="H11" s="960"/>
      <c r="L11" s="1297"/>
      <c r="M11" s="1297"/>
      <c r="N11" s="971"/>
      <c r="O11" s="729"/>
      <c r="P11" s="729"/>
      <c r="Q11" s="729"/>
      <c r="R11" s="729"/>
      <c r="S11" s="729"/>
      <c r="T11" s="729"/>
      <c r="U11" s="958" t="s">
        <v>370</v>
      </c>
      <c r="X11" s="960"/>
      <c r="Y11" s="960"/>
      <c r="Z11" s="960"/>
      <c r="AA11" s="960"/>
      <c r="AB11" s="960"/>
      <c r="AC11" s="960"/>
      <c r="AD11" s="960"/>
      <c r="AE11" s="960"/>
      <c r="AF11" s="960"/>
      <c r="AG11" s="960"/>
      <c r="AH11" s="960"/>
    </row>
    <row r="12" spans="1:34">
      <c r="J12" s="942"/>
      <c r="K12" s="942"/>
      <c r="L12" s="938"/>
      <c r="M12" s="938"/>
      <c r="N12" s="471"/>
      <c r="O12" s="1304"/>
      <c r="P12" s="1304"/>
      <c r="Q12" s="1304"/>
      <c r="R12" s="1304"/>
      <c r="S12" s="1304"/>
      <c r="T12" s="1304"/>
      <c r="U12" s="1304"/>
    </row>
    <row r="13" spans="1:34">
      <c r="J13" s="942"/>
      <c r="K13" s="942"/>
      <c r="L13" s="1229" t="s">
        <v>444</v>
      </c>
      <c r="M13" s="1229"/>
      <c r="N13" s="1229"/>
      <c r="O13" s="1229"/>
      <c r="P13" s="1229"/>
      <c r="Q13" s="1229"/>
      <c r="R13" s="1229"/>
      <c r="S13" s="1229"/>
      <c r="T13" s="1229"/>
      <c r="U13" s="1229"/>
      <c r="V13" s="1229"/>
      <c r="W13" s="1229" t="s">
        <v>445</v>
      </c>
    </row>
    <row r="14" spans="1:34" ht="14.25" customHeight="1">
      <c r="J14" s="942"/>
      <c r="K14" s="942"/>
      <c r="L14" s="1310" t="s">
        <v>90</v>
      </c>
      <c r="M14" s="1310" t="s">
        <v>601</v>
      </c>
      <c r="N14" s="629"/>
      <c r="O14" s="1311" t="s">
        <v>603</v>
      </c>
      <c r="P14" s="1312"/>
      <c r="Q14" s="1312"/>
      <c r="R14" s="1312"/>
      <c r="S14" s="1312"/>
      <c r="T14" s="1313"/>
      <c r="U14" s="1293" t="s">
        <v>338</v>
      </c>
      <c r="V14" s="1307" t="s">
        <v>273</v>
      </c>
      <c r="W14" s="1229"/>
    </row>
    <row r="15" spans="1:34" ht="14.25" customHeight="1">
      <c r="J15" s="942"/>
      <c r="K15" s="942"/>
      <c r="L15" s="1310"/>
      <c r="M15" s="1310"/>
      <c r="N15" s="630"/>
      <c r="O15" s="1316" t="s">
        <v>577</v>
      </c>
      <c r="P15" s="1314" t="s">
        <v>269</v>
      </c>
      <c r="Q15" s="1315"/>
      <c r="R15" s="1290" t="s">
        <v>614</v>
      </c>
      <c r="S15" s="1291"/>
      <c r="T15" s="1292"/>
      <c r="U15" s="1294"/>
      <c r="V15" s="1308"/>
      <c r="W15" s="1229"/>
    </row>
    <row r="16" spans="1:34" ht="33.75" customHeight="1">
      <c r="J16" s="942"/>
      <c r="K16" s="942"/>
      <c r="L16" s="1310"/>
      <c r="M16" s="1310"/>
      <c r="N16" s="631"/>
      <c r="O16" s="1317"/>
      <c r="P16" s="718" t="s">
        <v>578</v>
      </c>
      <c r="Q16" s="718" t="s">
        <v>6</v>
      </c>
      <c r="R16" s="975" t="s">
        <v>272</v>
      </c>
      <c r="S16" s="1305" t="s">
        <v>271</v>
      </c>
      <c r="T16" s="1306"/>
      <c r="U16" s="1295"/>
      <c r="V16" s="1309"/>
      <c r="W16" s="1229"/>
    </row>
    <row r="17" spans="1:36">
      <c r="J17" s="942"/>
      <c r="K17" s="537">
        <v>1</v>
      </c>
      <c r="L17" s="615" t="s">
        <v>91</v>
      </c>
      <c r="M17" s="615" t="s">
        <v>47</v>
      </c>
      <c r="N17" s="617" t="str">
        <f ca="1">OFFSET(N17,0,-1)</f>
        <v>2</v>
      </c>
      <c r="O17" s="972">
        <f ca="1">OFFSET(O17,0,-1)+1</f>
        <v>3</v>
      </c>
      <c r="P17" s="972">
        <f ca="1">OFFSET(P17,0,-1)+1</f>
        <v>4</v>
      </c>
      <c r="Q17" s="972">
        <f ca="1">OFFSET(Q17,0,-1)+1</f>
        <v>5</v>
      </c>
      <c r="R17" s="972">
        <f ca="1">OFFSET(R17,0,-1)+1</f>
        <v>6</v>
      </c>
      <c r="S17" s="1298">
        <f ca="1">OFFSET(S17,0,-1)+1</f>
        <v>7</v>
      </c>
      <c r="T17" s="1298"/>
      <c r="U17" s="972">
        <f ca="1">OFFSET(U17,0,-2)+1</f>
        <v>8</v>
      </c>
      <c r="V17" s="617">
        <f ca="1">OFFSET(V17,0,-1)</f>
        <v>8</v>
      </c>
      <c r="W17" s="972">
        <f ca="1">OFFSET(W17,0,-1)+1</f>
        <v>9</v>
      </c>
    </row>
    <row r="18" spans="1:36" ht="22.5">
      <c r="A18" s="1281">
        <v>1</v>
      </c>
      <c r="B18" s="962"/>
      <c r="C18" s="962"/>
      <c r="D18" s="962"/>
      <c r="E18" s="928"/>
      <c r="F18" s="973"/>
      <c r="G18" s="973"/>
      <c r="H18" s="973"/>
      <c r="I18" s="930"/>
      <c r="J18" s="926"/>
      <c r="K18" s="910"/>
      <c r="L18" s="977">
        <f>mergeValue(A18)</f>
        <v>1</v>
      </c>
      <c r="M18" s="609" t="s">
        <v>19</v>
      </c>
      <c r="N18" s="614"/>
      <c r="O18" s="1282"/>
      <c r="P18" s="1282"/>
      <c r="Q18" s="1282"/>
      <c r="R18" s="1282"/>
      <c r="S18" s="1282"/>
      <c r="T18" s="1282"/>
      <c r="U18" s="1282"/>
      <c r="V18" s="1282"/>
      <c r="W18" s="1125" t="s">
        <v>717</v>
      </c>
      <c r="Y18" s="776"/>
      <c r="Z18" s="776" t="str">
        <f t="shared" ref="Z18:Z31" si="0">IF(M18="","",M18 )</f>
        <v>Наименование тарифа</v>
      </c>
      <c r="AA18" s="776"/>
      <c r="AB18" s="776"/>
      <c r="AC18" s="776"/>
      <c r="AI18" s="955"/>
      <c r="AJ18" s="955"/>
    </row>
    <row r="19" spans="1:36" ht="22.5">
      <c r="A19" s="1281"/>
      <c r="B19" s="1281">
        <v>1</v>
      </c>
      <c r="C19" s="962"/>
      <c r="D19" s="962"/>
      <c r="E19" s="973"/>
      <c r="F19" s="973"/>
      <c r="G19" s="973"/>
      <c r="H19" s="973"/>
      <c r="I19" s="968"/>
      <c r="J19" s="901"/>
      <c r="K19" s="904"/>
      <c r="L19" s="977" t="str">
        <f>mergeValue(A19) &amp;"."&amp; mergeValue(B19)</f>
        <v>1.1</v>
      </c>
      <c r="M19" s="657" t="s">
        <v>15</v>
      </c>
      <c r="N19" s="614"/>
      <c r="O19" s="1282"/>
      <c r="P19" s="1282"/>
      <c r="Q19" s="1282"/>
      <c r="R19" s="1282"/>
      <c r="S19" s="1282"/>
      <c r="T19" s="1282"/>
      <c r="U19" s="1282"/>
      <c r="V19" s="1282"/>
      <c r="W19" s="1125" t="s">
        <v>458</v>
      </c>
      <c r="Y19" s="776"/>
      <c r="Z19" s="776" t="str">
        <f t="shared" si="0"/>
        <v>Территория действия тарифа</v>
      </c>
      <c r="AA19" s="776"/>
      <c r="AB19" s="776"/>
      <c r="AC19" s="776"/>
      <c r="AI19" s="955"/>
      <c r="AJ19" s="955"/>
    </row>
    <row r="20" spans="1:36" ht="22.5">
      <c r="A20" s="1281"/>
      <c r="B20" s="1281"/>
      <c r="C20" s="1281">
        <v>1</v>
      </c>
      <c r="D20" s="962"/>
      <c r="E20" s="973"/>
      <c r="F20" s="973"/>
      <c r="G20" s="973"/>
      <c r="H20" s="973"/>
      <c r="I20" s="909"/>
      <c r="J20" s="901"/>
      <c r="K20" s="904"/>
      <c r="L20" s="977" t="str">
        <f>mergeValue(A20) &amp;"."&amp; mergeValue(B20)&amp;"."&amp; mergeValue(C20)</f>
        <v>1.1.1</v>
      </c>
      <c r="M20" s="658" t="s">
        <v>7</v>
      </c>
      <c r="N20" s="614"/>
      <c r="O20" s="1282"/>
      <c r="P20" s="1282"/>
      <c r="Q20" s="1282"/>
      <c r="R20" s="1282"/>
      <c r="S20" s="1282"/>
      <c r="T20" s="1282"/>
      <c r="U20" s="1282"/>
      <c r="V20" s="1282"/>
      <c r="W20" s="1125" t="s">
        <v>599</v>
      </c>
      <c r="Y20" s="776"/>
      <c r="Z20" s="776" t="str">
        <f t="shared" si="0"/>
        <v xml:space="preserve">Наименование системы теплоснабжения </v>
      </c>
      <c r="AA20" s="776"/>
      <c r="AB20" s="776"/>
      <c r="AC20" s="776"/>
      <c r="AI20" s="955"/>
      <c r="AJ20" s="955"/>
    </row>
    <row r="21" spans="1:36" ht="22.5">
      <c r="A21" s="1281"/>
      <c r="B21" s="1281"/>
      <c r="C21" s="1281"/>
      <c r="D21" s="1281">
        <v>1</v>
      </c>
      <c r="E21" s="973"/>
      <c r="F21" s="973"/>
      <c r="G21" s="973"/>
      <c r="H21" s="973"/>
      <c r="I21" s="909"/>
      <c r="J21" s="901"/>
      <c r="K21" s="904"/>
      <c r="L21" s="977" t="str">
        <f>mergeValue(A21) &amp;"."&amp; mergeValue(B21)&amp;"."&amp; mergeValue(C21)&amp;"."&amp; mergeValue(D21)</f>
        <v>1.1.1.1</v>
      </c>
      <c r="M21" s="659" t="s">
        <v>21</v>
      </c>
      <c r="N21" s="614"/>
      <c r="O21" s="1282"/>
      <c r="P21" s="1282"/>
      <c r="Q21" s="1282"/>
      <c r="R21" s="1282"/>
      <c r="S21" s="1282"/>
      <c r="T21" s="1282"/>
      <c r="U21" s="1282"/>
      <c r="V21" s="1282"/>
      <c r="W21" s="1125" t="s">
        <v>600</v>
      </c>
      <c r="Y21" s="776"/>
      <c r="Z21" s="776" t="str">
        <f t="shared" si="0"/>
        <v xml:space="preserve">Источник тепловой энергии  </v>
      </c>
      <c r="AA21" s="776"/>
      <c r="AB21" s="776"/>
      <c r="AC21" s="776"/>
      <c r="AI21" s="955"/>
      <c r="AJ21" s="955"/>
    </row>
    <row r="22" spans="1:36" ht="78.75">
      <c r="A22" s="1281"/>
      <c r="B22" s="1281"/>
      <c r="C22" s="1281"/>
      <c r="D22" s="1281"/>
      <c r="E22" s="1281">
        <v>1</v>
      </c>
      <c r="F22" s="973"/>
      <c r="G22" s="973"/>
      <c r="H22" s="962">
        <v>1</v>
      </c>
      <c r="I22" s="1281">
        <v>1</v>
      </c>
      <c r="J22" s="973"/>
      <c r="K22" s="912"/>
      <c r="L22" s="977" t="str">
        <f>mergeValue(A22) &amp;"."&amp; mergeValue(B22)&amp;"."&amp; mergeValue(C22)&amp;"."&amp; mergeValue(D22)&amp;"."&amp; mergeValue(E22)</f>
        <v>1.1.1.1.1</v>
      </c>
      <c r="M22" s="523" t="s">
        <v>8</v>
      </c>
      <c r="N22" s="614"/>
      <c r="O22" s="1283"/>
      <c r="P22" s="1283"/>
      <c r="Q22" s="1283"/>
      <c r="R22" s="1283"/>
      <c r="S22" s="1283"/>
      <c r="T22" s="1283"/>
      <c r="U22" s="1283"/>
      <c r="V22" s="1283"/>
      <c r="W22" s="1125" t="s">
        <v>718</v>
      </c>
      <c r="Y22" s="776"/>
      <c r="Z22" s="776" t="str">
        <f t="shared" si="0"/>
        <v>Схема подключения теплопотребляющей установки к коллектору источника тепловой энергии</v>
      </c>
      <c r="AA22" s="776"/>
      <c r="AB22" s="776"/>
      <c r="AC22" s="776"/>
      <c r="AI22" s="955"/>
      <c r="AJ22" s="955"/>
    </row>
    <row r="23" spans="1:36" ht="33.75">
      <c r="A23" s="1281"/>
      <c r="B23" s="1281"/>
      <c r="C23" s="1281"/>
      <c r="D23" s="1281"/>
      <c r="E23" s="1281"/>
      <c r="F23" s="1281">
        <v>1</v>
      </c>
      <c r="G23" s="962"/>
      <c r="H23" s="962"/>
      <c r="I23" s="1281"/>
      <c r="J23" s="1281">
        <v>1</v>
      </c>
      <c r="K23" s="913"/>
      <c r="L23" s="977" t="str">
        <f>mergeValue(A23) &amp;"."&amp; mergeValue(B23)&amp;"."&amp; mergeValue(C23)&amp;"."&amp; mergeValue(D23)&amp;"."&amp; mergeValue(E23)&amp;"."&amp; mergeValue(F23)</f>
        <v>1.1.1.1.1.1</v>
      </c>
      <c r="M23" s="524" t="s">
        <v>9</v>
      </c>
      <c r="N23" s="614"/>
      <c r="O23" s="1284"/>
      <c r="P23" s="1285"/>
      <c r="Q23" s="1285"/>
      <c r="R23" s="1285"/>
      <c r="S23" s="1285"/>
      <c r="T23" s="1285"/>
      <c r="U23" s="1285"/>
      <c r="V23" s="1286"/>
      <c r="W23" s="1125" t="s">
        <v>719</v>
      </c>
      <c r="Y23" s="776"/>
      <c r="Z23" s="776" t="str">
        <f t="shared" si="0"/>
        <v>Группа потребителей</v>
      </c>
      <c r="AA23" s="776"/>
      <c r="AB23" s="776"/>
      <c r="AC23" s="776"/>
      <c r="AI23" s="955"/>
      <c r="AJ23" s="955"/>
    </row>
    <row r="24" spans="1:36" ht="122.1" customHeight="1">
      <c r="A24" s="1281"/>
      <c r="B24" s="1281"/>
      <c r="C24" s="1281"/>
      <c r="D24" s="1281"/>
      <c r="E24" s="1281"/>
      <c r="F24" s="1281"/>
      <c r="G24" s="962">
        <v>1</v>
      </c>
      <c r="H24" s="962"/>
      <c r="I24" s="1281"/>
      <c r="J24" s="1281"/>
      <c r="K24" s="913">
        <v>1</v>
      </c>
      <c r="L24" s="977" t="str">
        <f>mergeValue(A24) &amp;"."&amp; mergeValue(B24)&amp;"."&amp; mergeValue(C24)&amp;"."&amp; mergeValue(D24)&amp;"."&amp; mergeValue(E24)&amp;"."&amp; mergeValue(F24)&amp;"."&amp; mergeValue(G24)</f>
        <v>1.1.1.1.1.1.1</v>
      </c>
      <c r="M24" s="1084"/>
      <c r="N24" s="614"/>
      <c r="O24" s="725"/>
      <c r="P24" s="725"/>
      <c r="Q24" s="1034"/>
      <c r="R24" s="1288"/>
      <c r="S24" s="1289" t="s">
        <v>82</v>
      </c>
      <c r="T24" s="1288"/>
      <c r="U24" s="1289" t="s">
        <v>83</v>
      </c>
      <c r="V24" s="725"/>
      <c r="W24" s="1299" t="s">
        <v>720</v>
      </c>
      <c r="X24" s="955" t="str">
        <f>strCheckDate(O25:V25)</f>
        <v/>
      </c>
      <c r="Y24" s="776"/>
      <c r="Z24" s="776" t="str">
        <f t="shared" si="0"/>
        <v/>
      </c>
      <c r="AA24" s="776"/>
      <c r="AB24" s="776"/>
      <c r="AC24" s="776"/>
      <c r="AI24" s="955"/>
      <c r="AJ24" s="955"/>
    </row>
    <row r="25" spans="1:36" ht="11.25" hidden="1">
      <c r="A25" s="1281"/>
      <c r="B25" s="1281"/>
      <c r="C25" s="1281"/>
      <c r="D25" s="1281"/>
      <c r="E25" s="1281"/>
      <c r="F25" s="1281"/>
      <c r="G25" s="962"/>
      <c r="H25" s="962"/>
      <c r="I25" s="1281"/>
      <c r="J25" s="1281"/>
      <c r="K25" s="913"/>
      <c r="L25" s="751"/>
      <c r="M25" s="614"/>
      <c r="N25" s="614"/>
      <c r="O25" s="725"/>
      <c r="P25" s="725"/>
      <c r="Q25" s="731" t="str">
        <f>R24 &amp; "-" &amp; T24</f>
        <v>-</v>
      </c>
      <c r="R25" s="1288"/>
      <c r="S25" s="1289"/>
      <c r="T25" s="1288"/>
      <c r="U25" s="1289"/>
      <c r="V25" s="725"/>
      <c r="W25" s="1300"/>
      <c r="Y25" s="776"/>
      <c r="Z25" s="776" t="str">
        <f t="shared" si="0"/>
        <v/>
      </c>
      <c r="AA25" s="776"/>
      <c r="AB25" s="776"/>
      <c r="AC25" s="776"/>
      <c r="AI25" s="955"/>
      <c r="AJ25" s="955"/>
    </row>
    <row r="26" spans="1:36" ht="15" customHeight="1">
      <c r="A26" s="1281"/>
      <c r="B26" s="1281"/>
      <c r="C26" s="1281"/>
      <c r="D26" s="1281"/>
      <c r="E26" s="1281"/>
      <c r="F26" s="1281"/>
      <c r="G26" s="973"/>
      <c r="H26" s="962"/>
      <c r="I26" s="1281"/>
      <c r="J26" s="1281"/>
      <c r="K26" s="912"/>
      <c r="L26" s="653"/>
      <c r="M26" s="526" t="s">
        <v>24</v>
      </c>
      <c r="N26" s="953"/>
      <c r="O26" s="953"/>
      <c r="P26" s="953"/>
      <c r="Q26" s="953"/>
      <c r="R26" s="953"/>
      <c r="S26" s="953"/>
      <c r="T26" s="953"/>
      <c r="U26" s="953"/>
      <c r="V26" s="724"/>
      <c r="W26" s="1301"/>
      <c r="Y26" s="776"/>
      <c r="Z26" s="776" t="str">
        <f t="shared" si="0"/>
        <v>Добавить вид теплоносителя (параметры теплоносителя)</v>
      </c>
      <c r="AA26" s="776"/>
      <c r="AB26" s="776"/>
      <c r="AC26" s="776"/>
      <c r="AI26" s="955"/>
      <c r="AJ26" s="955"/>
    </row>
    <row r="27" spans="1:36" ht="15" customHeight="1">
      <c r="A27" s="1281"/>
      <c r="B27" s="1281"/>
      <c r="C27" s="1281"/>
      <c r="D27" s="1281"/>
      <c r="E27" s="1281"/>
      <c r="F27" s="973"/>
      <c r="G27" s="973"/>
      <c r="H27" s="962"/>
      <c r="I27" s="1281"/>
      <c r="J27" s="973"/>
      <c r="K27" s="912"/>
      <c r="L27" s="653"/>
      <c r="M27" s="525" t="s">
        <v>10</v>
      </c>
      <c r="N27" s="953"/>
      <c r="O27" s="953"/>
      <c r="P27" s="953"/>
      <c r="Q27" s="953"/>
      <c r="R27" s="953"/>
      <c r="S27" s="953"/>
      <c r="T27" s="953"/>
      <c r="U27" s="952"/>
      <c r="V27" s="953"/>
      <c r="W27" s="633"/>
      <c r="Y27" s="776"/>
      <c r="Z27" s="776" t="str">
        <f t="shared" si="0"/>
        <v>Добавить группу потребителей</v>
      </c>
      <c r="AA27" s="776"/>
      <c r="AB27" s="776"/>
      <c r="AC27" s="776"/>
      <c r="AI27" s="955"/>
      <c r="AJ27" s="955"/>
    </row>
    <row r="28" spans="1:36" ht="15" customHeight="1">
      <c r="A28" s="1281"/>
      <c r="B28" s="1281"/>
      <c r="C28" s="1281"/>
      <c r="D28" s="1281"/>
      <c r="E28" s="911"/>
      <c r="F28" s="973"/>
      <c r="G28" s="973"/>
      <c r="H28" s="973"/>
      <c r="I28" s="926"/>
      <c r="J28" s="941"/>
      <c r="K28" s="910"/>
      <c r="L28" s="653"/>
      <c r="M28" s="948" t="s">
        <v>11</v>
      </c>
      <c r="N28" s="953"/>
      <c r="O28" s="953"/>
      <c r="P28" s="953"/>
      <c r="Q28" s="953"/>
      <c r="R28" s="953"/>
      <c r="S28" s="953"/>
      <c r="T28" s="953"/>
      <c r="U28" s="952"/>
      <c r="V28" s="953"/>
      <c r="W28" s="633"/>
      <c r="Y28" s="776"/>
      <c r="Z28" s="776" t="str">
        <f t="shared" si="0"/>
        <v>Добавить схему подключения</v>
      </c>
      <c r="AA28" s="776"/>
      <c r="AB28" s="776"/>
      <c r="AC28" s="776"/>
      <c r="AI28" s="955"/>
      <c r="AJ28" s="955"/>
    </row>
    <row r="29" spans="1:36" ht="15" customHeight="1">
      <c r="A29" s="1281"/>
      <c r="B29" s="1281"/>
      <c r="C29" s="1281"/>
      <c r="D29" s="911"/>
      <c r="E29" s="911"/>
      <c r="F29" s="973"/>
      <c r="G29" s="973"/>
      <c r="H29" s="973"/>
      <c r="I29" s="926"/>
      <c r="J29" s="941"/>
      <c r="K29" s="910"/>
      <c r="L29" s="653"/>
      <c r="M29" s="947" t="s">
        <v>16</v>
      </c>
      <c r="N29" s="953"/>
      <c r="O29" s="953"/>
      <c r="P29" s="953"/>
      <c r="Q29" s="953"/>
      <c r="R29" s="953"/>
      <c r="S29" s="953"/>
      <c r="T29" s="953"/>
      <c r="U29" s="952"/>
      <c r="V29" s="953"/>
      <c r="W29" s="633"/>
      <c r="Y29" s="776"/>
      <c r="Z29" s="776" t="str">
        <f t="shared" si="0"/>
        <v>Добавить источник тепловой энергии</v>
      </c>
      <c r="AA29" s="776"/>
      <c r="AB29" s="776"/>
      <c r="AC29" s="776"/>
      <c r="AI29" s="955"/>
      <c r="AJ29" s="955"/>
    </row>
    <row r="30" spans="1:36" ht="15" customHeight="1">
      <c r="A30" s="1281"/>
      <c r="B30" s="1281"/>
      <c r="C30" s="911"/>
      <c r="D30" s="911"/>
      <c r="E30" s="911"/>
      <c r="F30" s="911"/>
      <c r="G30" s="916"/>
      <c r="H30" s="926"/>
      <c r="I30" s="914"/>
      <c r="J30" s="941"/>
      <c r="K30" s="915"/>
      <c r="L30" s="653"/>
      <c r="M30" s="946" t="s">
        <v>17</v>
      </c>
      <c r="N30" s="953"/>
      <c r="O30" s="953"/>
      <c r="P30" s="953"/>
      <c r="Q30" s="953"/>
      <c r="R30" s="953"/>
      <c r="S30" s="953"/>
      <c r="T30" s="953"/>
      <c r="U30" s="952"/>
      <c r="V30" s="953"/>
      <c r="W30" s="633"/>
      <c r="Y30" s="776"/>
      <c r="Z30" s="776" t="str">
        <f t="shared" si="0"/>
        <v>Добавить наименование системы теплоснабжения</v>
      </c>
      <c r="AA30" s="776"/>
      <c r="AB30" s="776"/>
      <c r="AC30" s="776"/>
      <c r="AI30" s="955"/>
      <c r="AJ30" s="955"/>
    </row>
    <row r="31" spans="1:36" ht="15" customHeight="1">
      <c r="A31" s="1281"/>
      <c r="B31" s="911"/>
      <c r="C31" s="911"/>
      <c r="D31" s="911"/>
      <c r="E31" s="911"/>
      <c r="F31" s="911"/>
      <c r="G31" s="916"/>
      <c r="H31" s="926"/>
      <c r="I31" s="926"/>
      <c r="J31" s="941"/>
      <c r="K31" s="910"/>
      <c r="L31" s="653"/>
      <c r="M31" s="695" t="s">
        <v>18</v>
      </c>
      <c r="N31" s="953"/>
      <c r="O31" s="953"/>
      <c r="P31" s="953"/>
      <c r="Q31" s="953"/>
      <c r="R31" s="953"/>
      <c r="S31" s="953"/>
      <c r="T31" s="953"/>
      <c r="U31" s="952"/>
      <c r="V31" s="953"/>
      <c r="W31" s="633"/>
      <c r="Y31" s="776"/>
      <c r="Z31" s="776" t="str">
        <f t="shared" si="0"/>
        <v>Добавить территорию действия тарифа</v>
      </c>
      <c r="AA31" s="776"/>
      <c r="AB31" s="776"/>
      <c r="AC31" s="776"/>
      <c r="AI31" s="955"/>
      <c r="AJ31" s="955"/>
    </row>
    <row r="32" spans="1:36" s="936" customFormat="1" ht="15" customHeight="1">
      <c r="L32" s="462"/>
      <c r="M32" s="698" t="s">
        <v>307</v>
      </c>
      <c r="N32" s="953"/>
      <c r="O32" s="953"/>
      <c r="P32" s="953"/>
      <c r="Q32" s="953"/>
      <c r="R32" s="953"/>
      <c r="S32" s="953"/>
      <c r="T32" s="953"/>
      <c r="U32" s="952"/>
      <c r="V32" s="953"/>
      <c r="W32" s="633"/>
      <c r="X32" s="957"/>
      <c r="Y32" s="957"/>
      <c r="Z32" s="957"/>
      <c r="AA32" s="957"/>
      <c r="AB32" s="957"/>
      <c r="AC32" s="957"/>
      <c r="AD32" s="957"/>
      <c r="AE32" s="957"/>
      <c r="AF32" s="957"/>
      <c r="AG32" s="957"/>
      <c r="AH32" s="957"/>
    </row>
    <row r="33" spans="1:34" ht="11.25">
      <c r="A33" s="937"/>
      <c r="B33" s="937"/>
      <c r="C33" s="937"/>
      <c r="D33" s="937"/>
      <c r="E33" s="937"/>
      <c r="F33" s="937"/>
      <c r="G33" s="937"/>
      <c r="H33" s="937"/>
      <c r="I33" s="937"/>
      <c r="J33" s="937"/>
      <c r="K33" s="937"/>
      <c r="X33" s="937"/>
      <c r="Y33" s="937"/>
      <c r="Z33" s="937"/>
      <c r="AA33" s="937"/>
      <c r="AB33" s="937"/>
      <c r="AC33" s="937"/>
      <c r="AD33" s="937"/>
      <c r="AE33" s="937"/>
      <c r="AF33" s="937"/>
      <c r="AG33" s="937"/>
      <c r="AH33" s="937"/>
    </row>
    <row r="34" spans="1:34" ht="90"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B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B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xr:uid="{00000000-0002-0000-0B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B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B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48</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28.04.2021</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296" t="s">
        <v>716</v>
      </c>
      <c r="M5" s="1296"/>
      <c r="N5" s="1296"/>
      <c r="O5" s="1296"/>
      <c r="P5" s="1296"/>
      <c r="Q5" s="1296"/>
      <c r="R5" s="1296"/>
      <c r="S5" s="1296"/>
      <c r="T5" s="1296"/>
      <c r="U5" s="632"/>
    </row>
    <row r="6" spans="1:34" ht="3" customHeight="1">
      <c r="J6" s="498"/>
      <c r="K6" s="498"/>
      <c r="L6" s="493"/>
      <c r="M6" s="493"/>
      <c r="N6" s="493"/>
      <c r="O6" s="497"/>
      <c r="P6" s="497"/>
      <c r="Q6" s="497"/>
      <c r="R6" s="497"/>
      <c r="S6" s="497"/>
      <c r="T6" s="497"/>
      <c r="U6" s="497"/>
      <c r="V6" s="501"/>
    </row>
    <row r="7" spans="1:34" s="775" customFormat="1" ht="5.25" hidden="1">
      <c r="A7" s="1095"/>
      <c r="B7" s="1095"/>
      <c r="C7" s="1095"/>
      <c r="D7" s="1095"/>
      <c r="E7" s="1095"/>
      <c r="F7" s="1095"/>
      <c r="G7" s="1098"/>
      <c r="H7" s="1098"/>
      <c r="I7" s="746"/>
      <c r="J7" s="747"/>
      <c r="K7" s="747"/>
      <c r="L7" s="748"/>
      <c r="M7" s="1165"/>
      <c r="N7" s="748"/>
      <c r="O7" s="1318"/>
      <c r="P7" s="1318"/>
      <c r="Q7" s="778"/>
      <c r="R7" s="778"/>
      <c r="S7" s="778"/>
      <c r="T7" s="778"/>
      <c r="U7" s="779"/>
      <c r="V7" s="780"/>
      <c r="X7" s="1095"/>
      <c r="Y7" s="1095"/>
      <c r="Z7" s="1095"/>
      <c r="AA7" s="1095"/>
      <c r="AB7" s="1095"/>
      <c r="AC7" s="1095"/>
      <c r="AD7" s="1095"/>
      <c r="AE7" s="1095"/>
      <c r="AF7" s="1095"/>
      <c r="AG7" s="1095"/>
      <c r="AH7" s="1095"/>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8"/>
      <c r="M9" s="1040"/>
      <c r="O9" s="1302"/>
      <c r="P9" s="1302"/>
      <c r="Q9" s="1302"/>
      <c r="R9" s="1302"/>
      <c r="S9" s="1302"/>
      <c r="T9" s="1302"/>
      <c r="U9" s="779"/>
      <c r="V9" s="779"/>
      <c r="X9" s="1117"/>
      <c r="Y9" s="1117"/>
      <c r="Z9" s="1117"/>
      <c r="AA9" s="1117"/>
      <c r="AB9" s="1117"/>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утверждении тарифов</v>
      </c>
      <c r="N10" s="1121"/>
      <c r="O10" s="1303" t="str">
        <f>IF(datePr_ch="",IF(datePr="","",datePr),datePr_ch)</f>
        <v>23.04.2021</v>
      </c>
      <c r="P10" s="1303"/>
      <c r="Q10" s="1303"/>
      <c r="R10" s="1303"/>
      <c r="S10" s="1303"/>
      <c r="T10" s="1303"/>
      <c r="U10" s="550"/>
      <c r="V10" s="550"/>
      <c r="W10" s="488"/>
      <c r="X10" s="558"/>
      <c r="Y10" s="558"/>
      <c r="Z10" s="558"/>
      <c r="AA10" s="558"/>
      <c r="AB10" s="558"/>
      <c r="AC10" s="558"/>
      <c r="AD10" s="558"/>
      <c r="AE10" s="558"/>
      <c r="AF10" s="558"/>
      <c r="AG10" s="558"/>
      <c r="AH10" s="558"/>
    </row>
    <row r="11" spans="1:34" s="538" customFormat="1" ht="22.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утверждении тарифов</v>
      </c>
      <c r="N11" s="1121"/>
      <c r="O11" s="1303" t="str">
        <f>IF(numberPr_ch="",IF(numberPr="","",numberPr),numberPr_ch)</f>
        <v>169-р</v>
      </c>
      <c r="P11" s="1303"/>
      <c r="Q11" s="1303"/>
      <c r="R11" s="1303"/>
      <c r="S11" s="1303"/>
      <c r="T11" s="1303"/>
      <c r="U11" s="550"/>
      <c r="V11" s="550"/>
      <c r="W11" s="488"/>
      <c r="X11" s="558"/>
      <c r="Y11" s="558"/>
      <c r="Z11" s="558"/>
      <c r="AA11" s="558"/>
      <c r="AB11" s="558"/>
      <c r="AC11" s="558"/>
      <c r="AD11" s="558"/>
      <c r="AE11" s="558"/>
      <c r="AF11" s="558"/>
      <c r="AG11" s="558"/>
      <c r="AH11" s="558"/>
    </row>
    <row r="12" spans="1:34" s="745" customFormat="1" ht="5.25" hidden="1">
      <c r="A12" s="1117"/>
      <c r="B12" s="1117"/>
      <c r="C12" s="1117"/>
      <c r="D12" s="1117"/>
      <c r="E12" s="1117"/>
      <c r="F12" s="1117"/>
      <c r="G12" s="1117"/>
      <c r="H12" s="1117"/>
      <c r="L12" s="1168"/>
      <c r="M12" s="1040"/>
      <c r="O12" s="1302"/>
      <c r="P12" s="1302"/>
      <c r="Q12" s="1302"/>
      <c r="R12" s="1302"/>
      <c r="S12" s="1302"/>
      <c r="T12" s="1302"/>
      <c r="U12" s="779"/>
      <c r="V12" s="779"/>
      <c r="X12" s="1117"/>
      <c r="Y12" s="1117"/>
      <c r="Z12" s="1117"/>
      <c r="AA12" s="1117"/>
      <c r="AB12" s="1117"/>
    </row>
    <row r="13" spans="1:34" s="538" customFormat="1" ht="11.25" hidden="1">
      <c r="A13" s="558"/>
      <c r="B13" s="558"/>
      <c r="C13" s="558"/>
      <c r="D13" s="558"/>
      <c r="E13" s="558"/>
      <c r="F13" s="558"/>
      <c r="G13" s="558"/>
      <c r="H13" s="558"/>
      <c r="L13" s="1297"/>
      <c r="M13" s="1297"/>
      <c r="N13" s="535"/>
      <c r="O13" s="550"/>
      <c r="P13" s="550"/>
      <c r="Q13" s="550"/>
      <c r="R13" s="550"/>
      <c r="S13" s="550"/>
      <c r="T13" s="550"/>
      <c r="U13" s="556" t="s">
        <v>370</v>
      </c>
      <c r="X13" s="558"/>
      <c r="Y13" s="558"/>
      <c r="Z13" s="558"/>
      <c r="AA13" s="558"/>
      <c r="AB13" s="558"/>
      <c r="AC13" s="558"/>
      <c r="AD13" s="558"/>
      <c r="AE13" s="558"/>
      <c r="AF13" s="558"/>
      <c r="AG13" s="558"/>
      <c r="AH13" s="558"/>
    </row>
    <row r="14" spans="1:34">
      <c r="J14" s="498"/>
      <c r="K14" s="498"/>
      <c r="L14" s="493"/>
      <c r="M14" s="493"/>
      <c r="N14" s="471"/>
      <c r="O14" s="1304"/>
      <c r="P14" s="1304"/>
      <c r="Q14" s="1304"/>
      <c r="R14" s="1304"/>
      <c r="S14" s="1304"/>
      <c r="T14" s="1304"/>
      <c r="U14" s="1304"/>
    </row>
    <row r="15" spans="1:34">
      <c r="J15" s="498"/>
      <c r="K15" s="498"/>
      <c r="L15" s="1229" t="s">
        <v>444</v>
      </c>
      <c r="M15" s="1229"/>
      <c r="N15" s="1229"/>
      <c r="O15" s="1229"/>
      <c r="P15" s="1229"/>
      <c r="Q15" s="1229"/>
      <c r="R15" s="1229"/>
      <c r="S15" s="1229"/>
      <c r="T15" s="1229"/>
      <c r="U15" s="1229"/>
      <c r="V15" s="1229"/>
      <c r="W15" s="1229" t="s">
        <v>445</v>
      </c>
    </row>
    <row r="16" spans="1:34" ht="14.25" customHeight="1">
      <c r="J16" s="498"/>
      <c r="K16" s="498"/>
      <c r="L16" s="1310" t="s">
        <v>90</v>
      </c>
      <c r="M16" s="1310" t="s">
        <v>601</v>
      </c>
      <c r="N16" s="629"/>
      <c r="O16" s="1311" t="s">
        <v>603</v>
      </c>
      <c r="P16" s="1312"/>
      <c r="Q16" s="1312"/>
      <c r="R16" s="1312"/>
      <c r="S16" s="1312"/>
      <c r="T16" s="1313"/>
      <c r="U16" s="1293" t="s">
        <v>338</v>
      </c>
      <c r="V16" s="1307" t="s">
        <v>273</v>
      </c>
      <c r="W16" s="1229"/>
    </row>
    <row r="17" spans="1:36" ht="14.25" customHeight="1">
      <c r="J17" s="498"/>
      <c r="K17" s="498"/>
      <c r="L17" s="1310"/>
      <c r="M17" s="1310"/>
      <c r="N17" s="630"/>
      <c r="O17" s="1316" t="s">
        <v>577</v>
      </c>
      <c r="P17" s="1314" t="s">
        <v>269</v>
      </c>
      <c r="Q17" s="1315"/>
      <c r="R17" s="1290" t="s">
        <v>614</v>
      </c>
      <c r="S17" s="1291"/>
      <c r="T17" s="1292"/>
      <c r="U17" s="1294"/>
      <c r="V17" s="1308"/>
      <c r="W17" s="1229"/>
    </row>
    <row r="18" spans="1:36" ht="33.75" customHeight="1">
      <c r="J18" s="498"/>
      <c r="K18" s="498"/>
      <c r="L18" s="1310"/>
      <c r="M18" s="1310"/>
      <c r="N18" s="631"/>
      <c r="O18" s="1317"/>
      <c r="P18" s="504" t="s">
        <v>578</v>
      </c>
      <c r="Q18" s="504" t="s">
        <v>6</v>
      </c>
      <c r="R18" s="505" t="s">
        <v>272</v>
      </c>
      <c r="S18" s="1305" t="s">
        <v>271</v>
      </c>
      <c r="T18" s="1306"/>
      <c r="U18" s="1295"/>
      <c r="V18" s="1309"/>
      <c r="W18" s="1229"/>
    </row>
    <row r="19" spans="1:36">
      <c r="J19" s="498"/>
      <c r="K19" s="537">
        <v>1</v>
      </c>
      <c r="L19" s="615" t="s">
        <v>91</v>
      </c>
      <c r="M19" s="615" t="s">
        <v>47</v>
      </c>
      <c r="N19" s="617" t="str">
        <f ca="1">OFFSET(N19,0,-1)</f>
        <v>2</v>
      </c>
      <c r="O19" s="616">
        <f ca="1">OFFSET(O19,0,-1)+1</f>
        <v>3</v>
      </c>
      <c r="P19" s="616">
        <f ca="1">OFFSET(P19,0,-1)+1</f>
        <v>4</v>
      </c>
      <c r="Q19" s="616">
        <f ca="1">OFFSET(Q19,0,-1)+1</f>
        <v>5</v>
      </c>
      <c r="R19" s="616">
        <f ca="1">OFFSET(R19,0,-1)+1</f>
        <v>6</v>
      </c>
      <c r="S19" s="1298">
        <f ca="1">OFFSET(S19,0,-1)+1</f>
        <v>7</v>
      </c>
      <c r="T19" s="1298"/>
      <c r="U19" s="616">
        <f ca="1">OFFSET(U19,0,-2)+1</f>
        <v>8</v>
      </c>
      <c r="V19" s="617">
        <f ca="1">OFFSET(V19,0,-1)</f>
        <v>8</v>
      </c>
      <c r="W19" s="616">
        <f ca="1">OFFSET(W19,0,-1)+1</f>
        <v>9</v>
      </c>
    </row>
    <row r="20" spans="1:36" ht="22.5">
      <c r="A20" s="1281">
        <v>1</v>
      </c>
      <c r="B20" s="830"/>
      <c r="C20" s="830"/>
      <c r="D20" s="830"/>
      <c r="E20" s="831"/>
      <c r="F20" s="832"/>
      <c r="G20" s="832"/>
      <c r="H20" s="832"/>
      <c r="I20" s="833"/>
      <c r="J20" s="828"/>
      <c r="K20" s="835"/>
      <c r="L20" s="561">
        <f>mergeValue(A20)</f>
        <v>1</v>
      </c>
      <c r="M20" s="609" t="s">
        <v>19</v>
      </c>
      <c r="N20" s="614"/>
      <c r="O20" s="1282"/>
      <c r="P20" s="1282"/>
      <c r="Q20" s="1282"/>
      <c r="R20" s="1282"/>
      <c r="S20" s="1282"/>
      <c r="T20" s="1282"/>
      <c r="U20" s="1282"/>
      <c r="V20" s="1282"/>
      <c r="W20" s="1125" t="s">
        <v>717</v>
      </c>
      <c r="Y20" s="557"/>
      <c r="Z20" s="557" t="str">
        <f t="shared" ref="Z20:Z33" si="0">IF(M20="","",M20 )</f>
        <v>Наименование тарифа</v>
      </c>
      <c r="AA20" s="557"/>
      <c r="AB20" s="557"/>
      <c r="AC20" s="557"/>
      <c r="AI20" s="553"/>
      <c r="AJ20" s="553"/>
    </row>
    <row r="21" spans="1:36" ht="22.5">
      <c r="A21" s="1281"/>
      <c r="B21" s="1281">
        <v>1</v>
      </c>
      <c r="C21" s="830"/>
      <c r="D21" s="830"/>
      <c r="E21" s="832"/>
      <c r="F21" s="832"/>
      <c r="G21" s="832"/>
      <c r="H21" s="832"/>
      <c r="I21" s="827"/>
      <c r="J21" s="826"/>
      <c r="K21" s="829"/>
      <c r="L21" s="561" t="str">
        <f>mergeValue(A21) &amp;"."&amp; mergeValue(B21)</f>
        <v>1.1</v>
      </c>
      <c r="M21" s="515" t="s">
        <v>15</v>
      </c>
      <c r="N21" s="614"/>
      <c r="O21" s="1282"/>
      <c r="P21" s="1282"/>
      <c r="Q21" s="1282"/>
      <c r="R21" s="1282"/>
      <c r="S21" s="1282"/>
      <c r="T21" s="1282"/>
      <c r="U21" s="1282"/>
      <c r="V21" s="1282"/>
      <c r="W21" s="1125" t="s">
        <v>458</v>
      </c>
      <c r="Y21" s="557"/>
      <c r="Z21" s="557" t="str">
        <f t="shared" si="0"/>
        <v>Территория действия тарифа</v>
      </c>
      <c r="AA21" s="557"/>
      <c r="AB21" s="557"/>
      <c r="AC21" s="557"/>
      <c r="AI21" s="553"/>
      <c r="AJ21" s="553"/>
    </row>
    <row r="22" spans="1:36" ht="22.5">
      <c r="A22" s="1281"/>
      <c r="B22" s="1281"/>
      <c r="C22" s="1281">
        <v>1</v>
      </c>
      <c r="D22" s="830"/>
      <c r="E22" s="832"/>
      <c r="F22" s="832"/>
      <c r="G22" s="832"/>
      <c r="H22" s="832"/>
      <c r="I22" s="834"/>
      <c r="J22" s="826"/>
      <c r="K22" s="829"/>
      <c r="L22" s="561" t="str">
        <f>mergeValue(A22) &amp;"."&amp; mergeValue(B22)&amp;"."&amp; mergeValue(C22)</f>
        <v>1.1.1</v>
      </c>
      <c r="M22" s="516" t="s">
        <v>7</v>
      </c>
      <c r="N22" s="614"/>
      <c r="O22" s="1282"/>
      <c r="P22" s="1282"/>
      <c r="Q22" s="1282"/>
      <c r="R22" s="1282"/>
      <c r="S22" s="1282"/>
      <c r="T22" s="1282"/>
      <c r="U22" s="1282"/>
      <c r="V22" s="1282"/>
      <c r="W22" s="1125" t="s">
        <v>599</v>
      </c>
      <c r="Y22" s="557"/>
      <c r="Z22" s="557" t="str">
        <f t="shared" si="0"/>
        <v xml:space="preserve">Наименование системы теплоснабжения </v>
      </c>
      <c r="AA22" s="557"/>
      <c r="AB22" s="557"/>
      <c r="AC22" s="557"/>
      <c r="AI22" s="553"/>
      <c r="AJ22" s="553"/>
    </row>
    <row r="23" spans="1:36" ht="22.5">
      <c r="A23" s="1281"/>
      <c r="B23" s="1281"/>
      <c r="C23" s="1281"/>
      <c r="D23" s="1281">
        <v>1</v>
      </c>
      <c r="E23" s="832"/>
      <c r="F23" s="832"/>
      <c r="G23" s="832"/>
      <c r="H23" s="832"/>
      <c r="I23" s="834"/>
      <c r="J23" s="826"/>
      <c r="K23" s="829"/>
      <c r="L23" s="561" t="str">
        <f>mergeValue(A23) &amp;"."&amp; mergeValue(B23)&amp;"."&amp; mergeValue(C23)&amp;"."&amp; mergeValue(D23)</f>
        <v>1.1.1.1</v>
      </c>
      <c r="M23" s="517" t="s">
        <v>21</v>
      </c>
      <c r="N23" s="614"/>
      <c r="O23" s="1282"/>
      <c r="P23" s="1282"/>
      <c r="Q23" s="1282"/>
      <c r="R23" s="1282"/>
      <c r="S23" s="1282"/>
      <c r="T23" s="1282"/>
      <c r="U23" s="1282"/>
      <c r="V23" s="1282"/>
      <c r="W23" s="1125" t="s">
        <v>600</v>
      </c>
      <c r="Y23" s="557"/>
      <c r="Z23" s="557" t="str">
        <f t="shared" si="0"/>
        <v xml:space="preserve">Источник тепловой энергии  </v>
      </c>
      <c r="AA23" s="557"/>
      <c r="AB23" s="557"/>
      <c r="AC23" s="557"/>
      <c r="AI23" s="553"/>
      <c r="AJ23" s="553"/>
    </row>
    <row r="24" spans="1:36" ht="78.75">
      <c r="A24" s="1281"/>
      <c r="B24" s="1281"/>
      <c r="C24" s="1281"/>
      <c r="D24" s="1281"/>
      <c r="E24" s="1281">
        <v>1</v>
      </c>
      <c r="F24" s="832"/>
      <c r="G24" s="832"/>
      <c r="H24" s="830">
        <v>1</v>
      </c>
      <c r="I24" s="1281">
        <v>1</v>
      </c>
      <c r="J24" s="832"/>
      <c r="K24" s="837"/>
      <c r="L24" s="561" t="str">
        <f>mergeValue(A24) &amp;"."&amp; mergeValue(B24)&amp;"."&amp; mergeValue(C24)&amp;"."&amp; mergeValue(D24)&amp;"."&amp; mergeValue(E24)</f>
        <v>1.1.1.1.1</v>
      </c>
      <c r="M24" s="523" t="s">
        <v>8</v>
      </c>
      <c r="N24" s="614"/>
      <c r="O24" s="1283"/>
      <c r="P24" s="1283"/>
      <c r="Q24" s="1283"/>
      <c r="R24" s="1283"/>
      <c r="S24" s="1283"/>
      <c r="T24" s="1283"/>
      <c r="U24" s="1283"/>
      <c r="V24" s="1283"/>
      <c r="W24" s="1125" t="s">
        <v>718</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281"/>
      <c r="B25" s="1281"/>
      <c r="C25" s="1281"/>
      <c r="D25" s="1281"/>
      <c r="E25" s="1281"/>
      <c r="F25" s="1281">
        <v>1</v>
      </c>
      <c r="G25" s="830"/>
      <c r="H25" s="830"/>
      <c r="I25" s="1281"/>
      <c r="J25" s="1281">
        <v>1</v>
      </c>
      <c r="K25" s="838"/>
      <c r="L25" s="561" t="str">
        <f>mergeValue(A25) &amp;"."&amp; mergeValue(B25)&amp;"."&amp; mergeValue(C25)&amp;"."&amp; mergeValue(D25)&amp;"."&amp; mergeValue(E25)&amp;"."&amp; mergeValue(F25)</f>
        <v>1.1.1.1.1.1</v>
      </c>
      <c r="M25" s="524" t="s">
        <v>9</v>
      </c>
      <c r="N25" s="614"/>
      <c r="O25" s="1284"/>
      <c r="P25" s="1285"/>
      <c r="Q25" s="1285"/>
      <c r="R25" s="1285"/>
      <c r="S25" s="1285"/>
      <c r="T25" s="1285"/>
      <c r="U25" s="1285"/>
      <c r="V25" s="1286"/>
      <c r="W25" s="1125" t="s">
        <v>719</v>
      </c>
      <c r="Y25" s="557"/>
      <c r="Z25" s="557" t="str">
        <f t="shared" si="0"/>
        <v>Группа потребителей</v>
      </c>
      <c r="AA25" s="557"/>
      <c r="AB25" s="557"/>
      <c r="AC25" s="557"/>
      <c r="AI25" s="553"/>
      <c r="AJ25" s="553"/>
    </row>
    <row r="26" spans="1:36" ht="122.1" customHeight="1">
      <c r="A26" s="1281"/>
      <c r="B26" s="1281"/>
      <c r="C26" s="1281"/>
      <c r="D26" s="1281"/>
      <c r="E26" s="1281"/>
      <c r="F26" s="1281"/>
      <c r="G26" s="830">
        <v>1</v>
      </c>
      <c r="H26" s="830"/>
      <c r="I26" s="1281"/>
      <c r="J26" s="1281"/>
      <c r="K26" s="838">
        <v>1</v>
      </c>
      <c r="L26" s="561" t="str">
        <f>mergeValue(A26) &amp;"."&amp; mergeValue(B26)&amp;"."&amp; mergeValue(C26)&amp;"."&amp; mergeValue(D26)&amp;"."&amp; mergeValue(E26)&amp;"."&amp; mergeValue(F26)&amp;"."&amp; mergeValue(G26)</f>
        <v>1.1.1.1.1.1.1</v>
      </c>
      <c r="M26" s="1084"/>
      <c r="N26" s="614"/>
      <c r="O26" s="531"/>
      <c r="P26" s="531"/>
      <c r="Q26" s="1034"/>
      <c r="R26" s="1288"/>
      <c r="S26" s="1289" t="s">
        <v>82</v>
      </c>
      <c r="T26" s="1288"/>
      <c r="U26" s="1289" t="s">
        <v>83</v>
      </c>
      <c r="V26" s="531"/>
      <c r="W26" s="1299" t="s">
        <v>720</v>
      </c>
      <c r="X26" s="553" t="str">
        <f>strCheckDate(O27:V27)</f>
        <v/>
      </c>
      <c r="Y26" s="557"/>
      <c r="Z26" s="557" t="str">
        <f t="shared" si="0"/>
        <v/>
      </c>
      <c r="AA26" s="557"/>
      <c r="AB26" s="557"/>
      <c r="AC26" s="557"/>
      <c r="AI26" s="553"/>
      <c r="AJ26" s="553"/>
    </row>
    <row r="27" spans="1:36" ht="11.25" hidden="1">
      <c r="A27" s="1281"/>
      <c r="B27" s="1281"/>
      <c r="C27" s="1281"/>
      <c r="D27" s="1281"/>
      <c r="E27" s="1281"/>
      <c r="F27" s="1281"/>
      <c r="G27" s="830"/>
      <c r="H27" s="830"/>
      <c r="I27" s="1281"/>
      <c r="J27" s="1281"/>
      <c r="K27" s="838"/>
      <c r="L27" s="568"/>
      <c r="M27" s="614"/>
      <c r="N27" s="614"/>
      <c r="O27" s="531"/>
      <c r="P27" s="531"/>
      <c r="Q27" s="552" t="str">
        <f>R26 &amp; "-" &amp; T26</f>
        <v>-</v>
      </c>
      <c r="R27" s="1288"/>
      <c r="S27" s="1289"/>
      <c r="T27" s="1288"/>
      <c r="U27" s="1289"/>
      <c r="V27" s="531"/>
      <c r="W27" s="1300"/>
      <c r="Y27" s="557"/>
      <c r="Z27" s="557" t="str">
        <f t="shared" si="0"/>
        <v/>
      </c>
      <c r="AA27" s="557"/>
      <c r="AB27" s="557"/>
      <c r="AC27" s="557"/>
      <c r="AI27" s="553"/>
      <c r="AJ27" s="553"/>
    </row>
    <row r="28" spans="1:36" ht="15" customHeight="1">
      <c r="A28" s="1281"/>
      <c r="B28" s="1281"/>
      <c r="C28" s="1281"/>
      <c r="D28" s="1281"/>
      <c r="E28" s="1281"/>
      <c r="F28" s="1281"/>
      <c r="G28" s="832"/>
      <c r="H28" s="830"/>
      <c r="I28" s="1281"/>
      <c r="J28" s="1281"/>
      <c r="K28" s="837"/>
      <c r="L28" s="507"/>
      <c r="M28" s="526" t="s">
        <v>24</v>
      </c>
      <c r="N28" s="533"/>
      <c r="O28" s="533"/>
      <c r="P28" s="533"/>
      <c r="Q28" s="533"/>
      <c r="R28" s="533"/>
      <c r="S28" s="533"/>
      <c r="T28" s="533"/>
      <c r="U28" s="533"/>
      <c r="V28" s="529"/>
      <c r="W28" s="1301"/>
      <c r="Y28" s="557"/>
      <c r="Z28" s="557" t="str">
        <f t="shared" si="0"/>
        <v>Добавить вид теплоносителя (параметры теплоносителя)</v>
      </c>
      <c r="AA28" s="557"/>
      <c r="AB28" s="557"/>
      <c r="AC28" s="557"/>
      <c r="AI28" s="553"/>
      <c r="AJ28" s="553"/>
    </row>
    <row r="29" spans="1:36" ht="15" customHeight="1">
      <c r="A29" s="1281"/>
      <c r="B29" s="1281"/>
      <c r="C29" s="1281"/>
      <c r="D29" s="1281"/>
      <c r="E29" s="1281"/>
      <c r="F29" s="832"/>
      <c r="G29" s="832"/>
      <c r="H29" s="830"/>
      <c r="I29" s="1281"/>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281"/>
      <c r="B30" s="1281"/>
      <c r="C30" s="1281"/>
      <c r="D30" s="1281"/>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281"/>
      <c r="B31" s="1281"/>
      <c r="C31" s="1281"/>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281"/>
      <c r="B32" s="1281"/>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281"/>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2"/>
      <c r="M34" s="534" t="s">
        <v>307</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4" t="s">
        <v>721</v>
      </c>
      <c r="N36" s="1274"/>
      <c r="O36" s="1274"/>
      <c r="P36" s="1274"/>
      <c r="Q36" s="1274"/>
      <c r="R36" s="1274"/>
      <c r="S36" s="1274"/>
      <c r="T36" s="1274"/>
      <c r="U36" s="1274"/>
      <c r="V36" s="1274"/>
      <c r="W36" s="1274"/>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48</v>
      </c>
    </row>
    <row r="2" spans="1:20" ht="22.5">
      <c r="F2" s="1275" t="s">
        <v>469</v>
      </c>
      <c r="G2" s="1276"/>
      <c r="H2" s="1277"/>
      <c r="I2" s="756"/>
    </row>
    <row r="3" spans="1:20" ht="3" customHeight="1"/>
    <row r="4" spans="1:20" s="538" customFormat="1" ht="11.25">
      <c r="A4" s="733"/>
      <c r="B4" s="733"/>
      <c r="C4" s="733"/>
      <c r="D4" s="733"/>
      <c r="F4" s="1229" t="s">
        <v>444</v>
      </c>
      <c r="G4" s="1229"/>
      <c r="H4" s="1229"/>
      <c r="I4" s="1278" t="s">
        <v>445</v>
      </c>
      <c r="J4" s="733"/>
      <c r="K4" s="733"/>
      <c r="L4" s="733"/>
      <c r="M4" s="733"/>
      <c r="N4" s="733"/>
      <c r="O4" s="733"/>
      <c r="P4" s="733"/>
      <c r="Q4" s="733"/>
      <c r="R4" s="733"/>
      <c r="S4" s="733"/>
      <c r="T4" s="733"/>
    </row>
    <row r="5" spans="1:20" s="538" customFormat="1" ht="11.25" customHeight="1">
      <c r="A5" s="733"/>
      <c r="B5" s="733"/>
      <c r="C5" s="733"/>
      <c r="D5" s="733"/>
      <c r="F5" s="738" t="s">
        <v>90</v>
      </c>
      <c r="G5" s="760" t="s">
        <v>447</v>
      </c>
      <c r="H5" s="752" t="s">
        <v>438</v>
      </c>
      <c r="I5" s="1278"/>
      <c r="J5" s="733"/>
      <c r="K5" s="733"/>
      <c r="L5" s="733"/>
      <c r="M5" s="733"/>
      <c r="N5" s="733"/>
      <c r="O5" s="733"/>
      <c r="P5" s="733"/>
      <c r="Q5" s="733"/>
      <c r="R5" s="733"/>
      <c r="S5" s="733"/>
      <c r="T5" s="733"/>
    </row>
    <row r="6" spans="1:20" s="538" customFormat="1" ht="12" customHeight="1">
      <c r="A6" s="733"/>
      <c r="B6" s="733"/>
      <c r="C6" s="733"/>
      <c r="D6" s="733"/>
      <c r="F6" s="761" t="s">
        <v>91</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470</v>
      </c>
      <c r="H7" s="755" t="str">
        <f>IF(dateCh="","",dateCh)</f>
        <v>28.04.2021</v>
      </c>
      <c r="I7" s="766" t="s">
        <v>471</v>
      </c>
      <c r="J7" s="583"/>
      <c r="K7" s="733"/>
      <c r="L7" s="733"/>
      <c r="M7" s="733"/>
      <c r="N7" s="733"/>
      <c r="O7" s="733"/>
      <c r="P7" s="733"/>
      <c r="Q7" s="733"/>
      <c r="R7" s="733"/>
      <c r="S7" s="733"/>
      <c r="T7" s="733"/>
    </row>
    <row r="8" spans="1:20" s="538" customFormat="1" ht="45">
      <c r="A8" s="1279">
        <v>1</v>
      </c>
      <c r="B8" s="733"/>
      <c r="C8" s="733"/>
      <c r="D8" s="733"/>
      <c r="F8" s="764" t="str">
        <f>"2." &amp;mergeValue(A8)</f>
        <v>2.1</v>
      </c>
      <c r="G8" s="765" t="s">
        <v>472</v>
      </c>
      <c r="H8" s="755"/>
      <c r="I8" s="766" t="s">
        <v>567</v>
      </c>
      <c r="J8" s="583"/>
      <c r="K8" s="733"/>
      <c r="L8" s="733"/>
      <c r="M8" s="733"/>
      <c r="N8" s="733"/>
      <c r="O8" s="733"/>
      <c r="P8" s="733"/>
      <c r="Q8" s="733"/>
      <c r="R8" s="733"/>
      <c r="S8" s="733"/>
      <c r="T8" s="733"/>
    </row>
    <row r="9" spans="1:20" s="538" customFormat="1" ht="22.5">
      <c r="A9" s="1279"/>
      <c r="B9" s="733"/>
      <c r="C9" s="733"/>
      <c r="D9" s="733"/>
      <c r="F9" s="764" t="str">
        <f>"3." &amp;mergeValue(A9)</f>
        <v>3.1</v>
      </c>
      <c r="G9" s="765" t="s">
        <v>473</v>
      </c>
      <c r="H9" s="755"/>
      <c r="I9" s="766" t="s">
        <v>565</v>
      </c>
      <c r="J9" s="583"/>
      <c r="K9" s="733"/>
      <c r="L9" s="733"/>
      <c r="M9" s="733"/>
      <c r="N9" s="733"/>
      <c r="O9" s="733"/>
      <c r="P9" s="733"/>
      <c r="Q9" s="733"/>
      <c r="R9" s="733"/>
      <c r="S9" s="733"/>
      <c r="T9" s="733"/>
    </row>
    <row r="10" spans="1:20" s="538" customFormat="1" ht="22.5">
      <c r="A10" s="1279"/>
      <c r="B10" s="733"/>
      <c r="C10" s="733"/>
      <c r="D10" s="733"/>
      <c r="F10" s="764" t="str">
        <f>"4."&amp;mergeValue(A10)</f>
        <v>4.1</v>
      </c>
      <c r="G10" s="765" t="s">
        <v>474</v>
      </c>
      <c r="H10" s="752" t="s">
        <v>448</v>
      </c>
      <c r="I10" s="766"/>
      <c r="J10" s="583"/>
      <c r="K10" s="733"/>
      <c r="L10" s="733"/>
      <c r="M10" s="733"/>
      <c r="N10" s="733"/>
      <c r="O10" s="733"/>
      <c r="P10" s="733"/>
      <c r="Q10" s="733"/>
      <c r="R10" s="733"/>
      <c r="S10" s="733"/>
      <c r="T10" s="733"/>
    </row>
    <row r="11" spans="1:20" s="538" customFormat="1" ht="18.75">
      <c r="A11" s="1279"/>
      <c r="B11" s="1279">
        <v>1</v>
      </c>
      <c r="C11" s="739"/>
      <c r="D11" s="739"/>
      <c r="F11" s="764" t="str">
        <f>"4."&amp;mergeValue(A11) &amp;"."&amp;mergeValue(B11)</f>
        <v>4.1.1</v>
      </c>
      <c r="G11" s="777" t="s">
        <v>569</v>
      </c>
      <c r="H11" s="755" t="str">
        <f>IF(region_name="","",region_name)</f>
        <v>Самарская область</v>
      </c>
      <c r="I11" s="766" t="s">
        <v>477</v>
      </c>
      <c r="J11" s="583"/>
      <c r="K11" s="733"/>
      <c r="L11" s="733"/>
      <c r="M11" s="733"/>
      <c r="N11" s="733"/>
      <c r="O11" s="733"/>
      <c r="P11" s="733"/>
      <c r="Q11" s="733"/>
      <c r="R11" s="733"/>
      <c r="S11" s="733"/>
      <c r="T11" s="733"/>
    </row>
    <row r="12" spans="1:20" s="538" customFormat="1" ht="22.5">
      <c r="A12" s="1279"/>
      <c r="B12" s="1279"/>
      <c r="C12" s="1279">
        <v>1</v>
      </c>
      <c r="D12" s="739"/>
      <c r="F12" s="764" t="str">
        <f>"4."&amp;mergeValue(A12) &amp;"."&amp;mergeValue(B12)&amp;"."&amp;mergeValue(C12)</f>
        <v>4.1.1.1</v>
      </c>
      <c r="G12" s="767" t="s">
        <v>475</v>
      </c>
      <c r="H12" s="755"/>
      <c r="I12" s="766" t="s">
        <v>478</v>
      </c>
      <c r="J12" s="583"/>
      <c r="K12" s="733"/>
      <c r="L12" s="733"/>
      <c r="M12" s="733"/>
      <c r="N12" s="733"/>
      <c r="O12" s="733"/>
      <c r="P12" s="733"/>
      <c r="Q12" s="733"/>
      <c r="R12" s="733"/>
      <c r="S12" s="733"/>
      <c r="T12" s="733"/>
    </row>
    <row r="13" spans="1:20" s="538" customFormat="1" ht="39" customHeight="1">
      <c r="A13" s="1279"/>
      <c r="B13" s="1279"/>
      <c r="C13" s="1279"/>
      <c r="D13" s="739">
        <v>1</v>
      </c>
      <c r="F13" s="764" t="str">
        <f>"4."&amp;mergeValue(A13) &amp;"."&amp;mergeValue(B13)&amp;"."&amp;mergeValue(C13)&amp;"."&amp;mergeValue(D13)</f>
        <v>4.1.1.1.1</v>
      </c>
      <c r="G13" s="768" t="s">
        <v>476</v>
      </c>
      <c r="H13" s="755"/>
      <c r="I13" s="1280" t="s">
        <v>568</v>
      </c>
      <c r="J13" s="583"/>
      <c r="K13" s="733"/>
      <c r="L13" s="733"/>
      <c r="M13" s="733"/>
      <c r="N13" s="733"/>
      <c r="O13" s="733"/>
      <c r="P13" s="733"/>
      <c r="Q13" s="733"/>
      <c r="R13" s="733"/>
      <c r="S13" s="733"/>
      <c r="T13" s="733"/>
    </row>
    <row r="14" spans="1:20" s="538" customFormat="1" ht="18.75">
      <c r="A14" s="1279"/>
      <c r="B14" s="1279"/>
      <c r="C14" s="1279"/>
      <c r="D14" s="739"/>
      <c r="F14" s="769"/>
      <c r="G14" s="721" t="s">
        <v>4</v>
      </c>
      <c r="H14" s="592"/>
      <c r="I14" s="1280"/>
      <c r="J14" s="583"/>
      <c r="K14" s="733"/>
      <c r="L14" s="733"/>
      <c r="M14" s="733"/>
      <c r="N14" s="733"/>
      <c r="O14" s="733"/>
      <c r="P14" s="733"/>
      <c r="Q14" s="733"/>
      <c r="R14" s="733"/>
      <c r="S14" s="733"/>
      <c r="T14" s="733"/>
    </row>
    <row r="15" spans="1:20" s="538" customFormat="1" ht="18.75">
      <c r="A15" s="1279"/>
      <c r="B15" s="1279"/>
      <c r="C15" s="739"/>
      <c r="D15" s="739"/>
      <c r="F15" s="602"/>
      <c r="G15" s="545" t="s">
        <v>400</v>
      </c>
      <c r="H15" s="603"/>
      <c r="I15" s="604"/>
      <c r="J15" s="583"/>
      <c r="K15" s="733"/>
      <c r="L15" s="733"/>
      <c r="M15" s="733"/>
      <c r="N15" s="733"/>
      <c r="O15" s="733"/>
      <c r="P15" s="733"/>
      <c r="Q15" s="733"/>
      <c r="R15" s="733"/>
      <c r="S15" s="733"/>
      <c r="T15" s="733"/>
    </row>
    <row r="16" spans="1:20" s="538" customFormat="1" ht="18.75">
      <c r="A16" s="1279"/>
      <c r="B16" s="733"/>
      <c r="C16" s="733"/>
      <c r="D16" s="733"/>
      <c r="F16" s="769"/>
      <c r="G16" s="695" t="s">
        <v>482</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481</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4" t="s">
        <v>570</v>
      </c>
      <c r="H19" s="1274"/>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296" t="s">
        <v>716</v>
      </c>
      <c r="M5" s="1296"/>
      <c r="N5" s="1296"/>
      <c r="O5" s="1296"/>
      <c r="P5" s="1296"/>
      <c r="Q5" s="1296"/>
      <c r="R5" s="1296"/>
      <c r="S5" s="1296"/>
      <c r="T5" s="1296"/>
      <c r="U5" s="632"/>
    </row>
    <row r="6" spans="1:34" ht="3" customHeight="1">
      <c r="J6" s="651"/>
      <c r="K6" s="651"/>
      <c r="L6" s="716"/>
      <c r="M6" s="716"/>
      <c r="N6" s="716"/>
      <c r="O6" s="717"/>
      <c r="P6" s="717"/>
      <c r="Q6" s="717"/>
      <c r="R6" s="717"/>
      <c r="S6" s="717"/>
      <c r="T6" s="717"/>
      <c r="U6" s="717"/>
      <c r="V6" s="754"/>
    </row>
    <row r="7" spans="1:34" ht="33.75">
      <c r="J7" s="651"/>
      <c r="K7" s="651"/>
      <c r="L7" s="716"/>
      <c r="M7" s="585" t="s">
        <v>650</v>
      </c>
      <c r="N7" s="716"/>
      <c r="O7" s="1319"/>
      <c r="P7" s="1320"/>
      <c r="Q7" s="1320"/>
      <c r="R7" s="1320"/>
      <c r="S7" s="1320"/>
      <c r="T7" s="1321"/>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8"/>
      <c r="M9" s="1040"/>
      <c r="O9" s="1302"/>
      <c r="P9" s="1302"/>
      <c r="Q9" s="1302"/>
      <c r="R9" s="1302"/>
      <c r="S9" s="1302"/>
      <c r="T9" s="1302"/>
      <c r="U9" s="779"/>
      <c r="V9" s="779"/>
      <c r="X9" s="1117"/>
      <c r="Y9" s="1117"/>
      <c r="Z9" s="1117"/>
      <c r="AA9" s="1117"/>
      <c r="AB9" s="1117"/>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утверждении тарифов</v>
      </c>
      <c r="N10" s="1121"/>
      <c r="O10" s="1303" t="str">
        <f>IF(datePr_ch="",IF(datePr="","",datePr),datePr_ch)</f>
        <v>23.04.2021</v>
      </c>
      <c r="P10" s="1303"/>
      <c r="Q10" s="1303"/>
      <c r="R10" s="1303"/>
      <c r="S10" s="1303"/>
      <c r="T10" s="1303"/>
      <c r="U10" s="729"/>
      <c r="V10" s="729"/>
      <c r="W10" s="488"/>
      <c r="X10" s="733"/>
      <c r="Y10" s="733"/>
      <c r="Z10" s="733"/>
      <c r="AA10" s="733"/>
      <c r="AB10" s="733"/>
      <c r="AC10" s="733"/>
      <c r="AD10" s="733"/>
      <c r="AE10" s="733"/>
      <c r="AF10" s="733"/>
      <c r="AG10" s="733"/>
      <c r="AH10" s="733"/>
    </row>
    <row r="11" spans="1:34" s="538" customFormat="1" ht="22.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утверждении тарифов</v>
      </c>
      <c r="N11" s="1121"/>
      <c r="O11" s="1303" t="str">
        <f>IF(numberPr_ch="",IF(numberPr="","",numberPr),numberPr_ch)</f>
        <v>169-р</v>
      </c>
      <c r="P11" s="1303"/>
      <c r="Q11" s="1303"/>
      <c r="R11" s="1303"/>
      <c r="S11" s="1303"/>
      <c r="T11" s="1303"/>
      <c r="U11" s="729"/>
      <c r="V11" s="729"/>
      <c r="W11" s="488"/>
      <c r="X11" s="733"/>
      <c r="Y11" s="733"/>
      <c r="Z11" s="733"/>
      <c r="AA11" s="733"/>
      <c r="AB11" s="733"/>
      <c r="AC11" s="733"/>
      <c r="AD11" s="733"/>
      <c r="AE11" s="733"/>
      <c r="AF11" s="733"/>
      <c r="AG11" s="733"/>
      <c r="AH11" s="733"/>
    </row>
    <row r="12" spans="1:34" s="745" customFormat="1" ht="5.25" hidden="1">
      <c r="A12" s="1117"/>
      <c r="B12" s="1117"/>
      <c r="C12" s="1117"/>
      <c r="D12" s="1117"/>
      <c r="E12" s="1117"/>
      <c r="F12" s="1117"/>
      <c r="G12" s="1117"/>
      <c r="H12" s="1117"/>
      <c r="L12" s="1168"/>
      <c r="M12" s="1040"/>
      <c r="O12" s="1302"/>
      <c r="P12" s="1302"/>
      <c r="Q12" s="1302"/>
      <c r="R12" s="1302"/>
      <c r="S12" s="1302"/>
      <c r="T12" s="1302"/>
      <c r="U12" s="779"/>
      <c r="V12" s="779"/>
      <c r="X12" s="1117"/>
      <c r="Y12" s="1117"/>
      <c r="Z12" s="1117"/>
      <c r="AA12" s="1117"/>
      <c r="AB12" s="1117"/>
    </row>
    <row r="13" spans="1:34" s="538" customFormat="1" ht="11.25">
      <c r="A13" s="733"/>
      <c r="B13" s="733"/>
      <c r="C13" s="733"/>
      <c r="D13" s="733"/>
      <c r="E13" s="733"/>
      <c r="F13" s="733"/>
      <c r="G13" s="733"/>
      <c r="H13" s="733"/>
      <c r="L13" s="1297"/>
      <c r="M13" s="1297"/>
      <c r="N13" s="741"/>
      <c r="O13" s="729"/>
      <c r="P13" s="729"/>
      <c r="Q13" s="729"/>
      <c r="R13" s="729"/>
      <c r="S13" s="729"/>
      <c r="T13" s="729"/>
      <c r="U13" s="732" t="s">
        <v>370</v>
      </c>
      <c r="X13" s="733"/>
      <c r="Y13" s="733"/>
      <c r="Z13" s="733"/>
      <c r="AA13" s="733"/>
      <c r="AB13" s="733"/>
      <c r="AC13" s="733"/>
      <c r="AD13" s="733"/>
      <c r="AE13" s="733"/>
      <c r="AF13" s="733"/>
      <c r="AG13" s="733"/>
      <c r="AH13" s="733"/>
    </row>
    <row r="14" spans="1:34">
      <c r="J14" s="651"/>
      <c r="K14" s="651"/>
      <c r="L14" s="716"/>
      <c r="M14" s="716"/>
      <c r="N14" s="471"/>
      <c r="O14" s="1304"/>
      <c r="P14" s="1304"/>
      <c r="Q14" s="1304"/>
      <c r="R14" s="1304"/>
      <c r="S14" s="1304"/>
      <c r="T14" s="1304"/>
      <c r="U14" s="1304"/>
    </row>
    <row r="15" spans="1:34">
      <c r="J15" s="651"/>
      <c r="K15" s="651"/>
      <c r="L15" s="1229" t="s">
        <v>444</v>
      </c>
      <c r="M15" s="1229"/>
      <c r="N15" s="1229"/>
      <c r="O15" s="1229"/>
      <c r="P15" s="1229"/>
      <c r="Q15" s="1229"/>
      <c r="R15" s="1229"/>
      <c r="S15" s="1229"/>
      <c r="T15" s="1229"/>
      <c r="U15" s="1229"/>
      <c r="V15" s="1229"/>
      <c r="W15" s="1229" t="s">
        <v>445</v>
      </c>
    </row>
    <row r="16" spans="1:34" ht="14.25" customHeight="1">
      <c r="J16" s="651"/>
      <c r="K16" s="651"/>
      <c r="L16" s="1310" t="s">
        <v>90</v>
      </c>
      <c r="M16" s="1310" t="s">
        <v>601</v>
      </c>
      <c r="N16" s="629"/>
      <c r="O16" s="1311" t="s">
        <v>603</v>
      </c>
      <c r="P16" s="1312"/>
      <c r="Q16" s="1312"/>
      <c r="R16" s="1312"/>
      <c r="S16" s="1312"/>
      <c r="T16" s="1313"/>
      <c r="U16" s="1293" t="s">
        <v>338</v>
      </c>
      <c r="V16" s="1307" t="s">
        <v>273</v>
      </c>
      <c r="W16" s="1229"/>
    </row>
    <row r="17" spans="1:36" ht="14.25" customHeight="1">
      <c r="J17" s="651"/>
      <c r="K17" s="651"/>
      <c r="L17" s="1310"/>
      <c r="M17" s="1310"/>
      <c r="N17" s="630"/>
      <c r="O17" s="1316" t="s">
        <v>577</v>
      </c>
      <c r="P17" s="1314" t="s">
        <v>269</v>
      </c>
      <c r="Q17" s="1315"/>
      <c r="R17" s="1290" t="s">
        <v>614</v>
      </c>
      <c r="S17" s="1291"/>
      <c r="T17" s="1292"/>
      <c r="U17" s="1294"/>
      <c r="V17" s="1308"/>
      <c r="W17" s="1229"/>
    </row>
    <row r="18" spans="1:36" ht="33.75" customHeight="1">
      <c r="J18" s="651"/>
      <c r="K18" s="651"/>
      <c r="L18" s="1310"/>
      <c r="M18" s="1310"/>
      <c r="N18" s="631"/>
      <c r="O18" s="1317"/>
      <c r="P18" s="718" t="s">
        <v>578</v>
      </c>
      <c r="Q18" s="718" t="s">
        <v>6</v>
      </c>
      <c r="R18" s="742" t="s">
        <v>272</v>
      </c>
      <c r="S18" s="1305" t="s">
        <v>271</v>
      </c>
      <c r="T18" s="1306"/>
      <c r="U18" s="1295"/>
      <c r="V18" s="1309"/>
      <c r="W18" s="1229"/>
    </row>
    <row r="19" spans="1:36">
      <c r="J19" s="651"/>
      <c r="K19" s="537">
        <v>1</v>
      </c>
      <c r="L19" s="615" t="s">
        <v>91</v>
      </c>
      <c r="M19" s="615" t="s">
        <v>47</v>
      </c>
      <c r="N19" s="617" t="str">
        <f ca="1">OFFSET(N19,0,-1)</f>
        <v>2</v>
      </c>
      <c r="O19" s="740">
        <f ca="1">OFFSET(O19,0,-1)+1</f>
        <v>3</v>
      </c>
      <c r="P19" s="740">
        <f ca="1">OFFSET(P19,0,-1)+1</f>
        <v>4</v>
      </c>
      <c r="Q19" s="740">
        <f ca="1">OFFSET(Q19,0,-1)+1</f>
        <v>5</v>
      </c>
      <c r="R19" s="740">
        <f ca="1">OFFSET(R19,0,-1)+1</f>
        <v>6</v>
      </c>
      <c r="S19" s="1298">
        <f ca="1">OFFSET(S19,0,-1)+1</f>
        <v>7</v>
      </c>
      <c r="T19" s="1298"/>
      <c r="U19" s="740">
        <f ca="1">OFFSET(U19,0,-2)+1</f>
        <v>8</v>
      </c>
      <c r="V19" s="617">
        <f ca="1">OFFSET(V19,0,-1)</f>
        <v>8</v>
      </c>
      <c r="W19" s="740">
        <f ca="1">OFFSET(W19,0,-1)+1</f>
        <v>9</v>
      </c>
    </row>
    <row r="20" spans="1:36" ht="22.5">
      <c r="A20" s="1281">
        <v>1</v>
      </c>
      <c r="B20" s="830"/>
      <c r="C20" s="830"/>
      <c r="D20" s="830"/>
      <c r="E20" s="831"/>
      <c r="F20" s="832"/>
      <c r="G20" s="832"/>
      <c r="H20" s="832"/>
      <c r="I20" s="833"/>
      <c r="J20" s="828"/>
      <c r="K20" s="835"/>
      <c r="L20" s="743">
        <f>mergeValue(A20)</f>
        <v>1</v>
      </c>
      <c r="M20" s="609" t="s">
        <v>19</v>
      </c>
      <c r="N20" s="614"/>
      <c r="O20" s="1282"/>
      <c r="P20" s="1282"/>
      <c r="Q20" s="1282"/>
      <c r="R20" s="1282"/>
      <c r="S20" s="1282"/>
      <c r="T20" s="1282"/>
      <c r="U20" s="1282"/>
      <c r="V20" s="1282"/>
      <c r="W20" s="1125" t="s">
        <v>717</v>
      </c>
      <c r="Y20" s="776"/>
      <c r="Z20" s="776" t="str">
        <f t="shared" ref="Z20:Z33" si="0">IF(M20="","",M20 )</f>
        <v>Наименование тарифа</v>
      </c>
      <c r="AA20" s="776"/>
      <c r="AB20" s="776"/>
      <c r="AC20" s="776"/>
      <c r="AI20" s="758"/>
      <c r="AJ20" s="758"/>
    </row>
    <row r="21" spans="1:36" ht="22.5">
      <c r="A21" s="1281"/>
      <c r="B21" s="1281">
        <v>1</v>
      </c>
      <c r="C21" s="830"/>
      <c r="D21" s="830"/>
      <c r="E21" s="832"/>
      <c r="F21" s="832"/>
      <c r="G21" s="832"/>
      <c r="H21" s="832"/>
      <c r="I21" s="827"/>
      <c r="J21" s="826"/>
      <c r="K21" s="829"/>
      <c r="L21" s="743" t="str">
        <f>mergeValue(A21) &amp;"."&amp; mergeValue(B21)</f>
        <v>1.1</v>
      </c>
      <c r="M21" s="657" t="s">
        <v>15</v>
      </c>
      <c r="N21" s="614"/>
      <c r="O21" s="1282"/>
      <c r="P21" s="1282"/>
      <c r="Q21" s="1282"/>
      <c r="R21" s="1282"/>
      <c r="S21" s="1282"/>
      <c r="T21" s="1282"/>
      <c r="U21" s="1282"/>
      <c r="V21" s="1282"/>
      <c r="W21" s="1125" t="s">
        <v>458</v>
      </c>
      <c r="Y21" s="776"/>
      <c r="Z21" s="776" t="str">
        <f t="shared" si="0"/>
        <v>Территория действия тарифа</v>
      </c>
      <c r="AA21" s="776"/>
      <c r="AB21" s="776"/>
      <c r="AC21" s="776"/>
      <c r="AI21" s="758"/>
      <c r="AJ21" s="758"/>
    </row>
    <row r="22" spans="1:36" ht="22.5">
      <c r="A22" s="1281"/>
      <c r="B22" s="1281"/>
      <c r="C22" s="1281">
        <v>1</v>
      </c>
      <c r="D22" s="830"/>
      <c r="E22" s="832"/>
      <c r="F22" s="832"/>
      <c r="G22" s="832"/>
      <c r="H22" s="832"/>
      <c r="I22" s="834"/>
      <c r="J22" s="826"/>
      <c r="K22" s="829"/>
      <c r="L22" s="743" t="str">
        <f>mergeValue(A22) &amp;"."&amp; mergeValue(B22)&amp;"."&amp; mergeValue(C22)</f>
        <v>1.1.1</v>
      </c>
      <c r="M22" s="658" t="s">
        <v>7</v>
      </c>
      <c r="N22" s="614"/>
      <c r="O22" s="1282"/>
      <c r="P22" s="1282"/>
      <c r="Q22" s="1282"/>
      <c r="R22" s="1282"/>
      <c r="S22" s="1282"/>
      <c r="T22" s="1282"/>
      <c r="U22" s="1282"/>
      <c r="V22" s="1282"/>
      <c r="W22" s="1125" t="s">
        <v>599</v>
      </c>
      <c r="Y22" s="776"/>
      <c r="Z22" s="776" t="str">
        <f t="shared" si="0"/>
        <v xml:space="preserve">Наименование системы теплоснабжения </v>
      </c>
      <c r="AA22" s="776"/>
      <c r="AB22" s="776"/>
      <c r="AC22" s="776"/>
      <c r="AI22" s="758"/>
      <c r="AJ22" s="758"/>
    </row>
    <row r="23" spans="1:36" ht="22.5">
      <c r="A23" s="1281"/>
      <c r="B23" s="1281"/>
      <c r="C23" s="1281"/>
      <c r="D23" s="1281">
        <v>1</v>
      </c>
      <c r="E23" s="832"/>
      <c r="F23" s="832"/>
      <c r="G23" s="832"/>
      <c r="H23" s="832"/>
      <c r="I23" s="834"/>
      <c r="J23" s="826"/>
      <c r="K23" s="829"/>
      <c r="L23" s="743" t="str">
        <f>mergeValue(A23) &amp;"."&amp; mergeValue(B23)&amp;"."&amp; mergeValue(C23)&amp;"."&amp; mergeValue(D23)</f>
        <v>1.1.1.1</v>
      </c>
      <c r="M23" s="659" t="s">
        <v>21</v>
      </c>
      <c r="N23" s="614"/>
      <c r="O23" s="1282"/>
      <c r="P23" s="1282"/>
      <c r="Q23" s="1282"/>
      <c r="R23" s="1282"/>
      <c r="S23" s="1282"/>
      <c r="T23" s="1282"/>
      <c r="U23" s="1282"/>
      <c r="V23" s="1282"/>
      <c r="W23" s="1125" t="s">
        <v>600</v>
      </c>
      <c r="Y23" s="776"/>
      <c r="Z23" s="776" t="str">
        <f t="shared" si="0"/>
        <v xml:space="preserve">Источник тепловой энергии  </v>
      </c>
      <c r="AA23" s="776"/>
      <c r="AB23" s="776"/>
      <c r="AC23" s="776"/>
      <c r="AI23" s="758"/>
      <c r="AJ23" s="758"/>
    </row>
    <row r="24" spans="1:36" ht="78.75">
      <c r="A24" s="1281"/>
      <c r="B24" s="1281"/>
      <c r="C24" s="1281"/>
      <c r="D24" s="1281"/>
      <c r="E24" s="1281">
        <v>1</v>
      </c>
      <c r="F24" s="832"/>
      <c r="G24" s="832"/>
      <c r="H24" s="830">
        <v>1</v>
      </c>
      <c r="I24" s="1281">
        <v>1</v>
      </c>
      <c r="J24" s="832"/>
      <c r="K24" s="837"/>
      <c r="L24" s="743" t="str">
        <f>mergeValue(A24) &amp;"."&amp; mergeValue(B24)&amp;"."&amp; mergeValue(C24)&amp;"."&amp; mergeValue(D24)&amp;"."&amp; mergeValue(E24)</f>
        <v>1.1.1.1.1</v>
      </c>
      <c r="M24" s="523" t="s">
        <v>8</v>
      </c>
      <c r="N24" s="614"/>
      <c r="O24" s="1283"/>
      <c r="P24" s="1283"/>
      <c r="Q24" s="1283"/>
      <c r="R24" s="1283"/>
      <c r="S24" s="1283"/>
      <c r="T24" s="1283"/>
      <c r="U24" s="1283"/>
      <c r="V24" s="1283"/>
      <c r="W24" s="1125" t="s">
        <v>718</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281"/>
      <c r="B25" s="1281"/>
      <c r="C25" s="1281"/>
      <c r="D25" s="1281"/>
      <c r="E25" s="1281"/>
      <c r="F25" s="1281">
        <v>1</v>
      </c>
      <c r="G25" s="830"/>
      <c r="H25" s="830"/>
      <c r="I25" s="1281"/>
      <c r="J25" s="1281">
        <v>1</v>
      </c>
      <c r="K25" s="838"/>
      <c r="L25" s="743" t="str">
        <f>mergeValue(A25) &amp;"."&amp; mergeValue(B25)&amp;"."&amp; mergeValue(C25)&amp;"."&amp; mergeValue(D25)&amp;"."&amp; mergeValue(E25)&amp;"."&amp; mergeValue(F25)</f>
        <v>1.1.1.1.1.1</v>
      </c>
      <c r="M25" s="524" t="s">
        <v>9</v>
      </c>
      <c r="N25" s="614"/>
      <c r="O25" s="1283"/>
      <c r="P25" s="1283"/>
      <c r="Q25" s="1283"/>
      <c r="R25" s="1283"/>
      <c r="S25" s="1283"/>
      <c r="T25" s="1283"/>
      <c r="U25" s="1283"/>
      <c r="V25" s="1283"/>
      <c r="W25" s="1125" t="s">
        <v>719</v>
      </c>
      <c r="Y25" s="776"/>
      <c r="Z25" s="776" t="str">
        <f t="shared" si="0"/>
        <v>Группа потребителей</v>
      </c>
      <c r="AA25" s="776"/>
      <c r="AB25" s="776"/>
      <c r="AC25" s="776"/>
      <c r="AI25" s="758"/>
      <c r="AJ25" s="758"/>
    </row>
    <row r="26" spans="1:36" ht="122.1" customHeight="1">
      <c r="A26" s="1281"/>
      <c r="B26" s="1281"/>
      <c r="C26" s="1281"/>
      <c r="D26" s="1281"/>
      <c r="E26" s="1281"/>
      <c r="F26" s="1281"/>
      <c r="G26" s="830">
        <v>1</v>
      </c>
      <c r="H26" s="830"/>
      <c r="I26" s="1281"/>
      <c r="J26" s="1281"/>
      <c r="K26" s="838">
        <v>1</v>
      </c>
      <c r="L26" s="743" t="str">
        <f>mergeValue(A26) &amp;"."&amp; mergeValue(B26)&amp;"."&amp; mergeValue(C26)&amp;"."&amp; mergeValue(D26)&amp;"."&amp; mergeValue(E26)&amp;"."&amp; mergeValue(F26)&amp;"."&amp; mergeValue(G26)</f>
        <v>1.1.1.1.1.1.1</v>
      </c>
      <c r="M26" s="1084"/>
      <c r="N26" s="614"/>
      <c r="O26" s="725"/>
      <c r="P26" s="725"/>
      <c r="Q26" s="1034"/>
      <c r="R26" s="1288"/>
      <c r="S26" s="1289" t="s">
        <v>82</v>
      </c>
      <c r="T26" s="1288"/>
      <c r="U26" s="1289" t="s">
        <v>83</v>
      </c>
      <c r="V26" s="725"/>
      <c r="W26" s="1299" t="s">
        <v>720</v>
      </c>
      <c r="X26" s="758" t="str">
        <f>strCheckDate(O27:V27)</f>
        <v/>
      </c>
      <c r="Y26" s="776"/>
      <c r="Z26" s="776" t="str">
        <f t="shared" si="0"/>
        <v/>
      </c>
      <c r="AA26" s="776"/>
      <c r="AB26" s="776"/>
      <c r="AC26" s="776"/>
      <c r="AI26" s="758"/>
      <c r="AJ26" s="758"/>
    </row>
    <row r="27" spans="1:36" ht="11.25" hidden="1">
      <c r="A27" s="1281"/>
      <c r="B27" s="1281"/>
      <c r="C27" s="1281"/>
      <c r="D27" s="1281"/>
      <c r="E27" s="1281"/>
      <c r="F27" s="1281"/>
      <c r="G27" s="830"/>
      <c r="H27" s="830"/>
      <c r="I27" s="1281"/>
      <c r="J27" s="1281"/>
      <c r="K27" s="838"/>
      <c r="L27" s="751"/>
      <c r="M27" s="614"/>
      <c r="N27" s="614"/>
      <c r="O27" s="725"/>
      <c r="P27" s="725"/>
      <c r="Q27" s="731" t="str">
        <f>R26 &amp; "-" &amp; T26</f>
        <v>-</v>
      </c>
      <c r="R27" s="1288"/>
      <c r="S27" s="1289"/>
      <c r="T27" s="1288"/>
      <c r="U27" s="1289"/>
      <c r="V27" s="725"/>
      <c r="W27" s="1300"/>
      <c r="Y27" s="776"/>
      <c r="Z27" s="776" t="str">
        <f t="shared" si="0"/>
        <v/>
      </c>
      <c r="AA27" s="776"/>
      <c r="AB27" s="776"/>
      <c r="AC27" s="776"/>
      <c r="AI27" s="758"/>
      <c r="AJ27" s="758"/>
    </row>
    <row r="28" spans="1:36" ht="15" customHeight="1">
      <c r="A28" s="1281"/>
      <c r="B28" s="1281"/>
      <c r="C28" s="1281"/>
      <c r="D28" s="1281"/>
      <c r="E28" s="1281"/>
      <c r="F28" s="1281"/>
      <c r="G28" s="832"/>
      <c r="H28" s="830"/>
      <c r="I28" s="1281"/>
      <c r="J28" s="1281"/>
      <c r="K28" s="837"/>
      <c r="L28" s="653"/>
      <c r="M28" s="526" t="s">
        <v>24</v>
      </c>
      <c r="N28" s="727"/>
      <c r="O28" s="727"/>
      <c r="P28" s="727"/>
      <c r="Q28" s="727"/>
      <c r="R28" s="727"/>
      <c r="S28" s="727"/>
      <c r="T28" s="727"/>
      <c r="U28" s="727"/>
      <c r="V28" s="724"/>
      <c r="W28" s="1301"/>
      <c r="Y28" s="776"/>
      <c r="Z28" s="776" t="str">
        <f t="shared" si="0"/>
        <v>Добавить вид теплоносителя (параметры теплоносителя)</v>
      </c>
      <c r="AA28" s="776"/>
      <c r="AB28" s="776"/>
      <c r="AC28" s="776"/>
      <c r="AI28" s="758"/>
      <c r="AJ28" s="758"/>
    </row>
    <row r="29" spans="1:36" ht="15" customHeight="1">
      <c r="A29" s="1281"/>
      <c r="B29" s="1281"/>
      <c r="C29" s="1281"/>
      <c r="D29" s="1281"/>
      <c r="E29" s="1281"/>
      <c r="F29" s="832"/>
      <c r="G29" s="832"/>
      <c r="H29" s="830"/>
      <c r="I29" s="1281"/>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281"/>
      <c r="B30" s="1281"/>
      <c r="C30" s="1281"/>
      <c r="D30" s="1281"/>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281"/>
      <c r="B31" s="1281"/>
      <c r="C31" s="1281"/>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281"/>
      <c r="B32" s="1281"/>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281"/>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2"/>
      <c r="M34" s="698" t="s">
        <v>307</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4" t="s">
        <v>721</v>
      </c>
      <c r="N36" s="1274"/>
      <c r="O36" s="1274"/>
      <c r="P36" s="1274"/>
      <c r="Q36" s="1274"/>
      <c r="R36" s="1274"/>
      <c r="S36" s="1274"/>
      <c r="T36" s="1274"/>
      <c r="U36" s="1274"/>
      <c r="V36" s="1274"/>
      <c r="W36" s="1274"/>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28.04.2021</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69"/>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6" t="s">
        <v>716</v>
      </c>
      <c r="M5" s="1296"/>
      <c r="N5" s="1296"/>
      <c r="O5" s="1296"/>
      <c r="P5" s="1296"/>
      <c r="Q5" s="1296"/>
      <c r="R5" s="1296"/>
      <c r="S5" s="1296"/>
      <c r="T5" s="1296"/>
      <c r="U5" s="466"/>
    </row>
    <row r="6" spans="1:33" ht="3" customHeight="1">
      <c r="J6" s="451"/>
      <c r="K6" s="451"/>
      <c r="L6" s="447"/>
      <c r="M6" s="447"/>
      <c r="N6" s="447"/>
      <c r="O6" s="450"/>
      <c r="P6" s="450"/>
      <c r="Q6" s="450"/>
      <c r="R6" s="450"/>
      <c r="S6" s="450"/>
      <c r="T6" s="450"/>
      <c r="U6" s="447"/>
    </row>
    <row r="7" spans="1:33"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3" s="461"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550"/>
      <c r="V8" s="550"/>
      <c r="W8" s="488"/>
      <c r="X8" s="474"/>
      <c r="Y8" s="474"/>
      <c r="Z8" s="474"/>
      <c r="AA8" s="474"/>
      <c r="AB8" s="474"/>
      <c r="AC8" s="474"/>
      <c r="AD8" s="474"/>
      <c r="AE8" s="474"/>
      <c r="AF8" s="474"/>
      <c r="AG8" s="474"/>
    </row>
    <row r="9" spans="1:33" s="461" customFormat="1" ht="22.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169-р</v>
      </c>
      <c r="P9" s="1303"/>
      <c r="Q9" s="1303"/>
      <c r="R9" s="1303"/>
      <c r="S9" s="1303"/>
      <c r="T9" s="1303"/>
      <c r="U9" s="550"/>
      <c r="V9" s="550"/>
      <c r="W9" s="488"/>
      <c r="X9" s="474"/>
      <c r="Y9" s="474"/>
      <c r="Z9" s="474"/>
      <c r="AA9" s="474"/>
      <c r="AB9" s="474"/>
      <c r="AC9" s="474"/>
      <c r="AD9" s="474"/>
      <c r="AE9" s="474"/>
      <c r="AF9" s="474"/>
      <c r="AG9" s="474"/>
    </row>
    <row r="10" spans="1:33"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3" s="461" customFormat="1" ht="11.25" hidden="1">
      <c r="A11" s="480"/>
      <c r="B11" s="480"/>
      <c r="C11" s="480"/>
      <c r="D11" s="480"/>
      <c r="E11" s="480"/>
      <c r="F11" s="480"/>
      <c r="G11" s="480"/>
      <c r="H11" s="480"/>
      <c r="L11" s="145"/>
      <c r="M11" s="145"/>
      <c r="N11" s="458"/>
      <c r="O11" s="467"/>
      <c r="P11" s="467"/>
      <c r="Q11" s="467"/>
      <c r="R11" s="467"/>
      <c r="S11" s="467"/>
      <c r="T11" s="467"/>
      <c r="U11" s="472" t="s">
        <v>370</v>
      </c>
      <c r="X11" s="474"/>
      <c r="Y11" s="474"/>
      <c r="Z11" s="474"/>
      <c r="AA11" s="474"/>
      <c r="AB11" s="474"/>
      <c r="AC11" s="474"/>
      <c r="AD11" s="474"/>
      <c r="AE11" s="474"/>
      <c r="AF11" s="474"/>
      <c r="AG11" s="474"/>
    </row>
    <row r="12" spans="1:33" ht="15" customHeight="1">
      <c r="H12" s="479" t="s">
        <v>91</v>
      </c>
      <c r="J12" s="451"/>
      <c r="K12" s="451"/>
      <c r="L12" s="447"/>
      <c r="M12" s="447"/>
      <c r="N12" s="447"/>
      <c r="O12" s="1323"/>
      <c r="P12" s="1323"/>
      <c r="Q12" s="1323"/>
      <c r="R12" s="1323"/>
      <c r="S12" s="1323"/>
      <c r="T12" s="1323"/>
      <c r="U12" s="1323"/>
    </row>
    <row r="13" spans="1:33">
      <c r="J13" s="451"/>
      <c r="K13" s="451"/>
      <c r="L13" s="1229" t="s">
        <v>444</v>
      </c>
      <c r="M13" s="1229"/>
      <c r="N13" s="1229"/>
      <c r="O13" s="1229"/>
      <c r="P13" s="1229"/>
      <c r="Q13" s="1229"/>
      <c r="R13" s="1229"/>
      <c r="S13" s="1229"/>
      <c r="T13" s="1229"/>
      <c r="U13" s="1229"/>
      <c r="V13" s="1229"/>
      <c r="W13" s="1229" t="s">
        <v>445</v>
      </c>
    </row>
    <row r="14" spans="1:33" ht="14.25" customHeight="1">
      <c r="J14" s="451"/>
      <c r="K14" s="451"/>
      <c r="L14" s="1310" t="s">
        <v>90</v>
      </c>
      <c r="M14" s="1310" t="s">
        <v>601</v>
      </c>
      <c r="N14" s="444"/>
      <c r="O14" s="1311" t="s">
        <v>603</v>
      </c>
      <c r="P14" s="1312"/>
      <c r="Q14" s="1312"/>
      <c r="R14" s="1312"/>
      <c r="S14" s="1312"/>
      <c r="T14" s="1313"/>
      <c r="U14" s="1293" t="s">
        <v>338</v>
      </c>
      <c r="V14" s="1322" t="s">
        <v>273</v>
      </c>
      <c r="W14" s="1229"/>
    </row>
    <row r="15" spans="1:33" ht="14.25" customHeight="1">
      <c r="J15" s="451"/>
      <c r="K15" s="451"/>
      <c r="L15" s="1310"/>
      <c r="M15" s="1310"/>
      <c r="N15" s="443"/>
      <c r="O15" s="1316" t="s">
        <v>602</v>
      </c>
      <c r="P15" s="623"/>
      <c r="Q15" s="623"/>
      <c r="R15" s="1291" t="s">
        <v>614</v>
      </c>
      <c r="S15" s="1291"/>
      <c r="T15" s="1292"/>
      <c r="U15" s="1294"/>
      <c r="V15" s="1322"/>
      <c r="W15" s="1229"/>
    </row>
    <row r="16" spans="1:33" ht="30.75" customHeight="1">
      <c r="J16" s="451"/>
      <c r="K16" s="451"/>
      <c r="L16" s="1310"/>
      <c r="M16" s="1310"/>
      <c r="N16" s="442"/>
      <c r="O16" s="1317"/>
      <c r="P16" s="621"/>
      <c r="Q16" s="622"/>
      <c r="R16" s="505" t="s">
        <v>272</v>
      </c>
      <c r="S16" s="1305" t="s">
        <v>271</v>
      </c>
      <c r="T16" s="1306"/>
      <c r="U16" s="1295"/>
      <c r="V16" s="1322"/>
      <c r="W16" s="1229"/>
    </row>
    <row r="17" spans="1:33">
      <c r="J17" s="451"/>
      <c r="K17" s="459">
        <v>1</v>
      </c>
      <c r="L17" s="605" t="s">
        <v>91</v>
      </c>
      <c r="M17" s="605" t="s">
        <v>47</v>
      </c>
      <c r="N17" s="478" t="s">
        <v>47</v>
      </c>
      <c r="O17" s="606">
        <f ca="1">OFFSET(O17,0,-1)+1</f>
        <v>3</v>
      </c>
      <c r="P17" s="607">
        <f ca="1">OFFSET(P17,0,-1)</f>
        <v>3</v>
      </c>
      <c r="Q17" s="607">
        <f ca="1">OFFSET(Q17,0,-1)</f>
        <v>3</v>
      </c>
      <c r="R17" s="606">
        <f ca="1">OFFSET(R17,0,-1)+1</f>
        <v>4</v>
      </c>
      <c r="S17" s="1325">
        <f ca="1">OFFSET(S17,0,-1)+1</f>
        <v>5</v>
      </c>
      <c r="T17" s="1325"/>
      <c r="U17" s="606">
        <f ca="1">OFFSET(U17,0,-2)+1</f>
        <v>6</v>
      </c>
      <c r="V17" s="607">
        <f ca="1">OFFSET(V17,0,-1)</f>
        <v>6</v>
      </c>
      <c r="W17" s="606">
        <f ca="1">OFFSET(W17,0,-1)+1</f>
        <v>7</v>
      </c>
    </row>
    <row r="18" spans="1:33" ht="22.5">
      <c r="A18" s="1281">
        <v>1</v>
      </c>
      <c r="B18" s="848"/>
      <c r="C18" s="848"/>
      <c r="D18" s="848"/>
      <c r="E18" s="849"/>
      <c r="F18" s="850"/>
      <c r="G18" s="850"/>
      <c r="H18" s="850"/>
      <c r="I18" s="851"/>
      <c r="J18" s="846"/>
      <c r="K18" s="853"/>
      <c r="L18" s="561">
        <f>mergeValue(A18)</f>
        <v>1</v>
      </c>
      <c r="M18" s="609" t="s">
        <v>19</v>
      </c>
      <c r="N18" s="548"/>
      <c r="O18" s="1324"/>
      <c r="P18" s="1324"/>
      <c r="Q18" s="1324"/>
      <c r="R18" s="1324"/>
      <c r="S18" s="1324"/>
      <c r="T18" s="1324"/>
      <c r="U18" s="1324"/>
      <c r="V18" s="1324"/>
      <c r="W18" s="1125" t="s">
        <v>717</v>
      </c>
    </row>
    <row r="19" spans="1:33" ht="22.5">
      <c r="A19" s="1281"/>
      <c r="B19" s="1281">
        <v>1</v>
      </c>
      <c r="C19" s="848"/>
      <c r="D19" s="848"/>
      <c r="E19" s="850"/>
      <c r="F19" s="850"/>
      <c r="G19" s="850"/>
      <c r="H19" s="850"/>
      <c r="I19" s="845"/>
      <c r="J19" s="844"/>
      <c r="K19" s="847"/>
      <c r="L19" s="561" t="str">
        <f>mergeValue(A19) &amp;"."&amp; mergeValue(B19)</f>
        <v>1.1</v>
      </c>
      <c r="M19" s="515" t="s">
        <v>15</v>
      </c>
      <c r="N19" s="548"/>
      <c r="O19" s="1324"/>
      <c r="P19" s="1324"/>
      <c r="Q19" s="1324"/>
      <c r="R19" s="1324"/>
      <c r="S19" s="1324"/>
      <c r="T19" s="1324"/>
      <c r="U19" s="1324"/>
      <c r="V19" s="1324"/>
      <c r="W19" s="1125" t="s">
        <v>458</v>
      </c>
    </row>
    <row r="20" spans="1:33" ht="22.5">
      <c r="A20" s="1281"/>
      <c r="B20" s="1281"/>
      <c r="C20" s="1281">
        <v>1</v>
      </c>
      <c r="D20" s="848"/>
      <c r="E20" s="850"/>
      <c r="F20" s="850"/>
      <c r="G20" s="850"/>
      <c r="H20" s="850"/>
      <c r="I20" s="852"/>
      <c r="J20" s="844"/>
      <c r="K20" s="847"/>
      <c r="L20" s="561" t="str">
        <f>mergeValue(A20) &amp;"."&amp; mergeValue(B20)&amp;"."&amp; mergeValue(C20)</f>
        <v>1.1.1</v>
      </c>
      <c r="M20" s="516" t="s">
        <v>7</v>
      </c>
      <c r="N20" s="548"/>
      <c r="O20" s="1324"/>
      <c r="P20" s="1324"/>
      <c r="Q20" s="1324"/>
      <c r="R20" s="1324"/>
      <c r="S20" s="1324"/>
      <c r="T20" s="1324"/>
      <c r="U20" s="1324"/>
      <c r="V20" s="1324"/>
      <c r="W20" s="1125" t="s">
        <v>599</v>
      </c>
    </row>
    <row r="21" spans="1:33" ht="22.5">
      <c r="A21" s="1281"/>
      <c r="B21" s="1281"/>
      <c r="C21" s="1281"/>
      <c r="D21" s="1281">
        <v>1</v>
      </c>
      <c r="E21" s="850"/>
      <c r="F21" s="850"/>
      <c r="G21" s="850"/>
      <c r="H21" s="850"/>
      <c r="I21" s="852"/>
      <c r="J21" s="844"/>
      <c r="K21" s="847"/>
      <c r="L21" s="561" t="str">
        <f>mergeValue(A21) &amp;"."&amp; mergeValue(B21)&amp;"."&amp; mergeValue(C21)&amp;"."&amp; mergeValue(D21)</f>
        <v>1.1.1.1</v>
      </c>
      <c r="M21" s="517" t="s">
        <v>21</v>
      </c>
      <c r="N21" s="548"/>
      <c r="O21" s="1324"/>
      <c r="P21" s="1324"/>
      <c r="Q21" s="1324"/>
      <c r="R21" s="1324"/>
      <c r="S21" s="1324"/>
      <c r="T21" s="1324"/>
      <c r="U21" s="1324"/>
      <c r="V21" s="1324"/>
      <c r="W21" s="1125" t="s">
        <v>600</v>
      </c>
    </row>
    <row r="22" spans="1:33" ht="78.75">
      <c r="A22" s="1281"/>
      <c r="B22" s="1281"/>
      <c r="C22" s="1281"/>
      <c r="D22" s="1281"/>
      <c r="E22" s="1281">
        <v>1</v>
      </c>
      <c r="F22" s="850"/>
      <c r="G22" s="850"/>
      <c r="H22" s="848">
        <v>1</v>
      </c>
      <c r="I22" s="1281">
        <v>1</v>
      </c>
      <c r="J22" s="850"/>
      <c r="K22" s="855"/>
      <c r="L22" s="561" t="str">
        <f>mergeValue(A22) &amp;"."&amp; mergeValue(B22)&amp;"."&amp; mergeValue(C22)&amp;"."&amp; mergeValue(D22)&amp;"."&amp; mergeValue(E22)</f>
        <v>1.1.1.1.1</v>
      </c>
      <c r="M22" s="523" t="s">
        <v>8</v>
      </c>
      <c r="N22" s="549"/>
      <c r="O22" s="1283"/>
      <c r="P22" s="1283"/>
      <c r="Q22" s="1283"/>
      <c r="R22" s="1283"/>
      <c r="S22" s="1283"/>
      <c r="T22" s="1283"/>
      <c r="U22" s="1283"/>
      <c r="V22" s="1283"/>
      <c r="W22" s="1125" t="s">
        <v>718</v>
      </c>
    </row>
    <row r="23" spans="1:33" ht="33.75">
      <c r="A23" s="1281"/>
      <c r="B23" s="1281"/>
      <c r="C23" s="1281"/>
      <c r="D23" s="1281"/>
      <c r="E23" s="1281"/>
      <c r="F23" s="1281">
        <v>1</v>
      </c>
      <c r="G23" s="848"/>
      <c r="H23" s="848"/>
      <c r="I23" s="1281"/>
      <c r="J23" s="1281">
        <v>1</v>
      </c>
      <c r="K23" s="856"/>
      <c r="L23" s="561" t="str">
        <f>mergeValue(A23) &amp;"."&amp; mergeValue(B23)&amp;"."&amp; mergeValue(C23)&amp;"."&amp; mergeValue(D23)&amp;"."&amp; mergeValue(E23)&amp;"."&amp; mergeValue(F23)</f>
        <v>1.1.1.1.1.1</v>
      </c>
      <c r="M23" s="524" t="s">
        <v>9</v>
      </c>
      <c r="N23" s="549"/>
      <c r="O23" s="1284"/>
      <c r="P23" s="1285"/>
      <c r="Q23" s="1285"/>
      <c r="R23" s="1285"/>
      <c r="S23" s="1285"/>
      <c r="T23" s="1285"/>
      <c r="U23" s="1285"/>
      <c r="V23" s="1286"/>
      <c r="W23" s="1125" t="s">
        <v>719</v>
      </c>
      <c r="Y23" s="473" t="str">
        <f>strCheckUnique(Z23:Z26)</f>
        <v/>
      </c>
      <c r="AA23" s="473" t="str">
        <f>IF(O23="","",O23 &amp; ":_")</f>
        <v/>
      </c>
    </row>
    <row r="24" spans="1:33" ht="122.1" customHeight="1">
      <c r="A24" s="1281"/>
      <c r="B24" s="1281"/>
      <c r="C24" s="1281"/>
      <c r="D24" s="1281"/>
      <c r="E24" s="1281"/>
      <c r="F24" s="1281"/>
      <c r="G24" s="848">
        <v>1</v>
      </c>
      <c r="H24" s="848"/>
      <c r="I24" s="1281"/>
      <c r="J24" s="1281"/>
      <c r="K24" s="856">
        <v>1</v>
      </c>
      <c r="L24" s="561" t="str">
        <f>mergeValue(A24) &amp;"."&amp; mergeValue(B24)&amp;"."&amp; mergeValue(C24)&amp;"."&amp; mergeValue(D24)&amp;"."&amp; mergeValue(E24)&amp;"."&amp; mergeValue(F24)&amp;"."&amp; mergeValue(G24)</f>
        <v>1.1.1.1.1.1.1</v>
      </c>
      <c r="M24" s="1084"/>
      <c r="N24" s="554"/>
      <c r="O24" s="1099"/>
      <c r="P24" s="531"/>
      <c r="Q24" s="531"/>
      <c r="R24" s="1287"/>
      <c r="S24" s="1289" t="s">
        <v>82</v>
      </c>
      <c r="T24" s="1287"/>
      <c r="U24" s="1289" t="s">
        <v>83</v>
      </c>
      <c r="V24" s="546"/>
      <c r="W24" s="1299" t="s">
        <v>720</v>
      </c>
      <c r="X24" s="469" t="str">
        <f>strCheckDate(O25:V25)</f>
        <v/>
      </c>
      <c r="Y24" s="473"/>
      <c r="Z24" s="473" t="str">
        <f>IF(M24="","",M24 )</f>
        <v/>
      </c>
      <c r="AA24" s="473"/>
      <c r="AB24" s="473"/>
      <c r="AC24" s="473"/>
    </row>
    <row r="25" spans="1:33" ht="11.25" hidden="1">
      <c r="A25" s="1281"/>
      <c r="B25" s="1281"/>
      <c r="C25" s="1281"/>
      <c r="D25" s="1281"/>
      <c r="E25" s="1281"/>
      <c r="F25" s="1281"/>
      <c r="G25" s="848"/>
      <c r="H25" s="848"/>
      <c r="I25" s="1281"/>
      <c r="J25" s="1281"/>
      <c r="K25" s="856"/>
      <c r="L25" s="568"/>
      <c r="M25" s="614"/>
      <c r="N25" s="554"/>
      <c r="O25" s="552"/>
      <c r="P25" s="531"/>
      <c r="Q25" s="552" t="str">
        <f>R24 &amp; "-" &amp; T24</f>
        <v>-</v>
      </c>
      <c r="R25" s="1288"/>
      <c r="S25" s="1289"/>
      <c r="T25" s="1288"/>
      <c r="U25" s="1289"/>
      <c r="V25" s="546"/>
      <c r="W25" s="1300"/>
    </row>
    <row r="26" spans="1:33" s="445" customFormat="1" ht="15" customHeight="1">
      <c r="A26" s="1281"/>
      <c r="B26" s="1281"/>
      <c r="C26" s="1281"/>
      <c r="D26" s="1281"/>
      <c r="E26" s="1281"/>
      <c r="F26" s="1281"/>
      <c r="G26" s="850"/>
      <c r="H26" s="848"/>
      <c r="I26" s="1281"/>
      <c r="J26" s="1281"/>
      <c r="K26" s="855"/>
      <c r="L26" s="507"/>
      <c r="M26" s="526" t="s">
        <v>24</v>
      </c>
      <c r="N26" s="520"/>
      <c r="O26" s="514"/>
      <c r="P26" s="514"/>
      <c r="Q26" s="514"/>
      <c r="R26" s="541"/>
      <c r="S26" s="533"/>
      <c r="T26" s="532"/>
      <c r="U26" s="520"/>
      <c r="V26" s="529"/>
      <c r="W26" s="1301"/>
      <c r="X26" s="470"/>
      <c r="Y26" s="470"/>
      <c r="Z26" s="470"/>
      <c r="AA26" s="470"/>
      <c r="AB26" s="470"/>
      <c r="AC26" s="470"/>
      <c r="AD26" s="470"/>
      <c r="AE26" s="470"/>
      <c r="AF26" s="470"/>
      <c r="AG26" s="470"/>
    </row>
    <row r="27" spans="1:33" s="445" customFormat="1" ht="15" customHeight="1">
      <c r="A27" s="1281"/>
      <c r="B27" s="1281"/>
      <c r="C27" s="1281"/>
      <c r="D27" s="1281"/>
      <c r="E27" s="1281"/>
      <c r="F27" s="850"/>
      <c r="G27" s="850"/>
      <c r="H27" s="848"/>
      <c r="I27" s="1281"/>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5" customFormat="1" ht="15" customHeight="1">
      <c r="A28" s="1281"/>
      <c r="B28" s="1281"/>
      <c r="C28" s="1281"/>
      <c r="D28" s="1281"/>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5" customFormat="1" ht="15" customHeight="1">
      <c r="A29" s="1281"/>
      <c r="B29" s="1281"/>
      <c r="C29" s="1281"/>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5" customFormat="1" ht="15" customHeight="1">
      <c r="A30" s="1281"/>
      <c r="B30" s="1281"/>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5" customFormat="1" ht="15" customHeight="1">
      <c r="A31" s="1281"/>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5" customFormat="1" ht="15" customHeight="1">
      <c r="A32" s="842"/>
      <c r="B32" s="842"/>
      <c r="C32" s="842"/>
      <c r="D32" s="842"/>
      <c r="E32" s="842"/>
      <c r="F32" s="842"/>
      <c r="G32" s="842"/>
      <c r="H32" s="842"/>
      <c r="I32" s="842"/>
      <c r="J32" s="842"/>
      <c r="K32" s="842"/>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5"/>
      <c r="M33" s="455"/>
      <c r="N33" s="455"/>
      <c r="O33" s="455"/>
      <c r="P33" s="455"/>
      <c r="Q33" s="455"/>
      <c r="R33" s="455"/>
      <c r="S33" s="455"/>
      <c r="T33" s="455"/>
      <c r="U33" s="455"/>
    </row>
    <row r="34" spans="12:23" ht="133.5"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28.04.2021</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237</v>
      </c>
    </row>
    <row r="2" spans="1:27" ht="16.5" customHeight="1">
      <c r="B2" s="1212" t="str">
        <f>"Код отчёта: " &amp; GetCode()</f>
        <v>Код отчёта: FAS.JKH.OPEN.INFO.REQUEST.WARM</v>
      </c>
      <c r="C2" s="1212"/>
      <c r="D2" s="1212"/>
      <c r="E2" s="1212"/>
      <c r="F2" s="1212"/>
      <c r="G2" s="1212"/>
      <c r="Q2" s="223"/>
      <c r="R2" s="223"/>
      <c r="S2" s="223"/>
      <c r="T2" s="223"/>
      <c r="U2" s="223"/>
      <c r="V2" s="223"/>
      <c r="W2" s="223"/>
    </row>
    <row r="3" spans="1:27" ht="18" customHeight="1">
      <c r="B3" s="1213" t="str">
        <f>"Версия " &amp; GetVersion()</f>
        <v>Версия 1.0.2</v>
      </c>
      <c r="C3" s="1213"/>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6" t="s">
        <v>675</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4" t="s">
        <v>566</v>
      </c>
      <c r="F7" s="1214"/>
      <c r="G7" s="1214"/>
      <c r="H7" s="1214"/>
      <c r="I7" s="1214"/>
      <c r="J7" s="1214"/>
      <c r="K7" s="1214"/>
      <c r="L7" s="1214"/>
      <c r="M7" s="1214"/>
      <c r="N7" s="1214"/>
      <c r="O7" s="1214"/>
      <c r="P7" s="1214"/>
      <c r="Q7" s="1214"/>
      <c r="R7" s="1214"/>
      <c r="S7" s="1214"/>
      <c r="T7" s="1214"/>
      <c r="U7" s="1214"/>
      <c r="V7" s="1214"/>
      <c r="W7" s="1214"/>
      <c r="X7" s="1214"/>
      <c r="Y7" s="56"/>
    </row>
    <row r="8" spans="1:27" ht="15" customHeight="1">
      <c r="A8" s="40"/>
      <c r="B8" s="75"/>
      <c r="C8" s="74"/>
      <c r="D8" s="57"/>
      <c r="E8" s="1214"/>
      <c r="F8" s="1214"/>
      <c r="G8" s="1214"/>
      <c r="H8" s="1214"/>
      <c r="I8" s="1214"/>
      <c r="J8" s="1214"/>
      <c r="K8" s="1214"/>
      <c r="L8" s="1214"/>
      <c r="M8" s="1214"/>
      <c r="N8" s="1214"/>
      <c r="O8" s="1214"/>
      <c r="P8" s="1214"/>
      <c r="Q8" s="1214"/>
      <c r="R8" s="1214"/>
      <c r="S8" s="1214"/>
      <c r="T8" s="1214"/>
      <c r="U8" s="1214"/>
      <c r="V8" s="1214"/>
      <c r="W8" s="1214"/>
      <c r="X8" s="1214"/>
      <c r="Y8" s="56"/>
    </row>
    <row r="9" spans="1:27" ht="15" customHeight="1">
      <c r="A9" s="40"/>
      <c r="B9" s="75"/>
      <c r="C9" s="74"/>
      <c r="D9" s="57"/>
      <c r="E9" s="1214"/>
      <c r="F9" s="1214"/>
      <c r="G9" s="1214"/>
      <c r="H9" s="1214"/>
      <c r="I9" s="1214"/>
      <c r="J9" s="1214"/>
      <c r="K9" s="1214"/>
      <c r="L9" s="1214"/>
      <c r="M9" s="1214"/>
      <c r="N9" s="1214"/>
      <c r="O9" s="1214"/>
      <c r="P9" s="1214"/>
      <c r="Q9" s="1214"/>
      <c r="R9" s="1214"/>
      <c r="S9" s="1214"/>
      <c r="T9" s="1214"/>
      <c r="U9" s="1214"/>
      <c r="V9" s="1214"/>
      <c r="W9" s="1214"/>
      <c r="X9" s="1214"/>
      <c r="Y9" s="56"/>
    </row>
    <row r="10" spans="1:27" ht="10.5" customHeight="1">
      <c r="A10" s="40"/>
      <c r="B10" s="75"/>
      <c r="C10" s="74"/>
      <c r="D10" s="57"/>
      <c r="E10" s="1214"/>
      <c r="F10" s="1214"/>
      <c r="G10" s="1214"/>
      <c r="H10" s="1214"/>
      <c r="I10" s="1214"/>
      <c r="J10" s="1214"/>
      <c r="K10" s="1214"/>
      <c r="L10" s="1214"/>
      <c r="M10" s="1214"/>
      <c r="N10" s="1214"/>
      <c r="O10" s="1214"/>
      <c r="P10" s="1214"/>
      <c r="Q10" s="1214"/>
      <c r="R10" s="1214"/>
      <c r="S10" s="1214"/>
      <c r="T10" s="1214"/>
      <c r="U10" s="1214"/>
      <c r="V10" s="1214"/>
      <c r="W10" s="1214"/>
      <c r="X10" s="1214"/>
      <c r="Y10" s="56"/>
    </row>
    <row r="11" spans="1:27" ht="27" customHeight="1">
      <c r="A11" s="40"/>
      <c r="B11" s="75"/>
      <c r="C11" s="74"/>
      <c r="D11" s="57"/>
      <c r="E11" s="1214"/>
      <c r="F11" s="1214"/>
      <c r="G11" s="1214"/>
      <c r="H11" s="1214"/>
      <c r="I11" s="1214"/>
      <c r="J11" s="1214"/>
      <c r="K11" s="1214"/>
      <c r="L11" s="1214"/>
      <c r="M11" s="1214"/>
      <c r="N11" s="1214"/>
      <c r="O11" s="1214"/>
      <c r="P11" s="1214"/>
      <c r="Q11" s="1214"/>
      <c r="R11" s="1214"/>
      <c r="S11" s="1214"/>
      <c r="T11" s="1214"/>
      <c r="U11" s="1214"/>
      <c r="V11" s="1214"/>
      <c r="W11" s="1214"/>
      <c r="X11" s="1214"/>
      <c r="Y11" s="56"/>
    </row>
    <row r="12" spans="1:27" ht="12" customHeight="1">
      <c r="A12" s="40"/>
      <c r="B12" s="75"/>
      <c r="C12" s="74"/>
      <c r="D12" s="57"/>
      <c r="E12" s="1214"/>
      <c r="F12" s="1214"/>
      <c r="G12" s="1214"/>
      <c r="H12" s="1214"/>
      <c r="I12" s="1214"/>
      <c r="J12" s="1214"/>
      <c r="K12" s="1214"/>
      <c r="L12" s="1214"/>
      <c r="M12" s="1214"/>
      <c r="N12" s="1214"/>
      <c r="O12" s="1214"/>
      <c r="P12" s="1214"/>
      <c r="Q12" s="1214"/>
      <c r="R12" s="1214"/>
      <c r="S12" s="1214"/>
      <c r="T12" s="1214"/>
      <c r="U12" s="1214"/>
      <c r="V12" s="1214"/>
      <c r="W12" s="1214"/>
      <c r="X12" s="1214"/>
      <c r="Y12" s="56"/>
    </row>
    <row r="13" spans="1:27" ht="38.25" customHeight="1">
      <c r="A13" s="40"/>
      <c r="B13" s="75"/>
      <c r="C13" s="74"/>
      <c r="D13" s="57"/>
      <c r="E13" s="1214"/>
      <c r="F13" s="1214"/>
      <c r="G13" s="1214"/>
      <c r="H13" s="1214"/>
      <c r="I13" s="1214"/>
      <c r="J13" s="1214"/>
      <c r="K13" s="1214"/>
      <c r="L13" s="1214"/>
      <c r="M13" s="1214"/>
      <c r="N13" s="1214"/>
      <c r="O13" s="1214"/>
      <c r="P13" s="1214"/>
      <c r="Q13" s="1214"/>
      <c r="R13" s="1214"/>
      <c r="S13" s="1214"/>
      <c r="T13" s="1214"/>
      <c r="U13" s="1214"/>
      <c r="V13" s="1214"/>
      <c r="W13" s="1214"/>
      <c r="X13" s="1214"/>
      <c r="Y13" s="70"/>
    </row>
    <row r="14" spans="1:27" ht="15" customHeight="1">
      <c r="A14" s="40"/>
      <c r="B14" s="75"/>
      <c r="C14" s="74"/>
      <c r="D14" s="57"/>
      <c r="E14" s="1214"/>
      <c r="F14" s="1214"/>
      <c r="G14" s="1214"/>
      <c r="H14" s="1214"/>
      <c r="I14" s="1214"/>
      <c r="J14" s="1214"/>
      <c r="K14" s="1214"/>
      <c r="L14" s="1214"/>
      <c r="M14" s="1214"/>
      <c r="N14" s="1214"/>
      <c r="O14" s="1214"/>
      <c r="P14" s="1214"/>
      <c r="Q14" s="1214"/>
      <c r="R14" s="1214"/>
      <c r="S14" s="1214"/>
      <c r="T14" s="1214"/>
      <c r="U14" s="1214"/>
      <c r="V14" s="1214"/>
      <c r="W14" s="1214"/>
      <c r="X14" s="1214"/>
      <c r="Y14" s="56"/>
    </row>
    <row r="15" spans="1:27" ht="15">
      <c r="A15" s="40"/>
      <c r="B15" s="75"/>
      <c r="C15" s="74"/>
      <c r="D15" s="57"/>
      <c r="E15" s="1214"/>
      <c r="F15" s="1214"/>
      <c r="G15" s="1214"/>
      <c r="H15" s="1214"/>
      <c r="I15" s="1214"/>
      <c r="J15" s="1214"/>
      <c r="K15" s="1214"/>
      <c r="L15" s="1214"/>
      <c r="M15" s="1214"/>
      <c r="N15" s="1214"/>
      <c r="O15" s="1214"/>
      <c r="P15" s="1214"/>
      <c r="Q15" s="1214"/>
      <c r="R15" s="1214"/>
      <c r="S15" s="1214"/>
      <c r="T15" s="1214"/>
      <c r="U15" s="1214"/>
      <c r="V15" s="1214"/>
      <c r="W15" s="1214"/>
      <c r="X15" s="1214"/>
      <c r="Y15" s="56"/>
    </row>
    <row r="16" spans="1:27" ht="15">
      <c r="A16" s="40"/>
      <c r="B16" s="75"/>
      <c r="C16" s="74"/>
      <c r="D16" s="57"/>
      <c r="E16" s="1214"/>
      <c r="F16" s="1214"/>
      <c r="G16" s="1214"/>
      <c r="H16" s="1214"/>
      <c r="I16" s="1214"/>
      <c r="J16" s="1214"/>
      <c r="K16" s="1214"/>
      <c r="L16" s="1214"/>
      <c r="M16" s="1214"/>
      <c r="N16" s="1214"/>
      <c r="O16" s="1214"/>
      <c r="P16" s="1214"/>
      <c r="Q16" s="1214"/>
      <c r="R16" s="1214"/>
      <c r="S16" s="1214"/>
      <c r="T16" s="1214"/>
      <c r="U16" s="1214"/>
      <c r="V16" s="1214"/>
      <c r="W16" s="1214"/>
      <c r="X16" s="1214"/>
      <c r="Y16" s="56"/>
    </row>
    <row r="17" spans="1:25" ht="15" customHeight="1">
      <c r="A17" s="40"/>
      <c r="B17" s="75"/>
      <c r="C17" s="74"/>
      <c r="D17" s="57"/>
      <c r="E17" s="1214"/>
      <c r="F17" s="1214"/>
      <c r="G17" s="1214"/>
      <c r="H17" s="1214"/>
      <c r="I17" s="1214"/>
      <c r="J17" s="1214"/>
      <c r="K17" s="1214"/>
      <c r="L17" s="1214"/>
      <c r="M17" s="1214"/>
      <c r="N17" s="1214"/>
      <c r="O17" s="1214"/>
      <c r="P17" s="1214"/>
      <c r="Q17" s="1214"/>
      <c r="R17" s="1214"/>
      <c r="S17" s="1214"/>
      <c r="T17" s="1214"/>
      <c r="U17" s="1214"/>
      <c r="V17" s="1214"/>
      <c r="W17" s="1214"/>
      <c r="X17" s="1214"/>
      <c r="Y17" s="56"/>
    </row>
    <row r="18" spans="1:25" ht="15">
      <c r="A18" s="40"/>
      <c r="B18" s="75"/>
      <c r="C18" s="74"/>
      <c r="D18" s="57"/>
      <c r="E18" s="1214"/>
      <c r="F18" s="1214"/>
      <c r="G18" s="1214"/>
      <c r="H18" s="1214"/>
      <c r="I18" s="1214"/>
      <c r="J18" s="1214"/>
      <c r="K18" s="1214"/>
      <c r="L18" s="1214"/>
      <c r="M18" s="1214"/>
      <c r="N18" s="1214"/>
      <c r="O18" s="1214"/>
      <c r="P18" s="1214"/>
      <c r="Q18" s="1214"/>
      <c r="R18" s="1214"/>
      <c r="S18" s="1214"/>
      <c r="T18" s="1214"/>
      <c r="U18" s="1214"/>
      <c r="V18" s="1214"/>
      <c r="W18" s="1214"/>
      <c r="X18" s="1214"/>
      <c r="Y18" s="56"/>
    </row>
    <row r="19" spans="1:25" ht="59.25" customHeight="1">
      <c r="A19" s="40"/>
      <c r="B19" s="75"/>
      <c r="C19" s="74"/>
      <c r="D19" s="63"/>
      <c r="E19" s="1214"/>
      <c r="F19" s="1214"/>
      <c r="G19" s="1214"/>
      <c r="H19" s="1214"/>
      <c r="I19" s="1214"/>
      <c r="J19" s="1214"/>
      <c r="K19" s="1214"/>
      <c r="L19" s="1214"/>
      <c r="M19" s="1214"/>
      <c r="N19" s="1214"/>
      <c r="O19" s="1214"/>
      <c r="P19" s="1214"/>
      <c r="Q19" s="1214"/>
      <c r="R19" s="1214"/>
      <c r="S19" s="1214"/>
      <c r="T19" s="1214"/>
      <c r="U19" s="1214"/>
      <c r="V19" s="1214"/>
      <c r="W19" s="1214"/>
      <c r="X19" s="1214"/>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235</v>
      </c>
      <c r="F21" s="1219" t="s">
        <v>252</v>
      </c>
      <c r="G21" s="1220"/>
      <c r="H21" s="1220"/>
      <c r="I21" s="1220"/>
      <c r="J21" s="1220"/>
      <c r="K21" s="1220"/>
      <c r="L21" s="1220"/>
      <c r="M21" s="1220"/>
      <c r="N21" s="57"/>
      <c r="O21" s="68" t="s">
        <v>235</v>
      </c>
      <c r="P21" s="1221" t="s">
        <v>236</v>
      </c>
      <c r="Q21" s="1222"/>
      <c r="R21" s="1222"/>
      <c r="S21" s="1222"/>
      <c r="T21" s="1222"/>
      <c r="U21" s="1222"/>
      <c r="V21" s="1222"/>
      <c r="W21" s="1222"/>
      <c r="X21" s="1222"/>
      <c r="Y21" s="56"/>
    </row>
    <row r="22" spans="1:25" ht="14.25" hidden="1" customHeight="1">
      <c r="A22" s="40"/>
      <c r="B22" s="75"/>
      <c r="C22" s="74"/>
      <c r="D22" s="58"/>
      <c r="E22" s="89" t="s">
        <v>235</v>
      </c>
      <c r="F22" s="1219" t="s">
        <v>238</v>
      </c>
      <c r="G22" s="1220"/>
      <c r="H22" s="1220"/>
      <c r="I22" s="1220"/>
      <c r="J22" s="1220"/>
      <c r="K22" s="1220"/>
      <c r="L22" s="1220"/>
      <c r="M22" s="1220"/>
      <c r="N22" s="57"/>
      <c r="O22" s="71" t="s">
        <v>235</v>
      </c>
      <c r="P22" s="1221" t="s">
        <v>564</v>
      </c>
      <c r="Q22" s="1222"/>
      <c r="R22" s="1222"/>
      <c r="S22" s="1222"/>
      <c r="T22" s="1222"/>
      <c r="U22" s="1222"/>
      <c r="V22" s="1222"/>
      <c r="W22" s="1222"/>
      <c r="X22" s="1222"/>
      <c r="Y22" s="56"/>
    </row>
    <row r="23" spans="1:25" ht="27" hidden="1" customHeight="1">
      <c r="A23" s="40"/>
      <c r="B23" s="75"/>
      <c r="C23" s="74"/>
      <c r="D23" s="58"/>
      <c r="E23" s="57"/>
      <c r="F23" s="57"/>
      <c r="G23" s="57"/>
      <c r="H23" s="57"/>
      <c r="I23" s="57"/>
      <c r="J23" s="57"/>
      <c r="K23" s="57"/>
      <c r="L23" s="57"/>
      <c r="M23" s="57"/>
      <c r="N23" s="57"/>
      <c r="O23" s="57"/>
      <c r="P23" s="1215"/>
      <c r="Q23" s="1215"/>
      <c r="R23" s="1215"/>
      <c r="S23" s="1215"/>
      <c r="T23" s="1215"/>
      <c r="U23" s="1215"/>
      <c r="V23" s="1215"/>
      <c r="W23" s="1215"/>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8" t="s">
        <v>391</v>
      </c>
      <c r="F35" s="1218"/>
      <c r="G35" s="1218"/>
      <c r="H35" s="1218"/>
      <c r="I35" s="1218"/>
      <c r="J35" s="1218"/>
      <c r="K35" s="1218"/>
      <c r="L35" s="1218"/>
      <c r="M35" s="1218"/>
      <c r="N35" s="1218"/>
      <c r="O35" s="1218"/>
      <c r="P35" s="1218"/>
      <c r="Q35" s="1218"/>
      <c r="R35" s="1218"/>
      <c r="S35" s="1218"/>
      <c r="T35" s="1218"/>
      <c r="U35" s="1218"/>
      <c r="V35" s="1218"/>
      <c r="W35" s="1218"/>
      <c r="X35" s="1218"/>
      <c r="Y35" s="56"/>
    </row>
    <row r="36" spans="1:25" ht="38.25" hidden="1" customHeight="1">
      <c r="A36" s="40"/>
      <c r="B36" s="75"/>
      <c r="C36" s="74"/>
      <c r="D36" s="58"/>
      <c r="E36" s="1218"/>
      <c r="F36" s="1218"/>
      <c r="G36" s="1218"/>
      <c r="H36" s="1218"/>
      <c r="I36" s="1218"/>
      <c r="J36" s="1218"/>
      <c r="K36" s="1218"/>
      <c r="L36" s="1218"/>
      <c r="M36" s="1218"/>
      <c r="N36" s="1218"/>
      <c r="O36" s="1218"/>
      <c r="P36" s="1218"/>
      <c r="Q36" s="1218"/>
      <c r="R36" s="1218"/>
      <c r="S36" s="1218"/>
      <c r="T36" s="1218"/>
      <c r="U36" s="1218"/>
      <c r="V36" s="1218"/>
      <c r="W36" s="1218"/>
      <c r="X36" s="1218"/>
      <c r="Y36" s="56"/>
    </row>
    <row r="37" spans="1:25" ht="9.75" hidden="1" customHeight="1">
      <c r="A37" s="40"/>
      <c r="B37" s="75"/>
      <c r="C37" s="74"/>
      <c r="D37" s="58"/>
      <c r="E37" s="1218"/>
      <c r="F37" s="1218"/>
      <c r="G37" s="1218"/>
      <c r="H37" s="1218"/>
      <c r="I37" s="1218"/>
      <c r="J37" s="1218"/>
      <c r="K37" s="1218"/>
      <c r="L37" s="1218"/>
      <c r="M37" s="1218"/>
      <c r="N37" s="1218"/>
      <c r="O37" s="1218"/>
      <c r="P37" s="1218"/>
      <c r="Q37" s="1218"/>
      <c r="R37" s="1218"/>
      <c r="S37" s="1218"/>
      <c r="T37" s="1218"/>
      <c r="U37" s="1218"/>
      <c r="V37" s="1218"/>
      <c r="W37" s="1218"/>
      <c r="X37" s="1218"/>
      <c r="Y37" s="56"/>
    </row>
    <row r="38" spans="1:25" ht="51" hidden="1" customHeight="1">
      <c r="A38" s="40"/>
      <c r="B38" s="75"/>
      <c r="C38" s="74"/>
      <c r="D38" s="58"/>
      <c r="E38" s="1218"/>
      <c r="F38" s="1218"/>
      <c r="G38" s="1218"/>
      <c r="H38" s="1218"/>
      <c r="I38" s="1218"/>
      <c r="J38" s="1218"/>
      <c r="K38" s="1218"/>
      <c r="L38" s="1218"/>
      <c r="M38" s="1218"/>
      <c r="N38" s="1218"/>
      <c r="O38" s="1218"/>
      <c r="P38" s="1218"/>
      <c r="Q38" s="1218"/>
      <c r="R38" s="1218"/>
      <c r="S38" s="1218"/>
      <c r="T38" s="1218"/>
      <c r="U38" s="1218"/>
      <c r="V38" s="1218"/>
      <c r="W38" s="1218"/>
      <c r="X38" s="1218"/>
      <c r="Y38" s="56"/>
    </row>
    <row r="39" spans="1:25" ht="15" hidden="1" customHeight="1">
      <c r="A39" s="40"/>
      <c r="B39" s="75"/>
      <c r="C39" s="74"/>
      <c r="D39" s="58"/>
      <c r="E39" s="1218"/>
      <c r="F39" s="1218"/>
      <c r="G39" s="1218"/>
      <c r="H39" s="1218"/>
      <c r="I39" s="1218"/>
      <c r="J39" s="1218"/>
      <c r="K39" s="1218"/>
      <c r="L39" s="1218"/>
      <c r="M39" s="1218"/>
      <c r="N39" s="1218"/>
      <c r="O39" s="1218"/>
      <c r="P39" s="1218"/>
      <c r="Q39" s="1218"/>
      <c r="R39" s="1218"/>
      <c r="S39" s="1218"/>
      <c r="T39" s="1218"/>
      <c r="U39" s="1218"/>
      <c r="V39" s="1218"/>
      <c r="W39" s="1218"/>
      <c r="X39" s="1218"/>
      <c r="Y39" s="56"/>
    </row>
    <row r="40" spans="1:25" ht="12" hidden="1" customHeight="1">
      <c r="A40" s="40"/>
      <c r="B40" s="75"/>
      <c r="C40" s="74"/>
      <c r="D40" s="58"/>
      <c r="E40" s="1204"/>
      <c r="F40" s="1205"/>
      <c r="G40" s="1205"/>
      <c r="H40" s="1205"/>
      <c r="I40" s="1205"/>
      <c r="J40" s="1205"/>
      <c r="K40" s="1205"/>
      <c r="L40" s="1205"/>
      <c r="M40" s="1205"/>
      <c r="N40" s="1205"/>
      <c r="O40" s="1205"/>
      <c r="P40" s="1205"/>
      <c r="Q40" s="1205"/>
      <c r="R40" s="1205"/>
      <c r="S40" s="1205"/>
      <c r="T40" s="1205"/>
      <c r="U40" s="1205"/>
      <c r="V40" s="1205"/>
      <c r="W40" s="1205"/>
      <c r="X40" s="1205"/>
      <c r="Y40" s="56"/>
    </row>
    <row r="41" spans="1:25" ht="38.25" hidden="1" customHeight="1">
      <c r="A41" s="40"/>
      <c r="B41" s="75"/>
      <c r="C41" s="74"/>
      <c r="D41" s="58"/>
      <c r="E41" s="1218"/>
      <c r="F41" s="1218"/>
      <c r="G41" s="1218"/>
      <c r="H41" s="1218"/>
      <c r="I41" s="1218"/>
      <c r="J41" s="1218"/>
      <c r="K41" s="1218"/>
      <c r="L41" s="1218"/>
      <c r="M41" s="1218"/>
      <c r="N41" s="1218"/>
      <c r="O41" s="1218"/>
      <c r="P41" s="1218"/>
      <c r="Q41" s="1218"/>
      <c r="R41" s="1218"/>
      <c r="S41" s="1218"/>
      <c r="T41" s="1218"/>
      <c r="U41" s="1218"/>
      <c r="V41" s="1218"/>
      <c r="W41" s="1218"/>
      <c r="X41" s="1218"/>
      <c r="Y41" s="56"/>
    </row>
    <row r="42" spans="1:25" ht="15" hidden="1">
      <c r="A42" s="40"/>
      <c r="B42" s="75"/>
      <c r="C42" s="74"/>
      <c r="D42" s="58"/>
      <c r="E42" s="1218"/>
      <c r="F42" s="1218"/>
      <c r="G42" s="1218"/>
      <c r="H42" s="1218"/>
      <c r="I42" s="1218"/>
      <c r="J42" s="1218"/>
      <c r="K42" s="1218"/>
      <c r="L42" s="1218"/>
      <c r="M42" s="1218"/>
      <c r="N42" s="1218"/>
      <c r="O42" s="1218"/>
      <c r="P42" s="1218"/>
      <c r="Q42" s="1218"/>
      <c r="R42" s="1218"/>
      <c r="S42" s="1218"/>
      <c r="T42" s="1218"/>
      <c r="U42" s="1218"/>
      <c r="V42" s="1218"/>
      <c r="W42" s="1218"/>
      <c r="X42" s="1218"/>
      <c r="Y42" s="56"/>
    </row>
    <row r="43" spans="1:25" ht="15" hidden="1">
      <c r="A43" s="40"/>
      <c r="B43" s="75"/>
      <c r="C43" s="74"/>
      <c r="D43" s="58"/>
      <c r="E43" s="1218"/>
      <c r="F43" s="1218"/>
      <c r="G43" s="1218"/>
      <c r="H43" s="1218"/>
      <c r="I43" s="1218"/>
      <c r="J43" s="1218"/>
      <c r="K43" s="1218"/>
      <c r="L43" s="1218"/>
      <c r="M43" s="1218"/>
      <c r="N43" s="1218"/>
      <c r="O43" s="1218"/>
      <c r="P43" s="1218"/>
      <c r="Q43" s="1218"/>
      <c r="R43" s="1218"/>
      <c r="S43" s="1218"/>
      <c r="T43" s="1218"/>
      <c r="U43" s="1218"/>
      <c r="V43" s="1218"/>
      <c r="W43" s="1218"/>
      <c r="X43" s="1218"/>
      <c r="Y43" s="56"/>
    </row>
    <row r="44" spans="1:25" ht="33.75" hidden="1" customHeight="1">
      <c r="A44" s="40"/>
      <c r="B44" s="75"/>
      <c r="C44" s="74"/>
      <c r="D44" s="63"/>
      <c r="E44" s="1218"/>
      <c r="F44" s="1218"/>
      <c r="G44" s="1218"/>
      <c r="H44" s="1218"/>
      <c r="I44" s="1218"/>
      <c r="J44" s="1218"/>
      <c r="K44" s="1218"/>
      <c r="L44" s="1218"/>
      <c r="M44" s="1218"/>
      <c r="N44" s="1218"/>
      <c r="O44" s="1218"/>
      <c r="P44" s="1218"/>
      <c r="Q44" s="1218"/>
      <c r="R44" s="1218"/>
      <c r="S44" s="1218"/>
      <c r="T44" s="1218"/>
      <c r="U44" s="1218"/>
      <c r="V44" s="1218"/>
      <c r="W44" s="1218"/>
      <c r="X44" s="1218"/>
      <c r="Y44" s="56"/>
    </row>
    <row r="45" spans="1:25" ht="15" hidden="1">
      <c r="A45" s="40"/>
      <c r="B45" s="75"/>
      <c r="C45" s="74"/>
      <c r="D45" s="63"/>
      <c r="E45" s="1218"/>
      <c r="F45" s="1218"/>
      <c r="G45" s="1218"/>
      <c r="H45" s="1218"/>
      <c r="I45" s="1218"/>
      <c r="J45" s="1218"/>
      <c r="K45" s="1218"/>
      <c r="L45" s="1218"/>
      <c r="M45" s="1218"/>
      <c r="N45" s="1218"/>
      <c r="O45" s="1218"/>
      <c r="P45" s="1218"/>
      <c r="Q45" s="1218"/>
      <c r="R45" s="1218"/>
      <c r="S45" s="1218"/>
      <c r="T45" s="1218"/>
      <c r="U45" s="1218"/>
      <c r="V45" s="1218"/>
      <c r="W45" s="1218"/>
      <c r="X45" s="1218"/>
      <c r="Y45" s="56"/>
    </row>
    <row r="46" spans="1:25" ht="24" hidden="1" customHeight="1">
      <c r="A46" s="40"/>
      <c r="B46" s="75"/>
      <c r="C46" s="74"/>
      <c r="D46" s="58"/>
      <c r="E46" s="1206" t="s">
        <v>234</v>
      </c>
      <c r="F46" s="1206"/>
      <c r="G46" s="1206"/>
      <c r="H46" s="1206"/>
      <c r="I46" s="1206"/>
      <c r="J46" s="1206"/>
      <c r="K46" s="1206"/>
      <c r="L46" s="1206"/>
      <c r="M46" s="1206"/>
      <c r="N46" s="1206"/>
      <c r="O46" s="1206"/>
      <c r="P46" s="1206"/>
      <c r="Q46" s="1206"/>
      <c r="R46" s="1206"/>
      <c r="S46" s="1206"/>
      <c r="T46" s="1206"/>
      <c r="U46" s="1206"/>
      <c r="V46" s="1206"/>
      <c r="W46" s="1206"/>
      <c r="X46" s="1206"/>
      <c r="Y46" s="56"/>
    </row>
    <row r="47" spans="1:25" ht="37.5" hidden="1" customHeight="1">
      <c r="A47" s="40"/>
      <c r="B47" s="75"/>
      <c r="C47" s="74"/>
      <c r="D47" s="58"/>
      <c r="E47" s="1206"/>
      <c r="F47" s="1206"/>
      <c r="G47" s="1206"/>
      <c r="H47" s="1206"/>
      <c r="I47" s="1206"/>
      <c r="J47" s="1206"/>
      <c r="K47" s="1206"/>
      <c r="L47" s="1206"/>
      <c r="M47" s="1206"/>
      <c r="N47" s="1206"/>
      <c r="O47" s="1206"/>
      <c r="P47" s="1206"/>
      <c r="Q47" s="1206"/>
      <c r="R47" s="1206"/>
      <c r="S47" s="1206"/>
      <c r="T47" s="1206"/>
      <c r="U47" s="1206"/>
      <c r="V47" s="1206"/>
      <c r="W47" s="1206"/>
      <c r="X47" s="1206"/>
      <c r="Y47" s="56"/>
    </row>
    <row r="48" spans="1:25" ht="24" hidden="1" customHeight="1">
      <c r="A48" s="40"/>
      <c r="B48" s="75"/>
      <c r="C48" s="74"/>
      <c r="D48" s="58"/>
      <c r="E48" s="1206"/>
      <c r="F48" s="1206"/>
      <c r="G48" s="1206"/>
      <c r="H48" s="1206"/>
      <c r="I48" s="1206"/>
      <c r="J48" s="1206"/>
      <c r="K48" s="1206"/>
      <c r="L48" s="1206"/>
      <c r="M48" s="1206"/>
      <c r="N48" s="1206"/>
      <c r="O48" s="1206"/>
      <c r="P48" s="1206"/>
      <c r="Q48" s="1206"/>
      <c r="R48" s="1206"/>
      <c r="S48" s="1206"/>
      <c r="T48" s="1206"/>
      <c r="U48" s="1206"/>
      <c r="V48" s="1206"/>
      <c r="W48" s="1206"/>
      <c r="X48" s="1206"/>
      <c r="Y48" s="56"/>
    </row>
    <row r="49" spans="1:25" ht="51" hidden="1" customHeight="1">
      <c r="A49" s="40"/>
      <c r="B49" s="75"/>
      <c r="C49" s="74"/>
      <c r="D49" s="58"/>
      <c r="E49" s="1206"/>
      <c r="F49" s="1206"/>
      <c r="G49" s="1206"/>
      <c r="H49" s="1206"/>
      <c r="I49" s="1206"/>
      <c r="J49" s="1206"/>
      <c r="K49" s="1206"/>
      <c r="L49" s="1206"/>
      <c r="M49" s="1206"/>
      <c r="N49" s="1206"/>
      <c r="O49" s="1206"/>
      <c r="P49" s="1206"/>
      <c r="Q49" s="1206"/>
      <c r="R49" s="1206"/>
      <c r="S49" s="1206"/>
      <c r="T49" s="1206"/>
      <c r="U49" s="1206"/>
      <c r="V49" s="1206"/>
      <c r="W49" s="1206"/>
      <c r="X49" s="1206"/>
      <c r="Y49" s="56"/>
    </row>
    <row r="50" spans="1:25" ht="15" hidden="1">
      <c r="A50" s="40"/>
      <c r="B50" s="75"/>
      <c r="C50" s="74"/>
      <c r="D50" s="58"/>
      <c r="E50" s="1206"/>
      <c r="F50" s="1206"/>
      <c r="G50" s="1206"/>
      <c r="H50" s="1206"/>
      <c r="I50" s="1206"/>
      <c r="J50" s="1206"/>
      <c r="K50" s="1206"/>
      <c r="L50" s="1206"/>
      <c r="M50" s="1206"/>
      <c r="N50" s="1206"/>
      <c r="O50" s="1206"/>
      <c r="P50" s="1206"/>
      <c r="Q50" s="1206"/>
      <c r="R50" s="1206"/>
      <c r="S50" s="1206"/>
      <c r="T50" s="1206"/>
      <c r="U50" s="1206"/>
      <c r="V50" s="1206"/>
      <c r="W50" s="1206"/>
      <c r="X50" s="1206"/>
      <c r="Y50" s="56"/>
    </row>
    <row r="51" spans="1:25" ht="15" hidden="1">
      <c r="A51" s="40"/>
      <c r="B51" s="75"/>
      <c r="C51" s="74"/>
      <c r="D51" s="58"/>
      <c r="E51" s="1206"/>
      <c r="F51" s="1206"/>
      <c r="G51" s="1206"/>
      <c r="H51" s="1206"/>
      <c r="I51" s="1206"/>
      <c r="J51" s="1206"/>
      <c r="K51" s="1206"/>
      <c r="L51" s="1206"/>
      <c r="M51" s="1206"/>
      <c r="N51" s="1206"/>
      <c r="O51" s="1206"/>
      <c r="P51" s="1206"/>
      <c r="Q51" s="1206"/>
      <c r="R51" s="1206"/>
      <c r="S51" s="1206"/>
      <c r="T51" s="1206"/>
      <c r="U51" s="1206"/>
      <c r="V51" s="1206"/>
      <c r="W51" s="1206"/>
      <c r="X51" s="1206"/>
      <c r="Y51" s="56"/>
    </row>
    <row r="52" spans="1:25" ht="15" hidden="1">
      <c r="A52" s="40"/>
      <c r="B52" s="75"/>
      <c r="C52" s="74"/>
      <c r="D52" s="58"/>
      <c r="E52" s="1206"/>
      <c r="F52" s="1206"/>
      <c r="G52" s="1206"/>
      <c r="H52" s="1206"/>
      <c r="I52" s="1206"/>
      <c r="J52" s="1206"/>
      <c r="K52" s="1206"/>
      <c r="L52" s="1206"/>
      <c r="M52" s="1206"/>
      <c r="N52" s="1206"/>
      <c r="O52" s="1206"/>
      <c r="P52" s="1206"/>
      <c r="Q52" s="1206"/>
      <c r="R52" s="1206"/>
      <c r="S52" s="1206"/>
      <c r="T52" s="1206"/>
      <c r="U52" s="1206"/>
      <c r="V52" s="1206"/>
      <c r="W52" s="1206"/>
      <c r="X52" s="1206"/>
      <c r="Y52" s="56"/>
    </row>
    <row r="53" spans="1:25" ht="15" hidden="1">
      <c r="A53" s="40"/>
      <c r="B53" s="75"/>
      <c r="C53" s="74"/>
      <c r="D53" s="58"/>
      <c r="E53" s="1206"/>
      <c r="F53" s="1206"/>
      <c r="G53" s="1206"/>
      <c r="H53" s="1206"/>
      <c r="I53" s="1206"/>
      <c r="J53" s="1206"/>
      <c r="K53" s="1206"/>
      <c r="L53" s="1206"/>
      <c r="M53" s="1206"/>
      <c r="N53" s="1206"/>
      <c r="O53" s="1206"/>
      <c r="P53" s="1206"/>
      <c r="Q53" s="1206"/>
      <c r="R53" s="1206"/>
      <c r="S53" s="1206"/>
      <c r="T53" s="1206"/>
      <c r="U53" s="1206"/>
      <c r="V53" s="1206"/>
      <c r="W53" s="1206"/>
      <c r="X53" s="1206"/>
      <c r="Y53" s="56"/>
    </row>
    <row r="54" spans="1:25" ht="15" hidden="1">
      <c r="A54" s="40"/>
      <c r="B54" s="75"/>
      <c r="C54" s="74"/>
      <c r="D54" s="58"/>
      <c r="E54" s="1206"/>
      <c r="F54" s="1206"/>
      <c r="G54" s="1206"/>
      <c r="H54" s="1206"/>
      <c r="I54" s="1206"/>
      <c r="J54" s="1206"/>
      <c r="K54" s="1206"/>
      <c r="L54" s="1206"/>
      <c r="M54" s="1206"/>
      <c r="N54" s="1206"/>
      <c r="O54" s="1206"/>
      <c r="P54" s="1206"/>
      <c r="Q54" s="1206"/>
      <c r="R54" s="1206"/>
      <c r="S54" s="1206"/>
      <c r="T54" s="1206"/>
      <c r="U54" s="1206"/>
      <c r="V54" s="1206"/>
      <c r="W54" s="1206"/>
      <c r="X54" s="1206"/>
      <c r="Y54" s="56"/>
    </row>
    <row r="55" spans="1:25" ht="15" hidden="1">
      <c r="A55" s="40"/>
      <c r="B55" s="75"/>
      <c r="C55" s="74"/>
      <c r="D55" s="58"/>
      <c r="E55" s="1206"/>
      <c r="F55" s="1206"/>
      <c r="G55" s="1206"/>
      <c r="H55" s="1206"/>
      <c r="I55" s="1206"/>
      <c r="J55" s="1206"/>
      <c r="K55" s="1206"/>
      <c r="L55" s="1206"/>
      <c r="M55" s="1206"/>
      <c r="N55" s="1206"/>
      <c r="O55" s="1206"/>
      <c r="P55" s="1206"/>
      <c r="Q55" s="1206"/>
      <c r="R55" s="1206"/>
      <c r="S55" s="1206"/>
      <c r="T55" s="1206"/>
      <c r="U55" s="1206"/>
      <c r="V55" s="1206"/>
      <c r="W55" s="1206"/>
      <c r="X55" s="1206"/>
      <c r="Y55" s="56"/>
    </row>
    <row r="56" spans="1:25" ht="25.5" hidden="1" customHeight="1">
      <c r="A56" s="40"/>
      <c r="B56" s="75"/>
      <c r="C56" s="74"/>
      <c r="D56" s="63"/>
      <c r="E56" s="1206"/>
      <c r="F56" s="1206"/>
      <c r="G56" s="1206"/>
      <c r="H56" s="1206"/>
      <c r="I56" s="1206"/>
      <c r="J56" s="1206"/>
      <c r="K56" s="1206"/>
      <c r="L56" s="1206"/>
      <c r="M56" s="1206"/>
      <c r="N56" s="1206"/>
      <c r="O56" s="1206"/>
      <c r="P56" s="1206"/>
      <c r="Q56" s="1206"/>
      <c r="R56" s="1206"/>
      <c r="S56" s="1206"/>
      <c r="T56" s="1206"/>
      <c r="U56" s="1206"/>
      <c r="V56" s="1206"/>
      <c r="W56" s="1206"/>
      <c r="X56" s="1206"/>
      <c r="Y56" s="56"/>
    </row>
    <row r="57" spans="1:25" ht="15" hidden="1">
      <c r="A57" s="40"/>
      <c r="B57" s="75"/>
      <c r="C57" s="74"/>
      <c r="D57" s="63"/>
      <c r="E57" s="1206"/>
      <c r="F57" s="1206"/>
      <c r="G57" s="1206"/>
      <c r="H57" s="1206"/>
      <c r="I57" s="1206"/>
      <c r="J57" s="1206"/>
      <c r="K57" s="1206"/>
      <c r="L57" s="1206"/>
      <c r="M57" s="1206"/>
      <c r="N57" s="1206"/>
      <c r="O57" s="1206"/>
      <c r="P57" s="1206"/>
      <c r="Q57" s="1206"/>
      <c r="R57" s="1206"/>
      <c r="S57" s="1206"/>
      <c r="T57" s="1206"/>
      <c r="U57" s="1206"/>
      <c r="V57" s="1206"/>
      <c r="W57" s="1206"/>
      <c r="X57" s="1206"/>
      <c r="Y57" s="56"/>
    </row>
    <row r="58" spans="1:25" ht="15" hidden="1" customHeight="1">
      <c r="A58" s="40"/>
      <c r="B58" s="75"/>
      <c r="C58" s="74"/>
      <c r="D58" s="58"/>
      <c r="E58" s="1207" t="s">
        <v>392</v>
      </c>
      <c r="F58" s="1207"/>
      <c r="G58" s="1207"/>
      <c r="H58" s="1207"/>
      <c r="I58" s="1207"/>
      <c r="J58" s="1207"/>
      <c r="K58" s="1207"/>
      <c r="L58" s="1207"/>
      <c r="M58" s="1207"/>
      <c r="N58" s="1207"/>
      <c r="O58" s="1207"/>
      <c r="P58" s="1207"/>
      <c r="Q58" s="1207"/>
      <c r="R58" s="1207"/>
      <c r="S58" s="1207"/>
      <c r="T58" s="1207"/>
      <c r="U58" s="1207"/>
      <c r="V58" s="223"/>
      <c r="W58" s="223"/>
      <c r="X58" s="223"/>
      <c r="Y58" s="56"/>
    </row>
    <row r="59" spans="1:25" ht="15" hidden="1" customHeight="1">
      <c r="A59" s="40"/>
      <c r="B59" s="75"/>
      <c r="C59" s="74"/>
      <c r="D59" s="58"/>
      <c r="E59" s="1209"/>
      <c r="F59" s="1209"/>
      <c r="G59" s="1209"/>
      <c r="H59" s="1204"/>
      <c r="I59" s="1205"/>
      <c r="J59" s="1205"/>
      <c r="K59" s="1205"/>
      <c r="L59" s="1205"/>
      <c r="M59" s="1205"/>
      <c r="N59" s="1205"/>
      <c r="O59" s="1205"/>
      <c r="P59" s="1205"/>
      <c r="Q59" s="1205"/>
      <c r="R59" s="1205"/>
      <c r="S59" s="1205"/>
      <c r="T59" s="1205"/>
      <c r="U59" s="1205"/>
      <c r="V59" s="1205"/>
      <c r="W59" s="1205"/>
      <c r="X59" s="1205"/>
      <c r="Y59" s="56"/>
    </row>
    <row r="60" spans="1:25" ht="15" hidden="1" customHeight="1">
      <c r="A60" s="40"/>
      <c r="B60" s="75"/>
      <c r="C60" s="74"/>
      <c r="D60" s="58"/>
      <c r="E60" s="1208"/>
      <c r="F60" s="1208"/>
      <c r="G60" s="1208"/>
      <c r="H60" s="1203"/>
      <c r="I60" s="1203"/>
      <c r="J60" s="1203"/>
      <c r="K60" s="1203"/>
      <c r="L60" s="1203"/>
      <c r="M60" s="1203"/>
      <c r="N60" s="1203"/>
      <c r="O60" s="1203"/>
      <c r="P60" s="1203"/>
      <c r="Q60" s="1203"/>
      <c r="R60" s="1203"/>
      <c r="S60" s="1203"/>
      <c r="T60" s="1203"/>
      <c r="U60" s="1203"/>
      <c r="V60" s="1203"/>
      <c r="W60" s="1203"/>
      <c r="X60" s="1203"/>
      <c r="Y60" s="56"/>
    </row>
    <row r="61" spans="1:25" ht="15" hidden="1">
      <c r="A61" s="40"/>
      <c r="B61" s="75"/>
      <c r="C61" s="74"/>
      <c r="D61" s="58"/>
      <c r="E61" s="67"/>
      <c r="F61" s="65"/>
      <c r="G61" s="66"/>
      <c r="H61" s="1203"/>
      <c r="I61" s="1203"/>
      <c r="J61" s="1203"/>
      <c r="K61" s="1203"/>
      <c r="L61" s="1203"/>
      <c r="M61" s="1203"/>
      <c r="N61" s="1203"/>
      <c r="O61" s="1203"/>
      <c r="P61" s="1203"/>
      <c r="Q61" s="1203"/>
      <c r="R61" s="1203"/>
      <c r="S61" s="1203"/>
      <c r="T61" s="1203"/>
      <c r="U61" s="1203"/>
      <c r="V61" s="1203"/>
      <c r="W61" s="1203"/>
      <c r="X61" s="1203"/>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7" t="s">
        <v>393</v>
      </c>
      <c r="F70" s="1207"/>
      <c r="G70" s="1207"/>
      <c r="H70" s="1207"/>
      <c r="I70" s="1207"/>
      <c r="J70" s="1207"/>
      <c r="K70" s="1207"/>
      <c r="L70" s="1207"/>
      <c r="M70" s="1207"/>
      <c r="N70" s="1207"/>
      <c r="O70" s="1207"/>
      <c r="P70" s="1207"/>
      <c r="Q70" s="1207"/>
      <c r="R70" s="1207"/>
      <c r="S70" s="1207"/>
      <c r="T70" s="1207"/>
      <c r="U70" s="418"/>
      <c r="V70" s="418"/>
      <c r="W70" s="418"/>
      <c r="X70" s="418"/>
      <c r="Y70" s="56"/>
    </row>
    <row r="71" spans="1:25" ht="15" hidden="1">
      <c r="A71" s="40"/>
      <c r="B71" s="75"/>
      <c r="C71" s="74"/>
      <c r="D71" s="58"/>
      <c r="E71" s="1207" t="s">
        <v>563</v>
      </c>
      <c r="F71" s="1207"/>
      <c r="G71" s="1207"/>
      <c r="H71" s="1207"/>
      <c r="I71" s="1207"/>
      <c r="J71" s="1207"/>
      <c r="K71" s="1207"/>
      <c r="L71" s="1207"/>
      <c r="M71" s="1207"/>
      <c r="N71" s="1207"/>
      <c r="O71" s="1207"/>
      <c r="P71" s="1207"/>
      <c r="Q71" s="1207"/>
      <c r="R71" s="1207"/>
      <c r="S71" s="1207"/>
      <c r="T71" s="1207"/>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7" t="s">
        <v>392</v>
      </c>
      <c r="F81" s="1207"/>
      <c r="G81" s="1207"/>
      <c r="H81" s="1207"/>
      <c r="I81" s="1207"/>
      <c r="J81" s="1207"/>
      <c r="K81" s="1207"/>
      <c r="L81" s="1207"/>
      <c r="M81" s="1207"/>
      <c r="N81" s="1207"/>
      <c r="O81" s="1207"/>
      <c r="P81" s="1207"/>
      <c r="Q81" s="1207"/>
      <c r="R81" s="1207"/>
      <c r="S81" s="1207"/>
      <c r="T81" s="1207"/>
      <c r="U81" s="1207"/>
      <c r="V81" s="223"/>
      <c r="W81" s="223"/>
      <c r="X81" s="223"/>
      <c r="Y81" s="56"/>
    </row>
    <row r="82" spans="1:25" ht="15" hidden="1" customHeight="1">
      <c r="A82" s="40"/>
      <c r="B82" s="75"/>
      <c r="C82" s="74"/>
      <c r="D82" s="58"/>
      <c r="E82" s="1208"/>
      <c r="F82" s="1208"/>
      <c r="G82" s="1208"/>
      <c r="H82" s="1204"/>
      <c r="I82" s="1205"/>
      <c r="J82" s="1205"/>
      <c r="K82" s="1205"/>
      <c r="L82" s="1205"/>
      <c r="M82" s="1205"/>
      <c r="N82" s="1205"/>
      <c r="O82" s="1205"/>
      <c r="P82" s="1205"/>
      <c r="Q82" s="1205"/>
      <c r="R82" s="1205"/>
      <c r="S82" s="1205"/>
      <c r="T82" s="1205"/>
      <c r="U82" s="1205"/>
      <c r="V82" s="1205"/>
      <c r="W82" s="1205"/>
      <c r="X82" s="1205"/>
      <c r="Y82" s="56"/>
    </row>
    <row r="83" spans="1:25" ht="15" hidden="1" customHeight="1">
      <c r="A83" s="40"/>
      <c r="B83" s="75"/>
      <c r="C83" s="74"/>
      <c r="D83" s="58"/>
      <c r="Y83" s="56"/>
    </row>
    <row r="84" spans="1:25" ht="15" hidden="1" customHeight="1">
      <c r="A84" s="40"/>
      <c r="B84" s="75"/>
      <c r="C84" s="74"/>
      <c r="D84" s="58"/>
      <c r="E84" s="67"/>
      <c r="F84" s="65"/>
      <c r="G84" s="66"/>
      <c r="H84" s="1203"/>
      <c r="I84" s="1203"/>
      <c r="J84" s="1203"/>
      <c r="K84" s="1203"/>
      <c r="L84" s="1203"/>
      <c r="M84" s="1203"/>
      <c r="N84" s="1203"/>
      <c r="O84" s="1203"/>
      <c r="P84" s="1203"/>
      <c r="Q84" s="1203"/>
      <c r="R84" s="1203"/>
      <c r="S84" s="1203"/>
      <c r="T84" s="1203"/>
      <c r="U84" s="1203"/>
      <c r="V84" s="1203"/>
      <c r="W84" s="1203"/>
      <c r="X84" s="1203"/>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1" t="s">
        <v>233</v>
      </c>
      <c r="F98" s="1211"/>
      <c r="G98" s="1211"/>
      <c r="H98" s="1211"/>
      <c r="I98" s="1211"/>
      <c r="J98" s="1211"/>
      <c r="K98" s="1211"/>
      <c r="L98" s="1211"/>
      <c r="M98" s="1211"/>
      <c r="N98" s="1211"/>
      <c r="O98" s="1211"/>
      <c r="P98" s="1211"/>
      <c r="Q98" s="1211"/>
      <c r="R98" s="1211"/>
      <c r="S98" s="1211"/>
      <c r="T98" s="1211"/>
      <c r="U98" s="1211"/>
      <c r="V98" s="1211"/>
      <c r="W98" s="1211"/>
      <c r="X98" s="1211"/>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0" t="s">
        <v>232</v>
      </c>
      <c r="G100" s="1210"/>
      <c r="H100" s="1210"/>
      <c r="I100" s="1210"/>
      <c r="J100" s="1210"/>
      <c r="K100" s="1210"/>
      <c r="L100" s="1210"/>
      <c r="M100" s="1210"/>
      <c r="N100" s="1210"/>
      <c r="O100" s="1210"/>
      <c r="P100" s="1210"/>
      <c r="Q100" s="1210"/>
      <c r="R100" s="1210"/>
      <c r="S100" s="1210"/>
      <c r="T100" s="59"/>
      <c r="U100" s="57"/>
      <c r="V100" s="57"/>
      <c r="W100" s="57"/>
      <c r="X100" s="57"/>
      <c r="Y100" s="56"/>
      <c r="AA100" s="76" t="s">
        <v>230</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0" t="s">
        <v>231</v>
      </c>
      <c r="G102" s="1210"/>
      <c r="H102" s="1210"/>
      <c r="I102" s="1210"/>
      <c r="J102" s="1210"/>
      <c r="K102" s="1210"/>
      <c r="L102" s="1210"/>
      <c r="M102" s="1210"/>
      <c r="N102" s="1210"/>
      <c r="O102" s="1210"/>
      <c r="P102" s="1210"/>
      <c r="Q102" s="1210"/>
      <c r="R102" s="1210"/>
      <c r="S102" s="1210"/>
      <c r="T102" s="1210"/>
      <c r="U102" s="1210"/>
      <c r="V102" s="1210"/>
      <c r="W102" s="1210"/>
      <c r="X102" s="1210"/>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Uzj7KBeOHQvjzhrrD8DNwScw9tclEDcv5+dU87DWkECwsXKiP7cSsXAT1GxWCNmJrC8XsC7XA5EAUDaqnMta4A==" saltValue="OZXti4Eo9yevNr4fb3s0nA=="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35" width="10.5703125" style="553"/>
    <col min="36" max="256" width="10.5703125" style="492"/>
    <col min="257" max="264" width="0" style="492" hidden="1" customWidth="1"/>
    <col min="265" max="267" width="3.7109375" style="492" customWidth="1"/>
    <col min="268" max="268" width="12.7109375" style="492" customWidth="1"/>
    <col min="269" max="269" width="47.42578125" style="492" customWidth="1"/>
    <col min="270" max="273" width="0" style="492" hidden="1" customWidth="1"/>
    <col min="274" max="274" width="11.7109375" style="492" customWidth="1"/>
    <col min="275" max="275" width="6.42578125" style="492" bestFit="1" customWidth="1"/>
    <col min="276" max="276" width="11.7109375" style="492" customWidth="1"/>
    <col min="277" max="277" width="0" style="492" hidden="1" customWidth="1"/>
    <col min="278" max="278" width="3.7109375" style="492" customWidth="1"/>
    <col min="279" max="279" width="11.140625" style="492" bestFit="1" customWidth="1"/>
    <col min="280" max="512" width="10.5703125" style="492"/>
    <col min="513" max="520" width="0" style="492" hidden="1" customWidth="1"/>
    <col min="521" max="523" width="3.7109375" style="492" customWidth="1"/>
    <col min="524" max="524" width="12.7109375" style="492" customWidth="1"/>
    <col min="525" max="525" width="47.42578125" style="492" customWidth="1"/>
    <col min="526" max="529" width="0" style="492" hidden="1" customWidth="1"/>
    <col min="530" max="530" width="11.7109375" style="492" customWidth="1"/>
    <col min="531" max="531" width="6.42578125" style="492" bestFit="1" customWidth="1"/>
    <col min="532" max="532" width="11.7109375" style="492" customWidth="1"/>
    <col min="533" max="533" width="0" style="492" hidden="1" customWidth="1"/>
    <col min="534" max="534" width="3.7109375" style="492" customWidth="1"/>
    <col min="535" max="535" width="11.140625" style="492" bestFit="1" customWidth="1"/>
    <col min="536" max="768" width="10.5703125" style="492"/>
    <col min="769" max="776" width="0" style="492" hidden="1" customWidth="1"/>
    <col min="777" max="779" width="3.7109375" style="492" customWidth="1"/>
    <col min="780" max="780" width="12.7109375" style="492" customWidth="1"/>
    <col min="781" max="781" width="47.42578125" style="492" customWidth="1"/>
    <col min="782" max="785" width="0" style="492" hidden="1" customWidth="1"/>
    <col min="786" max="786" width="11.7109375" style="492" customWidth="1"/>
    <col min="787" max="787" width="6.42578125" style="492" bestFit="1" customWidth="1"/>
    <col min="788" max="788" width="11.7109375" style="492" customWidth="1"/>
    <col min="789" max="789" width="0" style="492" hidden="1" customWidth="1"/>
    <col min="790" max="790" width="3.7109375" style="492" customWidth="1"/>
    <col min="791" max="791" width="11.140625" style="492" bestFit="1" customWidth="1"/>
    <col min="792" max="1024" width="10.5703125" style="492"/>
    <col min="1025" max="1032" width="0" style="492" hidden="1" customWidth="1"/>
    <col min="1033" max="1035" width="3.7109375" style="492" customWidth="1"/>
    <col min="1036" max="1036" width="12.7109375" style="492" customWidth="1"/>
    <col min="1037" max="1037" width="47.42578125" style="492" customWidth="1"/>
    <col min="1038" max="1041" width="0" style="492" hidden="1" customWidth="1"/>
    <col min="1042" max="1042" width="11.7109375" style="492" customWidth="1"/>
    <col min="1043" max="1043" width="6.42578125" style="492" bestFit="1" customWidth="1"/>
    <col min="1044" max="1044" width="11.7109375" style="492" customWidth="1"/>
    <col min="1045" max="1045" width="0" style="492" hidden="1" customWidth="1"/>
    <col min="1046" max="1046" width="3.7109375" style="492" customWidth="1"/>
    <col min="1047" max="1047" width="11.140625" style="492" bestFit="1" customWidth="1"/>
    <col min="1048" max="1280" width="10.5703125" style="492"/>
    <col min="1281" max="1288" width="0" style="492" hidden="1" customWidth="1"/>
    <col min="1289" max="1291" width="3.7109375" style="492" customWidth="1"/>
    <col min="1292" max="1292" width="12.7109375" style="492" customWidth="1"/>
    <col min="1293" max="1293" width="47.42578125" style="492" customWidth="1"/>
    <col min="1294" max="1297" width="0" style="492" hidden="1" customWidth="1"/>
    <col min="1298" max="1298" width="11.7109375" style="492" customWidth="1"/>
    <col min="1299" max="1299" width="6.42578125" style="492" bestFit="1" customWidth="1"/>
    <col min="1300" max="1300" width="11.7109375" style="492" customWidth="1"/>
    <col min="1301" max="1301" width="0" style="492" hidden="1" customWidth="1"/>
    <col min="1302" max="1302" width="3.7109375" style="492" customWidth="1"/>
    <col min="1303" max="1303" width="11.140625" style="492" bestFit="1" customWidth="1"/>
    <col min="1304" max="1536" width="10.5703125" style="492"/>
    <col min="1537" max="1544" width="0" style="492" hidden="1" customWidth="1"/>
    <col min="1545" max="1547" width="3.7109375" style="492" customWidth="1"/>
    <col min="1548" max="1548" width="12.7109375" style="492" customWidth="1"/>
    <col min="1549" max="1549" width="47.42578125" style="492" customWidth="1"/>
    <col min="1550" max="1553" width="0" style="492" hidden="1" customWidth="1"/>
    <col min="1554" max="1554" width="11.7109375" style="492" customWidth="1"/>
    <col min="1555" max="1555" width="6.42578125" style="492" bestFit="1" customWidth="1"/>
    <col min="1556" max="1556" width="11.7109375" style="492" customWidth="1"/>
    <col min="1557" max="1557" width="0" style="492" hidden="1" customWidth="1"/>
    <col min="1558" max="1558" width="3.7109375" style="492" customWidth="1"/>
    <col min="1559" max="1559" width="11.140625" style="492" bestFit="1" customWidth="1"/>
    <col min="1560" max="1792" width="10.5703125" style="492"/>
    <col min="1793" max="1800" width="0" style="492" hidden="1" customWidth="1"/>
    <col min="1801" max="1803" width="3.7109375" style="492" customWidth="1"/>
    <col min="1804" max="1804" width="12.7109375" style="492" customWidth="1"/>
    <col min="1805" max="1805" width="47.42578125" style="492" customWidth="1"/>
    <col min="1806" max="1809" width="0" style="492" hidden="1" customWidth="1"/>
    <col min="1810" max="1810" width="11.7109375" style="492" customWidth="1"/>
    <col min="1811" max="1811" width="6.42578125" style="492" bestFit="1" customWidth="1"/>
    <col min="1812" max="1812" width="11.7109375" style="492" customWidth="1"/>
    <col min="1813" max="1813" width="0" style="492" hidden="1" customWidth="1"/>
    <col min="1814" max="1814" width="3.7109375" style="492" customWidth="1"/>
    <col min="1815" max="1815" width="11.140625" style="492" bestFit="1" customWidth="1"/>
    <col min="1816" max="2048" width="10.5703125" style="492"/>
    <col min="2049" max="2056" width="0" style="492" hidden="1" customWidth="1"/>
    <col min="2057" max="2059" width="3.7109375" style="492" customWidth="1"/>
    <col min="2060" max="2060" width="12.7109375" style="492" customWidth="1"/>
    <col min="2061" max="2061" width="47.42578125" style="492" customWidth="1"/>
    <col min="2062" max="2065" width="0" style="492" hidden="1" customWidth="1"/>
    <col min="2066" max="2066" width="11.7109375" style="492" customWidth="1"/>
    <col min="2067" max="2067" width="6.42578125" style="492" bestFit="1" customWidth="1"/>
    <col min="2068" max="2068" width="11.7109375" style="492" customWidth="1"/>
    <col min="2069" max="2069" width="0" style="492" hidden="1" customWidth="1"/>
    <col min="2070" max="2070" width="3.7109375" style="492" customWidth="1"/>
    <col min="2071" max="2071" width="11.140625" style="492" bestFit="1" customWidth="1"/>
    <col min="2072" max="2304" width="10.5703125" style="492"/>
    <col min="2305" max="2312" width="0" style="492" hidden="1" customWidth="1"/>
    <col min="2313" max="2315" width="3.7109375" style="492" customWidth="1"/>
    <col min="2316" max="2316" width="12.7109375" style="492" customWidth="1"/>
    <col min="2317" max="2317" width="47.42578125" style="492" customWidth="1"/>
    <col min="2318" max="2321" width="0" style="492" hidden="1" customWidth="1"/>
    <col min="2322" max="2322" width="11.7109375" style="492" customWidth="1"/>
    <col min="2323" max="2323" width="6.42578125" style="492" bestFit="1" customWidth="1"/>
    <col min="2324" max="2324" width="11.7109375" style="492" customWidth="1"/>
    <col min="2325" max="2325" width="0" style="492" hidden="1" customWidth="1"/>
    <col min="2326" max="2326" width="3.7109375" style="492" customWidth="1"/>
    <col min="2327" max="2327" width="11.140625" style="492" bestFit="1" customWidth="1"/>
    <col min="2328" max="2560" width="10.5703125" style="492"/>
    <col min="2561" max="2568" width="0" style="492" hidden="1" customWidth="1"/>
    <col min="2569" max="2571" width="3.7109375" style="492" customWidth="1"/>
    <col min="2572" max="2572" width="12.7109375" style="492" customWidth="1"/>
    <col min="2573" max="2573" width="47.42578125" style="492" customWidth="1"/>
    <col min="2574" max="2577" width="0" style="492" hidden="1" customWidth="1"/>
    <col min="2578" max="2578" width="11.7109375" style="492" customWidth="1"/>
    <col min="2579" max="2579" width="6.42578125" style="492" bestFit="1" customWidth="1"/>
    <col min="2580" max="2580" width="11.7109375" style="492" customWidth="1"/>
    <col min="2581" max="2581" width="0" style="492" hidden="1" customWidth="1"/>
    <col min="2582" max="2582" width="3.7109375" style="492" customWidth="1"/>
    <col min="2583" max="2583" width="11.140625" style="492" bestFit="1" customWidth="1"/>
    <col min="2584" max="2816" width="10.5703125" style="492"/>
    <col min="2817" max="2824" width="0" style="492" hidden="1" customWidth="1"/>
    <col min="2825" max="2827" width="3.7109375" style="492" customWidth="1"/>
    <col min="2828" max="2828" width="12.7109375" style="492" customWidth="1"/>
    <col min="2829" max="2829" width="47.42578125" style="492" customWidth="1"/>
    <col min="2830" max="2833" width="0" style="492" hidden="1" customWidth="1"/>
    <col min="2834" max="2834" width="11.7109375" style="492" customWidth="1"/>
    <col min="2835" max="2835" width="6.42578125" style="492" bestFit="1" customWidth="1"/>
    <col min="2836" max="2836" width="11.7109375" style="492" customWidth="1"/>
    <col min="2837" max="2837" width="0" style="492" hidden="1" customWidth="1"/>
    <col min="2838" max="2838" width="3.7109375" style="492" customWidth="1"/>
    <col min="2839" max="2839" width="11.140625" style="492" bestFit="1" customWidth="1"/>
    <col min="2840" max="3072" width="10.5703125" style="492"/>
    <col min="3073" max="3080" width="0" style="492" hidden="1" customWidth="1"/>
    <col min="3081" max="3083" width="3.7109375" style="492" customWidth="1"/>
    <col min="3084" max="3084" width="12.7109375" style="492" customWidth="1"/>
    <col min="3085" max="3085" width="47.42578125" style="492" customWidth="1"/>
    <col min="3086" max="3089" width="0" style="492" hidden="1" customWidth="1"/>
    <col min="3090" max="3090" width="11.7109375" style="492" customWidth="1"/>
    <col min="3091" max="3091" width="6.42578125" style="492" bestFit="1" customWidth="1"/>
    <col min="3092" max="3092" width="11.7109375" style="492" customWidth="1"/>
    <col min="3093" max="3093" width="0" style="492" hidden="1" customWidth="1"/>
    <col min="3094" max="3094" width="3.7109375" style="492" customWidth="1"/>
    <col min="3095" max="3095" width="11.140625" style="492" bestFit="1" customWidth="1"/>
    <col min="3096" max="3328" width="10.5703125" style="492"/>
    <col min="3329" max="3336" width="0" style="492" hidden="1" customWidth="1"/>
    <col min="3337" max="3339" width="3.7109375" style="492" customWidth="1"/>
    <col min="3340" max="3340" width="12.7109375" style="492" customWidth="1"/>
    <col min="3341" max="3341" width="47.42578125" style="492" customWidth="1"/>
    <col min="3342" max="3345" width="0" style="492" hidden="1" customWidth="1"/>
    <col min="3346" max="3346" width="11.7109375" style="492" customWidth="1"/>
    <col min="3347" max="3347" width="6.42578125" style="492" bestFit="1" customWidth="1"/>
    <col min="3348" max="3348" width="11.7109375" style="492" customWidth="1"/>
    <col min="3349" max="3349" width="0" style="492" hidden="1" customWidth="1"/>
    <col min="3350" max="3350" width="3.7109375" style="492" customWidth="1"/>
    <col min="3351" max="3351" width="11.140625" style="492" bestFit="1" customWidth="1"/>
    <col min="3352" max="3584" width="10.5703125" style="492"/>
    <col min="3585" max="3592" width="0" style="492" hidden="1" customWidth="1"/>
    <col min="3593" max="3595" width="3.7109375" style="492" customWidth="1"/>
    <col min="3596" max="3596" width="12.7109375" style="492" customWidth="1"/>
    <col min="3597" max="3597" width="47.42578125" style="492" customWidth="1"/>
    <col min="3598" max="3601" width="0" style="492" hidden="1" customWidth="1"/>
    <col min="3602" max="3602" width="11.7109375" style="492" customWidth="1"/>
    <col min="3603" max="3603" width="6.42578125" style="492" bestFit="1" customWidth="1"/>
    <col min="3604" max="3604" width="11.7109375" style="492" customWidth="1"/>
    <col min="3605" max="3605" width="0" style="492" hidden="1" customWidth="1"/>
    <col min="3606" max="3606" width="3.7109375" style="492" customWidth="1"/>
    <col min="3607" max="3607" width="11.140625" style="492" bestFit="1" customWidth="1"/>
    <col min="3608" max="3840" width="10.5703125" style="492"/>
    <col min="3841" max="3848" width="0" style="492" hidden="1" customWidth="1"/>
    <col min="3849" max="3851" width="3.7109375" style="492" customWidth="1"/>
    <col min="3852" max="3852" width="12.7109375" style="492" customWidth="1"/>
    <col min="3853" max="3853" width="47.42578125" style="492" customWidth="1"/>
    <col min="3854" max="3857" width="0" style="492" hidden="1" customWidth="1"/>
    <col min="3858" max="3858" width="11.7109375" style="492" customWidth="1"/>
    <col min="3859" max="3859" width="6.42578125" style="492" bestFit="1" customWidth="1"/>
    <col min="3860" max="3860" width="11.7109375" style="492" customWidth="1"/>
    <col min="3861" max="3861" width="0" style="492" hidden="1" customWidth="1"/>
    <col min="3862" max="3862" width="3.7109375" style="492" customWidth="1"/>
    <col min="3863" max="3863" width="11.140625" style="492" bestFit="1" customWidth="1"/>
    <col min="3864" max="4096" width="10.5703125" style="492"/>
    <col min="4097" max="4104" width="0" style="492" hidden="1" customWidth="1"/>
    <col min="4105" max="4107" width="3.7109375" style="492" customWidth="1"/>
    <col min="4108" max="4108" width="12.7109375" style="492" customWidth="1"/>
    <col min="4109" max="4109" width="47.42578125" style="492" customWidth="1"/>
    <col min="4110" max="4113" width="0" style="492" hidden="1" customWidth="1"/>
    <col min="4114" max="4114" width="11.7109375" style="492" customWidth="1"/>
    <col min="4115" max="4115" width="6.42578125" style="492" bestFit="1" customWidth="1"/>
    <col min="4116" max="4116" width="11.7109375" style="492" customWidth="1"/>
    <col min="4117" max="4117" width="0" style="492" hidden="1" customWidth="1"/>
    <col min="4118" max="4118" width="3.7109375" style="492" customWidth="1"/>
    <col min="4119" max="4119" width="11.140625" style="492" bestFit="1" customWidth="1"/>
    <col min="4120" max="4352" width="10.5703125" style="492"/>
    <col min="4353" max="4360" width="0" style="492" hidden="1" customWidth="1"/>
    <col min="4361" max="4363" width="3.7109375" style="492" customWidth="1"/>
    <col min="4364" max="4364" width="12.7109375" style="492" customWidth="1"/>
    <col min="4365" max="4365" width="47.42578125" style="492" customWidth="1"/>
    <col min="4366" max="4369" width="0" style="492" hidden="1" customWidth="1"/>
    <col min="4370" max="4370" width="11.7109375" style="492" customWidth="1"/>
    <col min="4371" max="4371" width="6.42578125" style="492" bestFit="1" customWidth="1"/>
    <col min="4372" max="4372" width="11.7109375" style="492" customWidth="1"/>
    <col min="4373" max="4373" width="0" style="492" hidden="1" customWidth="1"/>
    <col min="4374" max="4374" width="3.7109375" style="492" customWidth="1"/>
    <col min="4375" max="4375" width="11.140625" style="492" bestFit="1" customWidth="1"/>
    <col min="4376" max="4608" width="10.5703125" style="492"/>
    <col min="4609" max="4616" width="0" style="492" hidden="1" customWidth="1"/>
    <col min="4617" max="4619" width="3.7109375" style="492" customWidth="1"/>
    <col min="4620" max="4620" width="12.7109375" style="492" customWidth="1"/>
    <col min="4621" max="4621" width="47.42578125" style="492" customWidth="1"/>
    <col min="4622" max="4625" width="0" style="492" hidden="1" customWidth="1"/>
    <col min="4626" max="4626" width="11.7109375" style="492" customWidth="1"/>
    <col min="4627" max="4627" width="6.42578125" style="492" bestFit="1" customWidth="1"/>
    <col min="4628" max="4628" width="11.7109375" style="492" customWidth="1"/>
    <col min="4629" max="4629" width="0" style="492" hidden="1" customWidth="1"/>
    <col min="4630" max="4630" width="3.7109375" style="492" customWidth="1"/>
    <col min="4631" max="4631" width="11.140625" style="492" bestFit="1" customWidth="1"/>
    <col min="4632" max="4864" width="10.5703125" style="492"/>
    <col min="4865" max="4872" width="0" style="492" hidden="1" customWidth="1"/>
    <col min="4873" max="4875" width="3.7109375" style="492" customWidth="1"/>
    <col min="4876" max="4876" width="12.7109375" style="492" customWidth="1"/>
    <col min="4877" max="4877" width="47.42578125" style="492" customWidth="1"/>
    <col min="4878" max="4881" width="0" style="492" hidden="1" customWidth="1"/>
    <col min="4882" max="4882" width="11.7109375" style="492" customWidth="1"/>
    <col min="4883" max="4883" width="6.42578125" style="492" bestFit="1" customWidth="1"/>
    <col min="4884" max="4884" width="11.7109375" style="492" customWidth="1"/>
    <col min="4885" max="4885" width="0" style="492" hidden="1" customWidth="1"/>
    <col min="4886" max="4886" width="3.7109375" style="492" customWidth="1"/>
    <col min="4887" max="4887" width="11.140625" style="492" bestFit="1" customWidth="1"/>
    <col min="4888" max="5120" width="10.5703125" style="492"/>
    <col min="5121" max="5128" width="0" style="492" hidden="1" customWidth="1"/>
    <col min="5129" max="5131" width="3.7109375" style="492" customWidth="1"/>
    <col min="5132" max="5132" width="12.7109375" style="492" customWidth="1"/>
    <col min="5133" max="5133" width="47.42578125" style="492" customWidth="1"/>
    <col min="5134" max="5137" width="0" style="492" hidden="1" customWidth="1"/>
    <col min="5138" max="5138" width="11.7109375" style="492" customWidth="1"/>
    <col min="5139" max="5139" width="6.42578125" style="492" bestFit="1" customWidth="1"/>
    <col min="5140" max="5140" width="11.7109375" style="492" customWidth="1"/>
    <col min="5141" max="5141" width="0" style="492" hidden="1" customWidth="1"/>
    <col min="5142" max="5142" width="3.7109375" style="492" customWidth="1"/>
    <col min="5143" max="5143" width="11.140625" style="492" bestFit="1" customWidth="1"/>
    <col min="5144" max="5376" width="10.5703125" style="492"/>
    <col min="5377" max="5384" width="0" style="492" hidden="1" customWidth="1"/>
    <col min="5385" max="5387" width="3.7109375" style="492" customWidth="1"/>
    <col min="5388" max="5388" width="12.7109375" style="492" customWidth="1"/>
    <col min="5389" max="5389" width="47.42578125" style="492" customWidth="1"/>
    <col min="5390" max="5393" width="0" style="492" hidden="1" customWidth="1"/>
    <col min="5394" max="5394" width="11.7109375" style="492" customWidth="1"/>
    <col min="5395" max="5395" width="6.42578125" style="492" bestFit="1" customWidth="1"/>
    <col min="5396" max="5396" width="11.7109375" style="492" customWidth="1"/>
    <col min="5397" max="5397" width="0" style="492" hidden="1" customWidth="1"/>
    <col min="5398" max="5398" width="3.7109375" style="492" customWidth="1"/>
    <col min="5399" max="5399" width="11.140625" style="492" bestFit="1" customWidth="1"/>
    <col min="5400" max="5632" width="10.5703125" style="492"/>
    <col min="5633" max="5640" width="0" style="492" hidden="1" customWidth="1"/>
    <col min="5641" max="5643" width="3.7109375" style="492" customWidth="1"/>
    <col min="5644" max="5644" width="12.7109375" style="492" customWidth="1"/>
    <col min="5645" max="5645" width="47.42578125" style="492" customWidth="1"/>
    <col min="5646" max="5649" width="0" style="492" hidden="1" customWidth="1"/>
    <col min="5650" max="5650" width="11.7109375" style="492" customWidth="1"/>
    <col min="5651" max="5651" width="6.42578125" style="492" bestFit="1" customWidth="1"/>
    <col min="5652" max="5652" width="11.7109375" style="492" customWidth="1"/>
    <col min="5653" max="5653" width="0" style="492" hidden="1" customWidth="1"/>
    <col min="5654" max="5654" width="3.7109375" style="492" customWidth="1"/>
    <col min="5655" max="5655" width="11.140625" style="492" bestFit="1" customWidth="1"/>
    <col min="5656" max="5888" width="10.5703125" style="492"/>
    <col min="5889" max="5896" width="0" style="492" hidden="1" customWidth="1"/>
    <col min="5897" max="5899" width="3.7109375" style="492" customWidth="1"/>
    <col min="5900" max="5900" width="12.7109375" style="492" customWidth="1"/>
    <col min="5901" max="5901" width="47.42578125" style="492" customWidth="1"/>
    <col min="5902" max="5905" width="0" style="492" hidden="1" customWidth="1"/>
    <col min="5906" max="5906" width="11.7109375" style="492" customWidth="1"/>
    <col min="5907" max="5907" width="6.42578125" style="492" bestFit="1" customWidth="1"/>
    <col min="5908" max="5908" width="11.7109375" style="492" customWidth="1"/>
    <col min="5909" max="5909" width="0" style="492" hidden="1" customWidth="1"/>
    <col min="5910" max="5910" width="3.7109375" style="492" customWidth="1"/>
    <col min="5911" max="5911" width="11.140625" style="492" bestFit="1" customWidth="1"/>
    <col min="5912" max="6144" width="10.5703125" style="492"/>
    <col min="6145" max="6152" width="0" style="492" hidden="1" customWidth="1"/>
    <col min="6153" max="6155" width="3.7109375" style="492" customWidth="1"/>
    <col min="6156" max="6156" width="12.7109375" style="492" customWidth="1"/>
    <col min="6157" max="6157" width="47.42578125" style="492" customWidth="1"/>
    <col min="6158" max="6161" width="0" style="492" hidden="1" customWidth="1"/>
    <col min="6162" max="6162" width="11.7109375" style="492" customWidth="1"/>
    <col min="6163" max="6163" width="6.42578125" style="492" bestFit="1" customWidth="1"/>
    <col min="6164" max="6164" width="11.7109375" style="492" customWidth="1"/>
    <col min="6165" max="6165" width="0" style="492" hidden="1" customWidth="1"/>
    <col min="6166" max="6166" width="3.7109375" style="492" customWidth="1"/>
    <col min="6167" max="6167" width="11.140625" style="492" bestFit="1" customWidth="1"/>
    <col min="6168" max="6400" width="10.5703125" style="492"/>
    <col min="6401" max="6408" width="0" style="492" hidden="1" customWidth="1"/>
    <col min="6409" max="6411" width="3.7109375" style="492" customWidth="1"/>
    <col min="6412" max="6412" width="12.7109375" style="492" customWidth="1"/>
    <col min="6413" max="6413" width="47.42578125" style="492" customWidth="1"/>
    <col min="6414" max="6417" width="0" style="492" hidden="1" customWidth="1"/>
    <col min="6418" max="6418" width="11.7109375" style="492" customWidth="1"/>
    <col min="6419" max="6419" width="6.42578125" style="492" bestFit="1" customWidth="1"/>
    <col min="6420" max="6420" width="11.7109375" style="492" customWidth="1"/>
    <col min="6421" max="6421" width="0" style="492" hidden="1" customWidth="1"/>
    <col min="6422" max="6422" width="3.7109375" style="492" customWidth="1"/>
    <col min="6423" max="6423" width="11.140625" style="492" bestFit="1" customWidth="1"/>
    <col min="6424" max="6656" width="10.5703125" style="492"/>
    <col min="6657" max="6664" width="0" style="492" hidden="1" customWidth="1"/>
    <col min="6665" max="6667" width="3.7109375" style="492" customWidth="1"/>
    <col min="6668" max="6668" width="12.7109375" style="492" customWidth="1"/>
    <col min="6669" max="6669" width="47.42578125" style="492" customWidth="1"/>
    <col min="6670" max="6673" width="0" style="492" hidden="1" customWidth="1"/>
    <col min="6674" max="6674" width="11.7109375" style="492" customWidth="1"/>
    <col min="6675" max="6675" width="6.42578125" style="492" bestFit="1" customWidth="1"/>
    <col min="6676" max="6676" width="11.7109375" style="492" customWidth="1"/>
    <col min="6677" max="6677" width="0" style="492" hidden="1" customWidth="1"/>
    <col min="6678" max="6678" width="3.7109375" style="492" customWidth="1"/>
    <col min="6679" max="6679" width="11.140625" style="492" bestFit="1" customWidth="1"/>
    <col min="6680" max="6912" width="10.5703125" style="492"/>
    <col min="6913" max="6920" width="0" style="492" hidden="1" customWidth="1"/>
    <col min="6921" max="6923" width="3.7109375" style="492" customWidth="1"/>
    <col min="6924" max="6924" width="12.7109375" style="492" customWidth="1"/>
    <col min="6925" max="6925" width="47.42578125" style="492" customWidth="1"/>
    <col min="6926" max="6929" width="0" style="492" hidden="1" customWidth="1"/>
    <col min="6930" max="6930" width="11.7109375" style="492" customWidth="1"/>
    <col min="6931" max="6931" width="6.42578125" style="492" bestFit="1" customWidth="1"/>
    <col min="6932" max="6932" width="11.7109375" style="492" customWidth="1"/>
    <col min="6933" max="6933" width="0" style="492" hidden="1" customWidth="1"/>
    <col min="6934" max="6934" width="3.7109375" style="492" customWidth="1"/>
    <col min="6935" max="6935" width="11.140625" style="492" bestFit="1" customWidth="1"/>
    <col min="6936" max="7168" width="10.5703125" style="492"/>
    <col min="7169" max="7176" width="0" style="492" hidden="1" customWidth="1"/>
    <col min="7177" max="7179" width="3.7109375" style="492" customWidth="1"/>
    <col min="7180" max="7180" width="12.7109375" style="492" customWidth="1"/>
    <col min="7181" max="7181" width="47.42578125" style="492" customWidth="1"/>
    <col min="7182" max="7185" width="0" style="492" hidden="1" customWidth="1"/>
    <col min="7186" max="7186" width="11.7109375" style="492" customWidth="1"/>
    <col min="7187" max="7187" width="6.42578125" style="492" bestFit="1" customWidth="1"/>
    <col min="7188" max="7188" width="11.7109375" style="492" customWidth="1"/>
    <col min="7189" max="7189" width="0" style="492" hidden="1" customWidth="1"/>
    <col min="7190" max="7190" width="3.7109375" style="492" customWidth="1"/>
    <col min="7191" max="7191" width="11.140625" style="492" bestFit="1" customWidth="1"/>
    <col min="7192" max="7424" width="10.5703125" style="492"/>
    <col min="7425" max="7432" width="0" style="492" hidden="1" customWidth="1"/>
    <col min="7433" max="7435" width="3.7109375" style="492" customWidth="1"/>
    <col min="7436" max="7436" width="12.7109375" style="492" customWidth="1"/>
    <col min="7437" max="7437" width="47.42578125" style="492" customWidth="1"/>
    <col min="7438" max="7441" width="0" style="492" hidden="1" customWidth="1"/>
    <col min="7442" max="7442" width="11.7109375" style="492" customWidth="1"/>
    <col min="7443" max="7443" width="6.42578125" style="492" bestFit="1" customWidth="1"/>
    <col min="7444" max="7444" width="11.7109375" style="492" customWidth="1"/>
    <col min="7445" max="7445" width="0" style="492" hidden="1" customWidth="1"/>
    <col min="7446" max="7446" width="3.7109375" style="492" customWidth="1"/>
    <col min="7447" max="7447" width="11.140625" style="492" bestFit="1" customWidth="1"/>
    <col min="7448" max="7680" width="10.5703125" style="492"/>
    <col min="7681" max="7688" width="0" style="492" hidden="1" customWidth="1"/>
    <col min="7689" max="7691" width="3.7109375" style="492" customWidth="1"/>
    <col min="7692" max="7692" width="12.7109375" style="492" customWidth="1"/>
    <col min="7693" max="7693" width="47.42578125" style="492" customWidth="1"/>
    <col min="7694" max="7697" width="0" style="492" hidden="1" customWidth="1"/>
    <col min="7698" max="7698" width="11.7109375" style="492" customWidth="1"/>
    <col min="7699" max="7699" width="6.42578125" style="492" bestFit="1" customWidth="1"/>
    <col min="7700" max="7700" width="11.7109375" style="492" customWidth="1"/>
    <col min="7701" max="7701" width="0" style="492" hidden="1" customWidth="1"/>
    <col min="7702" max="7702" width="3.7109375" style="492" customWidth="1"/>
    <col min="7703" max="7703" width="11.140625" style="492" bestFit="1" customWidth="1"/>
    <col min="7704" max="7936" width="10.5703125" style="492"/>
    <col min="7937" max="7944" width="0" style="492" hidden="1" customWidth="1"/>
    <col min="7945" max="7947" width="3.7109375" style="492" customWidth="1"/>
    <col min="7948" max="7948" width="12.7109375" style="492" customWidth="1"/>
    <col min="7949" max="7949" width="47.42578125" style="492" customWidth="1"/>
    <col min="7950" max="7953" width="0" style="492" hidden="1" customWidth="1"/>
    <col min="7954" max="7954" width="11.7109375" style="492" customWidth="1"/>
    <col min="7955" max="7955" width="6.42578125" style="492" bestFit="1" customWidth="1"/>
    <col min="7956" max="7956" width="11.7109375" style="492" customWidth="1"/>
    <col min="7957" max="7957" width="0" style="492" hidden="1" customWidth="1"/>
    <col min="7958" max="7958" width="3.7109375" style="492" customWidth="1"/>
    <col min="7959" max="7959" width="11.140625" style="492" bestFit="1" customWidth="1"/>
    <col min="7960" max="8192" width="10.5703125" style="492"/>
    <col min="8193" max="8200" width="0" style="492" hidden="1" customWidth="1"/>
    <col min="8201" max="8203" width="3.7109375" style="492" customWidth="1"/>
    <col min="8204" max="8204" width="12.7109375" style="492" customWidth="1"/>
    <col min="8205" max="8205" width="47.42578125" style="492" customWidth="1"/>
    <col min="8206" max="8209" width="0" style="492" hidden="1" customWidth="1"/>
    <col min="8210" max="8210" width="11.7109375" style="492" customWidth="1"/>
    <col min="8211" max="8211" width="6.42578125" style="492" bestFit="1" customWidth="1"/>
    <col min="8212" max="8212" width="11.7109375" style="492" customWidth="1"/>
    <col min="8213" max="8213" width="0" style="492" hidden="1" customWidth="1"/>
    <col min="8214" max="8214" width="3.7109375" style="492" customWidth="1"/>
    <col min="8215" max="8215" width="11.140625" style="492" bestFit="1" customWidth="1"/>
    <col min="8216" max="8448" width="10.5703125" style="492"/>
    <col min="8449" max="8456" width="0" style="492" hidden="1" customWidth="1"/>
    <col min="8457" max="8459" width="3.7109375" style="492" customWidth="1"/>
    <col min="8460" max="8460" width="12.7109375" style="492" customWidth="1"/>
    <col min="8461" max="8461" width="47.42578125" style="492" customWidth="1"/>
    <col min="8462" max="8465" width="0" style="492" hidden="1" customWidth="1"/>
    <col min="8466" max="8466" width="11.7109375" style="492" customWidth="1"/>
    <col min="8467" max="8467" width="6.42578125" style="492" bestFit="1" customWidth="1"/>
    <col min="8468" max="8468" width="11.7109375" style="492" customWidth="1"/>
    <col min="8469" max="8469" width="0" style="492" hidden="1" customWidth="1"/>
    <col min="8470" max="8470" width="3.7109375" style="492" customWidth="1"/>
    <col min="8471" max="8471" width="11.140625" style="492" bestFit="1" customWidth="1"/>
    <col min="8472" max="8704" width="10.5703125" style="492"/>
    <col min="8705" max="8712" width="0" style="492" hidden="1" customWidth="1"/>
    <col min="8713" max="8715" width="3.7109375" style="492" customWidth="1"/>
    <col min="8716" max="8716" width="12.7109375" style="492" customWidth="1"/>
    <col min="8717" max="8717" width="47.42578125" style="492" customWidth="1"/>
    <col min="8718" max="8721" width="0" style="492" hidden="1" customWidth="1"/>
    <col min="8722" max="8722" width="11.7109375" style="492" customWidth="1"/>
    <col min="8723" max="8723" width="6.42578125" style="492" bestFit="1" customWidth="1"/>
    <col min="8724" max="8724" width="11.7109375" style="492" customWidth="1"/>
    <col min="8725" max="8725" width="0" style="492" hidden="1" customWidth="1"/>
    <col min="8726" max="8726" width="3.7109375" style="492" customWidth="1"/>
    <col min="8727" max="8727" width="11.140625" style="492" bestFit="1" customWidth="1"/>
    <col min="8728" max="8960" width="10.5703125" style="492"/>
    <col min="8961" max="8968" width="0" style="492" hidden="1" customWidth="1"/>
    <col min="8969" max="8971" width="3.7109375" style="492" customWidth="1"/>
    <col min="8972" max="8972" width="12.7109375" style="492" customWidth="1"/>
    <col min="8973" max="8973" width="47.42578125" style="492" customWidth="1"/>
    <col min="8974" max="8977" width="0" style="492" hidden="1" customWidth="1"/>
    <col min="8978" max="8978" width="11.7109375" style="492" customWidth="1"/>
    <col min="8979" max="8979" width="6.42578125" style="492" bestFit="1" customWidth="1"/>
    <col min="8980" max="8980" width="11.7109375" style="492" customWidth="1"/>
    <col min="8981" max="8981" width="0" style="492" hidden="1" customWidth="1"/>
    <col min="8982" max="8982" width="3.7109375" style="492" customWidth="1"/>
    <col min="8983" max="8983" width="11.140625" style="492" bestFit="1" customWidth="1"/>
    <col min="8984" max="9216" width="10.5703125" style="492"/>
    <col min="9217" max="9224" width="0" style="492" hidden="1" customWidth="1"/>
    <col min="9225" max="9227" width="3.7109375" style="492" customWidth="1"/>
    <col min="9228" max="9228" width="12.7109375" style="492" customWidth="1"/>
    <col min="9229" max="9229" width="47.42578125" style="492" customWidth="1"/>
    <col min="9230" max="9233" width="0" style="492" hidden="1" customWidth="1"/>
    <col min="9234" max="9234" width="11.7109375" style="492" customWidth="1"/>
    <col min="9235" max="9235" width="6.42578125" style="492" bestFit="1" customWidth="1"/>
    <col min="9236" max="9236" width="11.7109375" style="492" customWidth="1"/>
    <col min="9237" max="9237" width="0" style="492" hidden="1" customWidth="1"/>
    <col min="9238" max="9238" width="3.7109375" style="492" customWidth="1"/>
    <col min="9239" max="9239" width="11.140625" style="492" bestFit="1" customWidth="1"/>
    <col min="9240" max="9472" width="10.5703125" style="492"/>
    <col min="9473" max="9480" width="0" style="492" hidden="1" customWidth="1"/>
    <col min="9481" max="9483" width="3.7109375" style="492" customWidth="1"/>
    <col min="9484" max="9484" width="12.7109375" style="492" customWidth="1"/>
    <col min="9485" max="9485" width="47.42578125" style="492" customWidth="1"/>
    <col min="9486" max="9489" width="0" style="492" hidden="1" customWidth="1"/>
    <col min="9490" max="9490" width="11.7109375" style="492" customWidth="1"/>
    <col min="9491" max="9491" width="6.42578125" style="492" bestFit="1" customWidth="1"/>
    <col min="9492" max="9492" width="11.7109375" style="492" customWidth="1"/>
    <col min="9493" max="9493" width="0" style="492" hidden="1" customWidth="1"/>
    <col min="9494" max="9494" width="3.7109375" style="492" customWidth="1"/>
    <col min="9495" max="9495" width="11.140625" style="492" bestFit="1" customWidth="1"/>
    <col min="9496" max="9728" width="10.5703125" style="492"/>
    <col min="9729" max="9736" width="0" style="492" hidden="1" customWidth="1"/>
    <col min="9737" max="9739" width="3.7109375" style="492" customWidth="1"/>
    <col min="9740" max="9740" width="12.7109375" style="492" customWidth="1"/>
    <col min="9741" max="9741" width="47.42578125" style="492" customWidth="1"/>
    <col min="9742" max="9745" width="0" style="492" hidden="1" customWidth="1"/>
    <col min="9746" max="9746" width="11.7109375" style="492" customWidth="1"/>
    <col min="9747" max="9747" width="6.42578125" style="492" bestFit="1" customWidth="1"/>
    <col min="9748" max="9748" width="11.7109375" style="492" customWidth="1"/>
    <col min="9749" max="9749" width="0" style="492" hidden="1" customWidth="1"/>
    <col min="9750" max="9750" width="3.7109375" style="492" customWidth="1"/>
    <col min="9751" max="9751" width="11.140625" style="492" bestFit="1" customWidth="1"/>
    <col min="9752" max="9984" width="10.5703125" style="492"/>
    <col min="9985" max="9992" width="0" style="492" hidden="1" customWidth="1"/>
    <col min="9993" max="9995" width="3.7109375" style="492" customWidth="1"/>
    <col min="9996" max="9996" width="12.7109375" style="492" customWidth="1"/>
    <col min="9997" max="9997" width="47.42578125" style="492" customWidth="1"/>
    <col min="9998" max="10001" width="0" style="492" hidden="1" customWidth="1"/>
    <col min="10002" max="10002" width="11.7109375" style="492" customWidth="1"/>
    <col min="10003" max="10003" width="6.42578125" style="492" bestFit="1" customWidth="1"/>
    <col min="10004" max="10004" width="11.7109375" style="492" customWidth="1"/>
    <col min="10005" max="10005" width="0" style="492" hidden="1" customWidth="1"/>
    <col min="10006" max="10006" width="3.7109375" style="492" customWidth="1"/>
    <col min="10007" max="10007" width="11.140625" style="492" bestFit="1" customWidth="1"/>
    <col min="10008" max="10240" width="10.5703125" style="492"/>
    <col min="10241" max="10248" width="0" style="492" hidden="1" customWidth="1"/>
    <col min="10249" max="10251" width="3.7109375" style="492" customWidth="1"/>
    <col min="10252" max="10252" width="12.7109375" style="492" customWidth="1"/>
    <col min="10253" max="10253" width="47.42578125" style="492" customWidth="1"/>
    <col min="10254" max="10257" width="0" style="492" hidden="1" customWidth="1"/>
    <col min="10258" max="10258" width="11.7109375" style="492" customWidth="1"/>
    <col min="10259" max="10259" width="6.42578125" style="492" bestFit="1" customWidth="1"/>
    <col min="10260" max="10260" width="11.7109375" style="492" customWidth="1"/>
    <col min="10261" max="10261" width="0" style="492" hidden="1" customWidth="1"/>
    <col min="10262" max="10262" width="3.7109375" style="492" customWidth="1"/>
    <col min="10263" max="10263" width="11.140625" style="492" bestFit="1" customWidth="1"/>
    <col min="10264" max="10496" width="10.5703125" style="492"/>
    <col min="10497" max="10504" width="0" style="492" hidden="1" customWidth="1"/>
    <col min="10505" max="10507" width="3.7109375" style="492" customWidth="1"/>
    <col min="10508" max="10508" width="12.7109375" style="492" customWidth="1"/>
    <col min="10509" max="10509" width="47.42578125" style="492" customWidth="1"/>
    <col min="10510" max="10513" width="0" style="492" hidden="1" customWidth="1"/>
    <col min="10514" max="10514" width="11.7109375" style="492" customWidth="1"/>
    <col min="10515" max="10515" width="6.42578125" style="492" bestFit="1" customWidth="1"/>
    <col min="10516" max="10516" width="11.7109375" style="492" customWidth="1"/>
    <col min="10517" max="10517" width="0" style="492" hidden="1" customWidth="1"/>
    <col min="10518" max="10518" width="3.7109375" style="492" customWidth="1"/>
    <col min="10519" max="10519" width="11.140625" style="492" bestFit="1" customWidth="1"/>
    <col min="10520" max="10752" width="10.5703125" style="492"/>
    <col min="10753" max="10760" width="0" style="492" hidden="1" customWidth="1"/>
    <col min="10761" max="10763" width="3.7109375" style="492" customWidth="1"/>
    <col min="10764" max="10764" width="12.7109375" style="492" customWidth="1"/>
    <col min="10765" max="10765" width="47.42578125" style="492" customWidth="1"/>
    <col min="10766" max="10769" width="0" style="492" hidden="1" customWidth="1"/>
    <col min="10770" max="10770" width="11.7109375" style="492" customWidth="1"/>
    <col min="10771" max="10771" width="6.42578125" style="492" bestFit="1" customWidth="1"/>
    <col min="10772" max="10772" width="11.7109375" style="492" customWidth="1"/>
    <col min="10773" max="10773" width="0" style="492" hidden="1" customWidth="1"/>
    <col min="10774" max="10774" width="3.7109375" style="492" customWidth="1"/>
    <col min="10775" max="10775" width="11.140625" style="492" bestFit="1" customWidth="1"/>
    <col min="10776" max="11008" width="10.5703125" style="492"/>
    <col min="11009" max="11016" width="0" style="492" hidden="1" customWidth="1"/>
    <col min="11017" max="11019" width="3.7109375" style="492" customWidth="1"/>
    <col min="11020" max="11020" width="12.7109375" style="492" customWidth="1"/>
    <col min="11021" max="11021" width="47.42578125" style="492" customWidth="1"/>
    <col min="11022" max="11025" width="0" style="492" hidden="1" customWidth="1"/>
    <col min="11026" max="11026" width="11.7109375" style="492" customWidth="1"/>
    <col min="11027" max="11027" width="6.42578125" style="492" bestFit="1" customWidth="1"/>
    <col min="11028" max="11028" width="11.7109375" style="492" customWidth="1"/>
    <col min="11029" max="11029" width="0" style="492" hidden="1" customWidth="1"/>
    <col min="11030" max="11030" width="3.7109375" style="492" customWidth="1"/>
    <col min="11031" max="11031" width="11.140625" style="492" bestFit="1" customWidth="1"/>
    <col min="11032" max="11264" width="10.5703125" style="492"/>
    <col min="11265" max="11272" width="0" style="492" hidden="1" customWidth="1"/>
    <col min="11273" max="11275" width="3.7109375" style="492" customWidth="1"/>
    <col min="11276" max="11276" width="12.7109375" style="492" customWidth="1"/>
    <col min="11277" max="11277" width="47.42578125" style="492" customWidth="1"/>
    <col min="11278" max="11281" width="0" style="492" hidden="1" customWidth="1"/>
    <col min="11282" max="11282" width="11.7109375" style="492" customWidth="1"/>
    <col min="11283" max="11283" width="6.42578125" style="492" bestFit="1" customWidth="1"/>
    <col min="11284" max="11284" width="11.7109375" style="492" customWidth="1"/>
    <col min="11285" max="11285" width="0" style="492" hidden="1" customWidth="1"/>
    <col min="11286" max="11286" width="3.7109375" style="492" customWidth="1"/>
    <col min="11287" max="11287" width="11.140625" style="492" bestFit="1" customWidth="1"/>
    <col min="11288" max="11520" width="10.5703125" style="492"/>
    <col min="11521" max="11528" width="0" style="492" hidden="1" customWidth="1"/>
    <col min="11529" max="11531" width="3.7109375" style="492" customWidth="1"/>
    <col min="11532" max="11532" width="12.7109375" style="492" customWidth="1"/>
    <col min="11533" max="11533" width="47.42578125" style="492" customWidth="1"/>
    <col min="11534" max="11537" width="0" style="492" hidden="1" customWidth="1"/>
    <col min="11538" max="11538" width="11.7109375" style="492" customWidth="1"/>
    <col min="11539" max="11539" width="6.42578125" style="492" bestFit="1" customWidth="1"/>
    <col min="11540" max="11540" width="11.7109375" style="492" customWidth="1"/>
    <col min="11541" max="11541" width="0" style="492" hidden="1" customWidth="1"/>
    <col min="11542" max="11542" width="3.7109375" style="492" customWidth="1"/>
    <col min="11543" max="11543" width="11.140625" style="492" bestFit="1" customWidth="1"/>
    <col min="11544" max="11776" width="10.5703125" style="492"/>
    <col min="11777" max="11784" width="0" style="492" hidden="1" customWidth="1"/>
    <col min="11785" max="11787" width="3.7109375" style="492" customWidth="1"/>
    <col min="11788" max="11788" width="12.7109375" style="492" customWidth="1"/>
    <col min="11789" max="11789" width="47.42578125" style="492" customWidth="1"/>
    <col min="11790" max="11793" width="0" style="492" hidden="1" customWidth="1"/>
    <col min="11794" max="11794" width="11.7109375" style="492" customWidth="1"/>
    <col min="11795" max="11795" width="6.42578125" style="492" bestFit="1" customWidth="1"/>
    <col min="11796" max="11796" width="11.7109375" style="492" customWidth="1"/>
    <col min="11797" max="11797" width="0" style="492" hidden="1" customWidth="1"/>
    <col min="11798" max="11798" width="3.7109375" style="492" customWidth="1"/>
    <col min="11799" max="11799" width="11.140625" style="492" bestFit="1" customWidth="1"/>
    <col min="11800" max="12032" width="10.5703125" style="492"/>
    <col min="12033" max="12040" width="0" style="492" hidden="1" customWidth="1"/>
    <col min="12041" max="12043" width="3.7109375" style="492" customWidth="1"/>
    <col min="12044" max="12044" width="12.7109375" style="492" customWidth="1"/>
    <col min="12045" max="12045" width="47.42578125" style="492" customWidth="1"/>
    <col min="12046" max="12049" width="0" style="492" hidden="1" customWidth="1"/>
    <col min="12050" max="12050" width="11.7109375" style="492" customWidth="1"/>
    <col min="12051" max="12051" width="6.42578125" style="492" bestFit="1" customWidth="1"/>
    <col min="12052" max="12052" width="11.7109375" style="492" customWidth="1"/>
    <col min="12053" max="12053" width="0" style="492" hidden="1" customWidth="1"/>
    <col min="12054" max="12054" width="3.7109375" style="492" customWidth="1"/>
    <col min="12055" max="12055" width="11.140625" style="492" bestFit="1" customWidth="1"/>
    <col min="12056" max="12288" width="10.5703125" style="492"/>
    <col min="12289" max="12296" width="0" style="492" hidden="1" customWidth="1"/>
    <col min="12297" max="12299" width="3.7109375" style="492" customWidth="1"/>
    <col min="12300" max="12300" width="12.7109375" style="492" customWidth="1"/>
    <col min="12301" max="12301" width="47.42578125" style="492" customWidth="1"/>
    <col min="12302" max="12305" width="0" style="492" hidden="1" customWidth="1"/>
    <col min="12306" max="12306" width="11.7109375" style="492" customWidth="1"/>
    <col min="12307" max="12307" width="6.42578125" style="492" bestFit="1" customWidth="1"/>
    <col min="12308" max="12308" width="11.7109375" style="492" customWidth="1"/>
    <col min="12309" max="12309" width="0" style="492" hidden="1" customWidth="1"/>
    <col min="12310" max="12310" width="3.7109375" style="492" customWidth="1"/>
    <col min="12311" max="12311" width="11.140625" style="492" bestFit="1" customWidth="1"/>
    <col min="12312" max="12544" width="10.5703125" style="492"/>
    <col min="12545" max="12552" width="0" style="492" hidden="1" customWidth="1"/>
    <col min="12553" max="12555" width="3.7109375" style="492" customWidth="1"/>
    <col min="12556" max="12556" width="12.7109375" style="492" customWidth="1"/>
    <col min="12557" max="12557" width="47.42578125" style="492" customWidth="1"/>
    <col min="12558" max="12561" width="0" style="492" hidden="1" customWidth="1"/>
    <col min="12562" max="12562" width="11.7109375" style="492" customWidth="1"/>
    <col min="12563" max="12563" width="6.42578125" style="492" bestFit="1" customWidth="1"/>
    <col min="12564" max="12564" width="11.7109375" style="492" customWidth="1"/>
    <col min="12565" max="12565" width="0" style="492" hidden="1" customWidth="1"/>
    <col min="12566" max="12566" width="3.7109375" style="492" customWidth="1"/>
    <col min="12567" max="12567" width="11.140625" style="492" bestFit="1" customWidth="1"/>
    <col min="12568" max="12800" width="10.5703125" style="492"/>
    <col min="12801" max="12808" width="0" style="492" hidden="1" customWidth="1"/>
    <col min="12809" max="12811" width="3.7109375" style="492" customWidth="1"/>
    <col min="12812" max="12812" width="12.7109375" style="492" customWidth="1"/>
    <col min="12813" max="12813" width="47.42578125" style="492" customWidth="1"/>
    <col min="12814" max="12817" width="0" style="492" hidden="1" customWidth="1"/>
    <col min="12818" max="12818" width="11.7109375" style="492" customWidth="1"/>
    <col min="12819" max="12819" width="6.42578125" style="492" bestFit="1" customWidth="1"/>
    <col min="12820" max="12820" width="11.7109375" style="492" customWidth="1"/>
    <col min="12821" max="12821" width="0" style="492" hidden="1" customWidth="1"/>
    <col min="12822" max="12822" width="3.7109375" style="492" customWidth="1"/>
    <col min="12823" max="12823" width="11.140625" style="492" bestFit="1" customWidth="1"/>
    <col min="12824" max="13056" width="10.5703125" style="492"/>
    <col min="13057" max="13064" width="0" style="492" hidden="1" customWidth="1"/>
    <col min="13065" max="13067" width="3.7109375" style="492" customWidth="1"/>
    <col min="13068" max="13068" width="12.7109375" style="492" customWidth="1"/>
    <col min="13069" max="13069" width="47.42578125" style="492" customWidth="1"/>
    <col min="13070" max="13073" width="0" style="492" hidden="1" customWidth="1"/>
    <col min="13074" max="13074" width="11.7109375" style="492" customWidth="1"/>
    <col min="13075" max="13075" width="6.42578125" style="492" bestFit="1" customWidth="1"/>
    <col min="13076" max="13076" width="11.7109375" style="492" customWidth="1"/>
    <col min="13077" max="13077" width="0" style="492" hidden="1" customWidth="1"/>
    <col min="13078" max="13078" width="3.7109375" style="492" customWidth="1"/>
    <col min="13079" max="13079" width="11.140625" style="492" bestFit="1" customWidth="1"/>
    <col min="13080" max="13312" width="10.5703125" style="492"/>
    <col min="13313" max="13320" width="0" style="492" hidden="1" customWidth="1"/>
    <col min="13321" max="13323" width="3.7109375" style="492" customWidth="1"/>
    <col min="13324" max="13324" width="12.7109375" style="492" customWidth="1"/>
    <col min="13325" max="13325" width="47.42578125" style="492" customWidth="1"/>
    <col min="13326" max="13329" width="0" style="492" hidden="1" customWidth="1"/>
    <col min="13330" max="13330" width="11.7109375" style="492" customWidth="1"/>
    <col min="13331" max="13331" width="6.42578125" style="492" bestFit="1" customWidth="1"/>
    <col min="13332" max="13332" width="11.7109375" style="492" customWidth="1"/>
    <col min="13333" max="13333" width="0" style="492" hidden="1" customWidth="1"/>
    <col min="13334" max="13334" width="3.7109375" style="492" customWidth="1"/>
    <col min="13335" max="13335" width="11.140625" style="492" bestFit="1" customWidth="1"/>
    <col min="13336" max="13568" width="10.5703125" style="492"/>
    <col min="13569" max="13576" width="0" style="492" hidden="1" customWidth="1"/>
    <col min="13577" max="13579" width="3.7109375" style="492" customWidth="1"/>
    <col min="13580" max="13580" width="12.7109375" style="492" customWidth="1"/>
    <col min="13581" max="13581" width="47.42578125" style="492" customWidth="1"/>
    <col min="13582" max="13585" width="0" style="492" hidden="1" customWidth="1"/>
    <col min="13586" max="13586" width="11.7109375" style="492" customWidth="1"/>
    <col min="13587" max="13587" width="6.42578125" style="492" bestFit="1" customWidth="1"/>
    <col min="13588" max="13588" width="11.7109375" style="492" customWidth="1"/>
    <col min="13589" max="13589" width="0" style="492" hidden="1" customWidth="1"/>
    <col min="13590" max="13590" width="3.7109375" style="492" customWidth="1"/>
    <col min="13591" max="13591" width="11.140625" style="492" bestFit="1" customWidth="1"/>
    <col min="13592" max="13824" width="10.5703125" style="492"/>
    <col min="13825" max="13832" width="0" style="492" hidden="1" customWidth="1"/>
    <col min="13833" max="13835" width="3.7109375" style="492" customWidth="1"/>
    <col min="13836" max="13836" width="12.7109375" style="492" customWidth="1"/>
    <col min="13837" max="13837" width="47.42578125" style="492" customWidth="1"/>
    <col min="13838" max="13841" width="0" style="492" hidden="1" customWidth="1"/>
    <col min="13842" max="13842" width="11.7109375" style="492" customWidth="1"/>
    <col min="13843" max="13843" width="6.42578125" style="492" bestFit="1" customWidth="1"/>
    <col min="13844" max="13844" width="11.7109375" style="492" customWidth="1"/>
    <col min="13845" max="13845" width="0" style="492" hidden="1" customWidth="1"/>
    <col min="13846" max="13846" width="3.7109375" style="492" customWidth="1"/>
    <col min="13847" max="13847" width="11.140625" style="492" bestFit="1" customWidth="1"/>
    <col min="13848" max="14080" width="10.5703125" style="492"/>
    <col min="14081" max="14088" width="0" style="492" hidden="1" customWidth="1"/>
    <col min="14089" max="14091" width="3.7109375" style="492" customWidth="1"/>
    <col min="14092" max="14092" width="12.7109375" style="492" customWidth="1"/>
    <col min="14093" max="14093" width="47.42578125" style="492" customWidth="1"/>
    <col min="14094" max="14097" width="0" style="492" hidden="1" customWidth="1"/>
    <col min="14098" max="14098" width="11.7109375" style="492" customWidth="1"/>
    <col min="14099" max="14099" width="6.42578125" style="492" bestFit="1" customWidth="1"/>
    <col min="14100" max="14100" width="11.7109375" style="492" customWidth="1"/>
    <col min="14101" max="14101" width="0" style="492" hidden="1" customWidth="1"/>
    <col min="14102" max="14102" width="3.7109375" style="492" customWidth="1"/>
    <col min="14103" max="14103" width="11.140625" style="492" bestFit="1" customWidth="1"/>
    <col min="14104" max="14336" width="10.5703125" style="492"/>
    <col min="14337" max="14344" width="0" style="492" hidden="1" customWidth="1"/>
    <col min="14345" max="14347" width="3.7109375" style="492" customWidth="1"/>
    <col min="14348" max="14348" width="12.7109375" style="492" customWidth="1"/>
    <col min="14349" max="14349" width="47.42578125" style="492" customWidth="1"/>
    <col min="14350" max="14353" width="0" style="492" hidden="1" customWidth="1"/>
    <col min="14354" max="14354" width="11.7109375" style="492" customWidth="1"/>
    <col min="14355" max="14355" width="6.42578125" style="492" bestFit="1" customWidth="1"/>
    <col min="14356" max="14356" width="11.7109375" style="492" customWidth="1"/>
    <col min="14357" max="14357" width="0" style="492" hidden="1" customWidth="1"/>
    <col min="14358" max="14358" width="3.7109375" style="492" customWidth="1"/>
    <col min="14359" max="14359" width="11.140625" style="492" bestFit="1" customWidth="1"/>
    <col min="14360" max="14592" width="10.5703125" style="492"/>
    <col min="14593" max="14600" width="0" style="492" hidden="1" customWidth="1"/>
    <col min="14601" max="14603" width="3.7109375" style="492" customWidth="1"/>
    <col min="14604" max="14604" width="12.7109375" style="492" customWidth="1"/>
    <col min="14605" max="14605" width="47.42578125" style="492" customWidth="1"/>
    <col min="14606" max="14609" width="0" style="492" hidden="1" customWidth="1"/>
    <col min="14610" max="14610" width="11.7109375" style="492" customWidth="1"/>
    <col min="14611" max="14611" width="6.42578125" style="492" bestFit="1" customWidth="1"/>
    <col min="14612" max="14612" width="11.7109375" style="492" customWidth="1"/>
    <col min="14613" max="14613" width="0" style="492" hidden="1" customWidth="1"/>
    <col min="14614" max="14614" width="3.7109375" style="492" customWidth="1"/>
    <col min="14615" max="14615" width="11.140625" style="492" bestFit="1" customWidth="1"/>
    <col min="14616" max="14848" width="10.5703125" style="492"/>
    <col min="14849" max="14856" width="0" style="492" hidden="1" customWidth="1"/>
    <col min="14857" max="14859" width="3.7109375" style="492" customWidth="1"/>
    <col min="14860" max="14860" width="12.7109375" style="492" customWidth="1"/>
    <col min="14861" max="14861" width="47.42578125" style="492" customWidth="1"/>
    <col min="14862" max="14865" width="0" style="492" hidden="1" customWidth="1"/>
    <col min="14866" max="14866" width="11.7109375" style="492" customWidth="1"/>
    <col min="14867" max="14867" width="6.42578125" style="492" bestFit="1" customWidth="1"/>
    <col min="14868" max="14868" width="11.7109375" style="492" customWidth="1"/>
    <col min="14869" max="14869" width="0" style="492" hidden="1" customWidth="1"/>
    <col min="14870" max="14870" width="3.7109375" style="492" customWidth="1"/>
    <col min="14871" max="14871" width="11.140625" style="492" bestFit="1" customWidth="1"/>
    <col min="14872" max="15104" width="10.5703125" style="492"/>
    <col min="15105" max="15112" width="0" style="492" hidden="1" customWidth="1"/>
    <col min="15113" max="15115" width="3.7109375" style="492" customWidth="1"/>
    <col min="15116" max="15116" width="12.7109375" style="492" customWidth="1"/>
    <col min="15117" max="15117" width="47.42578125" style="492" customWidth="1"/>
    <col min="15118" max="15121" width="0" style="492" hidden="1" customWidth="1"/>
    <col min="15122" max="15122" width="11.7109375" style="492" customWidth="1"/>
    <col min="15123" max="15123" width="6.42578125" style="492" bestFit="1" customWidth="1"/>
    <col min="15124" max="15124" width="11.7109375" style="492" customWidth="1"/>
    <col min="15125" max="15125" width="0" style="492" hidden="1" customWidth="1"/>
    <col min="15126" max="15126" width="3.7109375" style="492" customWidth="1"/>
    <col min="15127" max="15127" width="11.140625" style="492" bestFit="1" customWidth="1"/>
    <col min="15128" max="15360" width="10.5703125" style="492"/>
    <col min="15361" max="15368" width="0" style="492" hidden="1" customWidth="1"/>
    <col min="15369" max="15371" width="3.7109375" style="492" customWidth="1"/>
    <col min="15372" max="15372" width="12.7109375" style="492" customWidth="1"/>
    <col min="15373" max="15373" width="47.42578125" style="492" customWidth="1"/>
    <col min="15374" max="15377" width="0" style="492" hidden="1" customWidth="1"/>
    <col min="15378" max="15378" width="11.7109375" style="492" customWidth="1"/>
    <col min="15379" max="15379" width="6.42578125" style="492" bestFit="1" customWidth="1"/>
    <col min="15380" max="15380" width="11.7109375" style="492" customWidth="1"/>
    <col min="15381" max="15381" width="0" style="492" hidden="1" customWidth="1"/>
    <col min="15382" max="15382" width="3.7109375" style="492" customWidth="1"/>
    <col min="15383" max="15383" width="11.140625" style="492" bestFit="1" customWidth="1"/>
    <col min="15384" max="15616" width="10.5703125" style="492"/>
    <col min="15617" max="15624" width="0" style="492" hidden="1" customWidth="1"/>
    <col min="15625" max="15627" width="3.7109375" style="492" customWidth="1"/>
    <col min="15628" max="15628" width="12.7109375" style="492" customWidth="1"/>
    <col min="15629" max="15629" width="47.42578125" style="492" customWidth="1"/>
    <col min="15630" max="15633" width="0" style="492" hidden="1" customWidth="1"/>
    <col min="15634" max="15634" width="11.7109375" style="492" customWidth="1"/>
    <col min="15635" max="15635" width="6.42578125" style="492" bestFit="1" customWidth="1"/>
    <col min="15636" max="15636" width="11.7109375" style="492" customWidth="1"/>
    <col min="15637" max="15637" width="0" style="492" hidden="1" customWidth="1"/>
    <col min="15638" max="15638" width="3.7109375" style="492" customWidth="1"/>
    <col min="15639" max="15639" width="11.140625" style="492" bestFit="1" customWidth="1"/>
    <col min="15640" max="15872" width="10.5703125" style="492"/>
    <col min="15873" max="15880" width="0" style="492" hidden="1" customWidth="1"/>
    <col min="15881" max="15883" width="3.7109375" style="492" customWidth="1"/>
    <col min="15884" max="15884" width="12.7109375" style="492" customWidth="1"/>
    <col min="15885" max="15885" width="47.42578125" style="492" customWidth="1"/>
    <col min="15886" max="15889" width="0" style="492" hidden="1" customWidth="1"/>
    <col min="15890" max="15890" width="11.7109375" style="492" customWidth="1"/>
    <col min="15891" max="15891" width="6.42578125" style="492" bestFit="1" customWidth="1"/>
    <col min="15892" max="15892" width="11.7109375" style="492" customWidth="1"/>
    <col min="15893" max="15893" width="0" style="492" hidden="1" customWidth="1"/>
    <col min="15894" max="15894" width="3.7109375" style="492" customWidth="1"/>
    <col min="15895" max="15895" width="11.140625" style="492" bestFit="1" customWidth="1"/>
    <col min="15896" max="16128" width="10.5703125" style="492"/>
    <col min="16129" max="16136" width="0" style="492" hidden="1" customWidth="1"/>
    <col min="16137" max="16139" width="3.7109375" style="492" customWidth="1"/>
    <col min="16140" max="16140" width="12.7109375" style="492" customWidth="1"/>
    <col min="16141" max="16141" width="47.42578125" style="492" customWidth="1"/>
    <col min="16142" max="16145" width="0" style="492" hidden="1" customWidth="1"/>
    <col min="16146" max="16146" width="11.7109375" style="492" customWidth="1"/>
    <col min="16147" max="16147" width="6.42578125" style="492" bestFit="1" customWidth="1"/>
    <col min="16148" max="16148" width="11.7109375" style="492" customWidth="1"/>
    <col min="16149" max="16149" width="0" style="492" hidden="1" customWidth="1"/>
    <col min="16150" max="16150" width="3.7109375" style="492" customWidth="1"/>
    <col min="16151" max="16151" width="11.140625" style="492" bestFit="1" customWidth="1"/>
    <col min="16152" max="16384" width="10.5703125" style="492"/>
  </cols>
  <sheetData>
    <row r="1" spans="1:35" ht="14.25" hidden="1" customHeight="1"/>
    <row r="2" spans="1:35" ht="14.25" hidden="1" customHeight="1"/>
    <row r="3" spans="1:35" ht="14.25" hidden="1" customHeight="1"/>
    <row r="4" spans="1:35" ht="3" customHeight="1">
      <c r="J4" s="498"/>
      <c r="K4" s="498"/>
      <c r="L4" s="493"/>
      <c r="M4" s="493"/>
      <c r="N4" s="493"/>
      <c r="O4" s="501"/>
      <c r="P4" s="501"/>
      <c r="Q4" s="501"/>
      <c r="R4" s="501"/>
      <c r="S4" s="501"/>
      <c r="T4" s="501"/>
      <c r="U4" s="493"/>
    </row>
    <row r="5" spans="1:35" ht="22.5" customHeight="1">
      <c r="J5" s="498"/>
      <c r="K5" s="498"/>
      <c r="L5" s="1296" t="s">
        <v>731</v>
      </c>
      <c r="M5" s="1296"/>
      <c r="N5" s="1296"/>
      <c r="O5" s="1296"/>
      <c r="P5" s="1296"/>
      <c r="Q5" s="1296"/>
      <c r="R5" s="1296"/>
      <c r="S5" s="1296"/>
      <c r="T5" s="1296"/>
      <c r="U5" s="547"/>
    </row>
    <row r="6" spans="1:35" ht="3" customHeight="1">
      <c r="J6" s="498"/>
      <c r="K6" s="498"/>
      <c r="L6" s="493"/>
      <c r="M6" s="493"/>
      <c r="N6" s="493"/>
      <c r="O6" s="497"/>
      <c r="P6" s="497"/>
      <c r="Q6" s="497"/>
      <c r="R6" s="497"/>
      <c r="S6" s="497"/>
      <c r="T6" s="497"/>
      <c r="U6" s="493"/>
    </row>
    <row r="7" spans="1:35"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5"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634"/>
      <c r="X8" s="558"/>
      <c r="Y8" s="558"/>
      <c r="Z8" s="558"/>
      <c r="AA8" s="558"/>
      <c r="AB8" s="558"/>
      <c r="AC8" s="558"/>
      <c r="AD8" s="558"/>
      <c r="AE8" s="558"/>
      <c r="AF8" s="558"/>
      <c r="AG8" s="558"/>
      <c r="AH8" s="558"/>
      <c r="AI8" s="558"/>
    </row>
    <row r="9" spans="1:35"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169-р</v>
      </c>
      <c r="P9" s="1303"/>
      <c r="Q9" s="1303"/>
      <c r="R9" s="1303"/>
      <c r="S9" s="1303"/>
      <c r="T9" s="1303"/>
      <c r="U9" s="634"/>
      <c r="X9" s="558"/>
      <c r="Y9" s="558"/>
      <c r="Z9" s="558"/>
      <c r="AA9" s="558"/>
      <c r="AB9" s="558"/>
      <c r="AC9" s="558"/>
      <c r="AD9" s="558"/>
      <c r="AE9" s="558"/>
      <c r="AF9" s="558"/>
      <c r="AG9" s="558"/>
      <c r="AH9" s="558"/>
      <c r="AI9" s="558"/>
    </row>
    <row r="10" spans="1:35"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5" s="538" customFormat="1" ht="11.25" hidden="1" customHeight="1">
      <c r="A11" s="558"/>
      <c r="B11" s="558"/>
      <c r="C11" s="558"/>
      <c r="D11" s="558"/>
      <c r="E11" s="558"/>
      <c r="F11" s="558"/>
      <c r="G11" s="558"/>
      <c r="H11" s="558"/>
      <c r="L11" s="1297"/>
      <c r="M11" s="1297"/>
      <c r="N11" s="535"/>
      <c r="O11" s="1328"/>
      <c r="P11" s="1328"/>
      <c r="Q11" s="1328"/>
      <c r="R11" s="1328"/>
      <c r="S11" s="1328"/>
      <c r="T11" s="1328"/>
      <c r="U11" s="556" t="s">
        <v>370</v>
      </c>
      <c r="X11" s="558"/>
      <c r="Y11" s="558"/>
      <c r="Z11" s="558"/>
      <c r="AA11" s="558"/>
      <c r="AB11" s="558"/>
      <c r="AC11" s="558"/>
      <c r="AD11" s="558"/>
      <c r="AE11" s="558"/>
      <c r="AF11" s="558"/>
      <c r="AG11" s="558"/>
      <c r="AH11" s="558"/>
      <c r="AI11" s="558"/>
    </row>
    <row r="12" spans="1:35">
      <c r="J12" s="498"/>
      <c r="K12" s="498"/>
      <c r="L12" s="493"/>
      <c r="M12" s="493"/>
      <c r="N12" s="493"/>
      <c r="O12" s="1327"/>
      <c r="P12" s="1327"/>
      <c r="Q12" s="1327"/>
      <c r="R12" s="1327"/>
      <c r="S12" s="1327"/>
      <c r="T12" s="1327"/>
      <c r="U12" s="1327"/>
    </row>
    <row r="13" spans="1:35" ht="14.25" customHeight="1">
      <c r="J13" s="498"/>
      <c r="K13" s="498"/>
      <c r="L13" s="1229" t="s">
        <v>444</v>
      </c>
      <c r="M13" s="1229"/>
      <c r="N13" s="1229"/>
      <c r="O13" s="1229"/>
      <c r="P13" s="1229"/>
      <c r="Q13" s="1229"/>
      <c r="R13" s="1229"/>
      <c r="S13" s="1229"/>
      <c r="T13" s="1229"/>
      <c r="U13" s="1229"/>
      <c r="V13" s="1229"/>
      <c r="W13" s="1229" t="s">
        <v>445</v>
      </c>
    </row>
    <row r="14" spans="1:35" ht="14.25" customHeight="1">
      <c r="J14" s="498"/>
      <c r="K14" s="498"/>
      <c r="L14" s="1310" t="s">
        <v>90</v>
      </c>
      <c r="M14" s="1310" t="s">
        <v>601</v>
      </c>
      <c r="N14" s="490"/>
      <c r="O14" s="1311" t="s">
        <v>603</v>
      </c>
      <c r="P14" s="1312"/>
      <c r="Q14" s="1312"/>
      <c r="R14" s="1312"/>
      <c r="S14" s="1312"/>
      <c r="T14" s="1313"/>
      <c r="U14" s="1293" t="s">
        <v>338</v>
      </c>
      <c r="V14" s="1307" t="s">
        <v>273</v>
      </c>
      <c r="W14" s="1229"/>
    </row>
    <row r="15" spans="1:35" ht="14.25" customHeight="1">
      <c r="J15" s="498"/>
      <c r="K15" s="498"/>
      <c r="L15" s="1310"/>
      <c r="M15" s="1310"/>
      <c r="N15" s="490"/>
      <c r="O15" s="1316" t="s">
        <v>589</v>
      </c>
      <c r="P15" s="1314"/>
      <c r="Q15" s="1315"/>
      <c r="R15" s="1291" t="s">
        <v>614</v>
      </c>
      <c r="S15" s="1291"/>
      <c r="T15" s="1292"/>
      <c r="U15" s="1294"/>
      <c r="V15" s="1308"/>
      <c r="W15" s="1229"/>
    </row>
    <row r="16" spans="1:35" ht="30" customHeight="1">
      <c r="J16" s="498"/>
      <c r="K16" s="498"/>
      <c r="L16" s="1310"/>
      <c r="M16" s="1310"/>
      <c r="N16" s="489"/>
      <c r="O16" s="1317"/>
      <c r="P16" s="504"/>
      <c r="Q16" s="504"/>
      <c r="R16" s="505" t="s">
        <v>272</v>
      </c>
      <c r="S16" s="1305" t="s">
        <v>271</v>
      </c>
      <c r="T16" s="1306"/>
      <c r="U16" s="1295"/>
      <c r="V16" s="1309"/>
      <c r="W16" s="1229"/>
    </row>
    <row r="17" spans="1:36">
      <c r="J17" s="498"/>
      <c r="K17" s="537">
        <v>1</v>
      </c>
      <c r="L17" s="615" t="s">
        <v>91</v>
      </c>
      <c r="M17" s="615" t="s">
        <v>47</v>
      </c>
      <c r="N17" s="635" t="s">
        <v>47</v>
      </c>
      <c r="O17" s="616">
        <f ca="1">OFFSET(O17,0,-1)+1</f>
        <v>3</v>
      </c>
      <c r="P17" s="617">
        <f ca="1">OFFSET(P17,0,-1)</f>
        <v>3</v>
      </c>
      <c r="Q17" s="617">
        <f ca="1">OFFSET(Q17,0,-1)</f>
        <v>3</v>
      </c>
      <c r="R17" s="616">
        <f ca="1">OFFSET(R17,0,-1)+1</f>
        <v>4</v>
      </c>
      <c r="S17" s="1298">
        <f ca="1">OFFSET(S17,0,-1)+1</f>
        <v>5</v>
      </c>
      <c r="T17" s="1298"/>
      <c r="U17" s="616">
        <f ca="1">OFFSET(U17,0,-2)+1</f>
        <v>6</v>
      </c>
      <c r="V17" s="617">
        <f ca="1">OFFSET(V17,0,-1)</f>
        <v>6</v>
      </c>
      <c r="W17" s="616">
        <f ca="1">OFFSET(W17,0,-1)+1</f>
        <v>7</v>
      </c>
    </row>
    <row r="18" spans="1:36" ht="22.5">
      <c r="A18" s="1281">
        <v>1</v>
      </c>
      <c r="B18" s="866"/>
      <c r="C18" s="866"/>
      <c r="D18" s="866"/>
      <c r="E18" s="867"/>
      <c r="F18" s="868"/>
      <c r="G18" s="866"/>
      <c r="H18" s="866"/>
      <c r="I18" s="869"/>
      <c r="J18" s="864"/>
      <c r="K18" s="873">
        <v>1</v>
      </c>
      <c r="L18" s="561">
        <f>mergeValue(A18)</f>
        <v>1</v>
      </c>
      <c r="M18" s="609" t="s">
        <v>19</v>
      </c>
      <c r="N18" s="548"/>
      <c r="O18" s="1324"/>
      <c r="P18" s="1324"/>
      <c r="Q18" s="1324"/>
      <c r="R18" s="1324"/>
      <c r="S18" s="1324"/>
      <c r="T18" s="1324"/>
      <c r="U18" s="1324"/>
      <c r="V18" s="1324"/>
      <c r="W18" s="598" t="s">
        <v>717</v>
      </c>
    </row>
    <row r="19" spans="1:36" ht="22.5">
      <c r="A19" s="1281"/>
      <c r="B19" s="1281">
        <v>1</v>
      </c>
      <c r="C19" s="866"/>
      <c r="D19" s="866"/>
      <c r="E19" s="868"/>
      <c r="F19" s="868"/>
      <c r="G19" s="866"/>
      <c r="H19" s="866"/>
      <c r="I19" s="863"/>
      <c r="J19" s="862"/>
      <c r="K19" s="873">
        <v>1</v>
      </c>
      <c r="L19" s="561" t="str">
        <f>mergeValue(A19) &amp;"."&amp; mergeValue(B19)</f>
        <v>1.1</v>
      </c>
      <c r="M19" s="515" t="s">
        <v>15</v>
      </c>
      <c r="N19" s="548"/>
      <c r="O19" s="1324"/>
      <c r="P19" s="1324"/>
      <c r="Q19" s="1324"/>
      <c r="R19" s="1324"/>
      <c r="S19" s="1324"/>
      <c r="T19" s="1324"/>
      <c r="U19" s="1324"/>
      <c r="V19" s="1324"/>
      <c r="W19" s="598" t="s">
        <v>458</v>
      </c>
    </row>
    <row r="20" spans="1:36" ht="22.5">
      <c r="A20" s="1281"/>
      <c r="B20" s="1281"/>
      <c r="C20" s="1281">
        <v>1</v>
      </c>
      <c r="D20" s="866"/>
      <c r="E20" s="868"/>
      <c r="F20" s="868"/>
      <c r="G20" s="866"/>
      <c r="H20" s="866"/>
      <c r="I20" s="870"/>
      <c r="J20" s="862"/>
      <c r="K20" s="873">
        <v>1</v>
      </c>
      <c r="L20" s="561" t="str">
        <f>mergeValue(A20) &amp;"."&amp; mergeValue(B20)&amp;"."&amp; mergeValue(C20)</f>
        <v>1.1.1</v>
      </c>
      <c r="M20" s="516" t="s">
        <v>7</v>
      </c>
      <c r="N20" s="548"/>
      <c r="O20" s="1324"/>
      <c r="P20" s="1324"/>
      <c r="Q20" s="1324"/>
      <c r="R20" s="1324"/>
      <c r="S20" s="1324"/>
      <c r="T20" s="1324"/>
      <c r="U20" s="1324"/>
      <c r="V20" s="1324"/>
      <c r="W20" s="598" t="s">
        <v>599</v>
      </c>
    </row>
    <row r="21" spans="1:36" ht="22.5">
      <c r="A21" s="1281"/>
      <c r="B21" s="1281"/>
      <c r="C21" s="1281"/>
      <c r="D21" s="1281">
        <v>1</v>
      </c>
      <c r="E21" s="868"/>
      <c r="F21" s="868"/>
      <c r="G21" s="866"/>
      <c r="H21" s="866"/>
      <c r="I21" s="1281">
        <v>1</v>
      </c>
      <c r="J21" s="862"/>
      <c r="K21" s="873">
        <v>1</v>
      </c>
      <c r="L21" s="561" t="str">
        <f>mergeValue(A21) &amp;"."&amp; mergeValue(B21)&amp;"."&amp; mergeValue(C21)&amp;"."&amp; mergeValue(D21)</f>
        <v>1.1.1.1</v>
      </c>
      <c r="M21" s="517" t="s">
        <v>21</v>
      </c>
      <c r="N21" s="548"/>
      <c r="O21" s="1324"/>
      <c r="P21" s="1324"/>
      <c r="Q21" s="1324"/>
      <c r="R21" s="1324"/>
      <c r="S21" s="1324"/>
      <c r="T21" s="1324"/>
      <c r="U21" s="1324"/>
      <c r="V21" s="1324"/>
      <c r="W21" s="598" t="s">
        <v>600</v>
      </c>
    </row>
    <row r="22" spans="1:36" ht="11.25" hidden="1" customHeight="1">
      <c r="A22" s="1281"/>
      <c r="B22" s="1281"/>
      <c r="C22" s="1281"/>
      <c r="D22" s="1281"/>
      <c r="E22" s="1281">
        <v>1</v>
      </c>
      <c r="F22" s="868"/>
      <c r="G22" s="866"/>
      <c r="H22" s="866"/>
      <c r="I22" s="1281"/>
      <c r="J22" s="868"/>
      <c r="K22" s="873">
        <v>1</v>
      </c>
      <c r="L22" s="561"/>
      <c r="M22" s="523"/>
      <c r="N22" s="549"/>
      <c r="O22" s="599"/>
      <c r="P22" s="599"/>
      <c r="Q22" s="599"/>
      <c r="R22" s="599"/>
      <c r="S22" s="599"/>
      <c r="T22" s="599"/>
      <c r="U22" s="561"/>
      <c r="V22" s="476"/>
      <c r="W22" s="528"/>
    </row>
    <row r="23" spans="1:36" ht="33.75">
      <c r="A23" s="1281"/>
      <c r="B23" s="1281"/>
      <c r="C23" s="1281"/>
      <c r="D23" s="1281"/>
      <c r="E23" s="1281"/>
      <c r="F23" s="1281">
        <v>1</v>
      </c>
      <c r="G23" s="866"/>
      <c r="H23" s="866"/>
      <c r="I23" s="1281"/>
      <c r="J23" s="1326"/>
      <c r="K23" s="873">
        <v>1</v>
      </c>
      <c r="L23" s="561" t="str">
        <f>mergeValue(A23) &amp;"."&amp; mergeValue(B23)&amp;"."&amp; mergeValue(C23)&amp;"."&amp; mergeValue(D23)&amp;"."&amp;  mergeValue(F23)</f>
        <v>1.1.1.1.1</v>
      </c>
      <c r="M23" s="523" t="s">
        <v>9</v>
      </c>
      <c r="N23" s="549"/>
      <c r="O23" s="1283"/>
      <c r="P23" s="1283"/>
      <c r="Q23" s="1283"/>
      <c r="R23" s="1283"/>
      <c r="S23" s="1283"/>
      <c r="T23" s="1283"/>
      <c r="U23" s="1283"/>
      <c r="V23" s="1283"/>
      <c r="W23" s="598" t="s">
        <v>719</v>
      </c>
      <c r="Y23" s="557" t="str">
        <f>strCheckUnique(Z23:Z26)</f>
        <v/>
      </c>
      <c r="AA23" s="557"/>
    </row>
    <row r="24" spans="1:36" ht="99" customHeight="1">
      <c r="A24" s="1281"/>
      <c r="B24" s="1281"/>
      <c r="C24" s="1281"/>
      <c r="D24" s="1281"/>
      <c r="E24" s="1281"/>
      <c r="F24" s="1281"/>
      <c r="G24" s="866">
        <v>1</v>
      </c>
      <c r="H24" s="866"/>
      <c r="I24" s="1281"/>
      <c r="J24" s="1326"/>
      <c r="K24" s="865"/>
      <c r="L24" s="561" t="str">
        <f>mergeValue(A24) &amp;"."&amp; mergeValue(B24)&amp;"."&amp; mergeValue(C24)&amp;"."&amp; mergeValue(D24)&amp;"."&amp;  mergeValue(F24)&amp;"."&amp;  mergeValue(G24)</f>
        <v>1.1.1.1.1.1</v>
      </c>
      <c r="M24" s="1084"/>
      <c r="N24" s="554"/>
      <c r="O24" s="531"/>
      <c r="P24" s="531"/>
      <c r="Q24" s="531"/>
      <c r="R24" s="1287"/>
      <c r="S24" s="1289" t="s">
        <v>82</v>
      </c>
      <c r="T24" s="1287"/>
      <c r="U24" s="1289" t="s">
        <v>83</v>
      </c>
      <c r="V24" s="506"/>
      <c r="W24" s="1299" t="s">
        <v>732</v>
      </c>
      <c r="X24" s="553" t="str">
        <f>strCheckDate(O25:V25)</f>
        <v/>
      </c>
      <c r="Y24" s="557"/>
      <c r="Z24" s="557" t="str">
        <f>IF(M24="","",M24 )</f>
        <v/>
      </c>
      <c r="AA24" s="557"/>
      <c r="AB24" s="557"/>
      <c r="AC24" s="557"/>
    </row>
    <row r="25" spans="1:36" ht="11.25" hidden="1">
      <c r="A25" s="1281"/>
      <c r="B25" s="1281"/>
      <c r="C25" s="1281"/>
      <c r="D25" s="1281"/>
      <c r="E25" s="1281"/>
      <c r="F25" s="1281"/>
      <c r="G25" s="866"/>
      <c r="H25" s="866"/>
      <c r="I25" s="1281"/>
      <c r="J25" s="1326"/>
      <c r="K25" s="873">
        <v>1</v>
      </c>
      <c r="L25" s="568"/>
      <c r="M25" s="614"/>
      <c r="N25" s="554"/>
      <c r="O25" s="531"/>
      <c r="P25" s="531"/>
      <c r="Q25" s="552" t="str">
        <f>R24 &amp; "-" &amp; T24</f>
        <v>-</v>
      </c>
      <c r="R25" s="1287"/>
      <c r="S25" s="1289"/>
      <c r="T25" s="1287"/>
      <c r="U25" s="1289"/>
      <c r="V25" s="506"/>
      <c r="W25" s="1300"/>
      <c r="Y25" s="557"/>
      <c r="Z25" s="557"/>
      <c r="AA25" s="557"/>
      <c r="AB25" s="557"/>
      <c r="AC25" s="557"/>
    </row>
    <row r="26" spans="1:36" s="491" customFormat="1" ht="15" customHeight="1">
      <c r="A26" s="1281"/>
      <c r="B26" s="1281"/>
      <c r="C26" s="1281"/>
      <c r="D26" s="1281"/>
      <c r="E26" s="1281"/>
      <c r="F26" s="1281"/>
      <c r="G26" s="866"/>
      <c r="H26" s="866"/>
      <c r="I26" s="1281"/>
      <c r="J26" s="1326"/>
      <c r="K26" s="873">
        <v>1</v>
      </c>
      <c r="L26" s="507"/>
      <c r="M26" s="525" t="s">
        <v>24</v>
      </c>
      <c r="N26" s="520"/>
      <c r="O26" s="514"/>
      <c r="P26" s="514"/>
      <c r="Q26" s="514"/>
      <c r="R26" s="541"/>
      <c r="S26" s="533"/>
      <c r="T26" s="532"/>
      <c r="U26" s="520"/>
      <c r="V26" s="529"/>
      <c r="W26" s="1301"/>
      <c r="X26" s="555"/>
      <c r="Y26" s="555"/>
      <c r="Z26" s="555"/>
      <c r="AA26" s="555"/>
      <c r="AB26" s="555"/>
      <c r="AC26" s="555"/>
      <c r="AD26" s="555"/>
      <c r="AE26" s="555"/>
      <c r="AF26" s="555"/>
      <c r="AG26" s="555"/>
      <c r="AH26" s="555"/>
      <c r="AI26" s="555"/>
    </row>
    <row r="27" spans="1:36" s="491" customFormat="1" ht="15" customHeight="1">
      <c r="A27" s="1281"/>
      <c r="B27" s="1281"/>
      <c r="C27" s="1281"/>
      <c r="D27" s="1281"/>
      <c r="E27" s="1281"/>
      <c r="F27" s="868"/>
      <c r="G27" s="868"/>
      <c r="H27" s="866"/>
      <c r="I27" s="1281"/>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 hidden="1" customHeight="1">
      <c r="A28" s="1281"/>
      <c r="B28" s="1281"/>
      <c r="C28" s="1281"/>
      <c r="D28" s="1281"/>
      <c r="E28" s="868"/>
      <c r="F28" s="868"/>
      <c r="G28" s="868"/>
      <c r="H28" s="866"/>
      <c r="I28" s="1281"/>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6" s="491" customFormat="1" ht="15" customHeight="1">
      <c r="A29" s="1281"/>
      <c r="B29" s="1281"/>
      <c r="C29" s="1281"/>
      <c r="D29" s="871"/>
      <c r="E29" s="871"/>
      <c r="F29" s="868"/>
      <c r="G29" s="866"/>
      <c r="H29" s="866"/>
      <c r="I29" s="864"/>
      <c r="J29" s="861"/>
      <c r="K29" s="873">
        <v>1</v>
      </c>
      <c r="L29" s="507"/>
      <c r="M29" s="519" t="s">
        <v>16</v>
      </c>
      <c r="N29" s="518"/>
      <c r="O29" s="514"/>
      <c r="P29" s="514"/>
      <c r="Q29" s="514"/>
      <c r="R29" s="541"/>
      <c r="S29" s="533"/>
      <c r="T29" s="532"/>
      <c r="U29" s="518"/>
      <c r="V29" s="533"/>
      <c r="W29" s="529"/>
      <c r="X29" s="555"/>
      <c r="Y29" s="555"/>
      <c r="Z29" s="555"/>
      <c r="AA29" s="555"/>
      <c r="AB29" s="555"/>
      <c r="AC29" s="555"/>
      <c r="AD29" s="555"/>
      <c r="AE29" s="555"/>
      <c r="AF29" s="555"/>
      <c r="AG29" s="555"/>
      <c r="AH29" s="555"/>
      <c r="AI29" s="555"/>
    </row>
    <row r="30" spans="1:36" s="491" customFormat="1" ht="15" customHeight="1">
      <c r="A30" s="1281"/>
      <c r="B30" s="1281"/>
      <c r="C30" s="871"/>
      <c r="D30" s="871"/>
      <c r="E30" s="871"/>
      <c r="F30" s="871"/>
      <c r="G30" s="866"/>
      <c r="H30" s="866"/>
      <c r="I30" s="874"/>
      <c r="J30" s="861"/>
      <c r="K30" s="873">
        <v>1</v>
      </c>
      <c r="L30" s="507"/>
      <c r="M30" s="518" t="s">
        <v>17</v>
      </c>
      <c r="N30" s="518"/>
      <c r="O30" s="514"/>
      <c r="P30" s="514"/>
      <c r="Q30" s="514"/>
      <c r="R30" s="541"/>
      <c r="S30" s="533"/>
      <c r="T30" s="532"/>
      <c r="U30" s="518"/>
      <c r="V30" s="533"/>
      <c r="W30" s="529"/>
      <c r="X30" s="555"/>
      <c r="Y30" s="555"/>
      <c r="Z30" s="555"/>
      <c r="AA30" s="555"/>
      <c r="AB30" s="555"/>
      <c r="AC30" s="555"/>
      <c r="AD30" s="555"/>
      <c r="AE30" s="555"/>
      <c r="AF30" s="555"/>
      <c r="AG30" s="555"/>
      <c r="AH30" s="555"/>
      <c r="AI30" s="555"/>
    </row>
    <row r="31" spans="1:36" s="491" customFormat="1" ht="15" customHeight="1">
      <c r="A31" s="1281"/>
      <c r="B31" s="871"/>
      <c r="C31" s="871"/>
      <c r="D31" s="871"/>
      <c r="E31" s="871"/>
      <c r="F31" s="871"/>
      <c r="G31" s="866"/>
      <c r="H31" s="866"/>
      <c r="I31" s="864"/>
      <c r="J31" s="861"/>
      <c r="K31" s="873">
        <v>1</v>
      </c>
      <c r="L31" s="507"/>
      <c r="M31" s="527" t="s">
        <v>18</v>
      </c>
      <c r="N31" s="518"/>
      <c r="O31" s="514"/>
      <c r="P31" s="514"/>
      <c r="Q31" s="514"/>
      <c r="R31" s="541"/>
      <c r="S31" s="533"/>
      <c r="T31" s="532"/>
      <c r="U31" s="518"/>
      <c r="V31" s="533"/>
      <c r="W31" s="529"/>
      <c r="X31" s="555"/>
      <c r="Y31" s="555"/>
      <c r="Z31" s="555"/>
      <c r="AA31" s="555"/>
      <c r="AB31" s="555"/>
      <c r="AC31" s="555"/>
      <c r="AD31" s="555"/>
      <c r="AE31" s="555"/>
      <c r="AF31" s="555"/>
      <c r="AG31" s="555"/>
      <c r="AH31" s="555"/>
      <c r="AI31" s="555"/>
    </row>
    <row r="32" spans="1:36" s="491" customFormat="1" ht="15" customHeight="1">
      <c r="A32" s="860"/>
      <c r="B32" s="860"/>
      <c r="C32" s="860"/>
      <c r="D32" s="860"/>
      <c r="E32" s="860"/>
      <c r="F32" s="860"/>
      <c r="G32" s="860"/>
      <c r="H32" s="860"/>
      <c r="I32" s="860"/>
      <c r="J32" s="860"/>
      <c r="K32" s="860"/>
      <c r="L32" s="462"/>
      <c r="M32" s="534" t="s">
        <v>307</v>
      </c>
      <c r="N32" s="518"/>
      <c r="O32" s="514"/>
      <c r="P32" s="514"/>
      <c r="Q32" s="514"/>
      <c r="R32" s="541"/>
      <c r="S32" s="533"/>
      <c r="T32" s="532"/>
      <c r="U32" s="518"/>
      <c r="V32" s="533"/>
      <c r="W32" s="529"/>
      <c r="X32" s="555"/>
      <c r="Y32" s="555"/>
      <c r="Z32" s="555"/>
      <c r="AA32" s="555"/>
      <c r="AB32" s="555"/>
      <c r="AC32" s="555"/>
      <c r="AD32" s="555"/>
      <c r="AE32" s="555"/>
      <c r="AF32" s="555"/>
      <c r="AG32" s="555"/>
      <c r="AH32" s="555"/>
      <c r="AI32" s="555"/>
    </row>
    <row r="33" spans="12:23" ht="3" customHeight="1">
      <c r="L33" s="455"/>
      <c r="M33" s="455"/>
      <c r="N33" s="455"/>
      <c r="O33" s="455"/>
      <c r="P33" s="455"/>
      <c r="Q33" s="455"/>
      <c r="R33" s="455"/>
      <c r="S33" s="455"/>
      <c r="T33" s="455"/>
      <c r="U33" s="455"/>
    </row>
    <row r="34" spans="12:23" ht="106.5" customHeight="1">
      <c r="L34" s="1">
        <v>1</v>
      </c>
      <c r="M34" s="1274" t="s">
        <v>733</v>
      </c>
      <c r="N34" s="1274"/>
      <c r="O34" s="1274"/>
      <c r="P34" s="1274"/>
      <c r="Q34" s="1274"/>
      <c r="R34" s="1274"/>
      <c r="S34" s="1274"/>
      <c r="T34" s="1274"/>
      <c r="U34" s="1274"/>
      <c r="V34" s="1274"/>
      <c r="W34" s="1274"/>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67</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28.04.2021</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69"/>
    <col min="27" max="27" width="10.140625" style="469" customWidth="1"/>
    <col min="28"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6" t="s">
        <v>615</v>
      </c>
      <c r="M5" s="1296"/>
      <c r="N5" s="1296"/>
      <c r="O5" s="1296"/>
      <c r="P5" s="1296"/>
      <c r="Q5" s="1296"/>
      <c r="R5" s="1296"/>
      <c r="S5" s="1296"/>
      <c r="T5" s="1296"/>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4" s="461" customFormat="1" ht="18.75">
      <c r="G8" s="460"/>
      <c r="H8" s="460"/>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634"/>
      <c r="X8" s="474"/>
      <c r="Y8" s="474"/>
      <c r="Z8" s="474"/>
      <c r="AA8" s="474"/>
      <c r="AB8" s="474"/>
      <c r="AC8" s="474"/>
      <c r="AD8" s="474"/>
      <c r="AE8" s="474"/>
      <c r="AF8" s="474"/>
      <c r="AG8" s="474"/>
      <c r="AH8" s="474"/>
    </row>
    <row r="9" spans="1:34" s="461" customFormat="1" ht="22.5">
      <c r="G9" s="460"/>
      <c r="H9" s="460"/>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169-р</v>
      </c>
      <c r="P9" s="1303"/>
      <c r="Q9" s="1303"/>
      <c r="R9" s="1303"/>
      <c r="S9" s="1303"/>
      <c r="T9" s="1303"/>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4" s="461" customFormat="1" ht="11.25" hidden="1">
      <c r="G11" s="460"/>
      <c r="H11" s="460"/>
      <c r="L11" s="1297"/>
      <c r="M11" s="1297"/>
      <c r="N11" s="458"/>
      <c r="O11" s="1329"/>
      <c r="P11" s="1329"/>
      <c r="Q11" s="1329"/>
      <c r="R11" s="1329"/>
      <c r="S11" s="1329"/>
      <c r="T11" s="1329"/>
      <c r="U11" s="472" t="s">
        <v>370</v>
      </c>
      <c r="X11" s="474"/>
      <c r="Y11" s="474"/>
      <c r="Z11" s="474"/>
      <c r="AA11" s="474"/>
      <c r="AB11" s="474"/>
      <c r="AC11" s="474"/>
      <c r="AD11" s="474"/>
      <c r="AE11" s="474"/>
      <c r="AF11" s="474"/>
      <c r="AG11" s="474"/>
      <c r="AH11" s="474"/>
    </row>
    <row r="12" spans="1:34">
      <c r="J12" s="451"/>
      <c r="K12" s="451"/>
      <c r="L12" s="447"/>
      <c r="M12" s="447"/>
      <c r="N12" s="447"/>
      <c r="O12" s="1327"/>
      <c r="P12" s="1327"/>
      <c r="Q12" s="1327"/>
      <c r="R12" s="1327"/>
      <c r="S12" s="1327"/>
      <c r="T12" s="1327"/>
      <c r="U12" s="1327"/>
    </row>
    <row r="13" spans="1:34">
      <c r="J13" s="451"/>
      <c r="K13" s="451"/>
      <c r="L13" s="1229" t="s">
        <v>444</v>
      </c>
      <c r="M13" s="1229"/>
      <c r="N13" s="1229"/>
      <c r="O13" s="1229"/>
      <c r="P13" s="1229"/>
      <c r="Q13" s="1229"/>
      <c r="R13" s="1229"/>
      <c r="S13" s="1229"/>
      <c r="T13" s="1229"/>
      <c r="U13" s="1229"/>
      <c r="V13" s="1229"/>
      <c r="W13" s="1229" t="s">
        <v>445</v>
      </c>
    </row>
    <row r="14" spans="1:34" ht="14.25" customHeight="1">
      <c r="J14" s="451"/>
      <c r="K14" s="451"/>
      <c r="L14" s="1310" t="s">
        <v>90</v>
      </c>
      <c r="M14" s="1310" t="s">
        <v>601</v>
      </c>
      <c r="N14" s="490"/>
      <c r="O14" s="1311" t="s">
        <v>603</v>
      </c>
      <c r="P14" s="1312"/>
      <c r="Q14" s="1312"/>
      <c r="R14" s="1312"/>
      <c r="S14" s="1312"/>
      <c r="T14" s="1313"/>
      <c r="U14" s="1293" t="s">
        <v>338</v>
      </c>
      <c r="V14" s="1307" t="s">
        <v>273</v>
      </c>
      <c r="W14" s="1229"/>
    </row>
    <row r="15" spans="1:34" s="492" customFormat="1" ht="14.25" customHeight="1">
      <c r="G15" s="500"/>
      <c r="H15" s="500"/>
      <c r="I15" s="500"/>
      <c r="J15" s="498"/>
      <c r="K15" s="498"/>
      <c r="L15" s="1310"/>
      <c r="M15" s="1310"/>
      <c r="N15" s="490"/>
      <c r="O15" s="1316" t="s">
        <v>577</v>
      </c>
      <c r="P15" s="1314" t="s">
        <v>269</v>
      </c>
      <c r="Q15" s="1315"/>
      <c r="R15" s="1291" t="s">
        <v>614</v>
      </c>
      <c r="S15" s="1291"/>
      <c r="T15" s="1292"/>
      <c r="U15" s="1294"/>
      <c r="V15" s="1308"/>
      <c r="W15" s="1229"/>
      <c r="X15" s="553"/>
      <c r="Y15" s="553"/>
      <c r="Z15" s="553"/>
      <c r="AA15" s="553"/>
      <c r="AB15" s="553"/>
      <c r="AC15" s="553"/>
      <c r="AD15" s="553"/>
      <c r="AE15" s="553"/>
      <c r="AF15" s="553"/>
      <c r="AG15" s="553"/>
      <c r="AH15" s="553"/>
    </row>
    <row r="16" spans="1:34" ht="33.75">
      <c r="J16" s="451"/>
      <c r="K16" s="451"/>
      <c r="L16" s="1310"/>
      <c r="M16" s="1310"/>
      <c r="N16" s="489"/>
      <c r="O16" s="1317"/>
      <c r="P16" s="504" t="s">
        <v>669</v>
      </c>
      <c r="Q16" s="504" t="s">
        <v>670</v>
      </c>
      <c r="R16" s="505" t="s">
        <v>272</v>
      </c>
      <c r="S16" s="1305" t="s">
        <v>271</v>
      </c>
      <c r="T16" s="1306"/>
      <c r="U16" s="1295"/>
      <c r="V16" s="1309"/>
      <c r="W16" s="1229"/>
    </row>
    <row r="17" spans="1:34">
      <c r="J17" s="451"/>
      <c r="K17" s="459">
        <v>1</v>
      </c>
      <c r="L17" s="448" t="s">
        <v>91</v>
      </c>
      <c r="M17" s="448" t="s">
        <v>47</v>
      </c>
      <c r="N17" s="465" t="s">
        <v>47</v>
      </c>
      <c r="O17" s="457">
        <f ca="1">OFFSET(O17,0,-1)+1</f>
        <v>3</v>
      </c>
      <c r="P17" s="457">
        <f ca="1">OFFSET(P17,0,-1)+1</f>
        <v>4</v>
      </c>
      <c r="Q17" s="457">
        <f ca="1">OFFSET(Q17,0,-1)+1</f>
        <v>5</v>
      </c>
      <c r="R17" s="457">
        <f ca="1">OFFSET(R17,0,-1)+1</f>
        <v>6</v>
      </c>
      <c r="S17" s="1298">
        <f ca="1">OFFSET(S17,0,-1)+1</f>
        <v>7</v>
      </c>
      <c r="T17" s="1298"/>
      <c r="U17" s="457">
        <f ca="1">OFFSET(U17,0,-2)+1</f>
        <v>8</v>
      </c>
      <c r="V17" s="464">
        <f ca="1">OFFSET(V17,0,-1)</f>
        <v>8</v>
      </c>
      <c r="W17" s="457">
        <f ca="1">OFFSET(W17,0,-1)+1</f>
        <v>9</v>
      </c>
    </row>
    <row r="18" spans="1:34" ht="22.5">
      <c r="A18" s="1281">
        <v>1</v>
      </c>
      <c r="B18" s="887"/>
      <c r="C18" s="887"/>
      <c r="D18" s="887"/>
      <c r="E18" s="888"/>
      <c r="F18" s="889"/>
      <c r="G18" s="889"/>
      <c r="H18" s="889"/>
      <c r="I18" s="890"/>
      <c r="J18" s="885"/>
      <c r="K18" s="892"/>
      <c r="L18" s="561">
        <f>mergeValue(A18)</f>
        <v>1</v>
      </c>
      <c r="M18" s="609" t="s">
        <v>19</v>
      </c>
      <c r="N18" s="548"/>
      <c r="O18" s="1324"/>
      <c r="P18" s="1324"/>
      <c r="Q18" s="1324"/>
      <c r="R18" s="1324"/>
      <c r="S18" s="1324"/>
      <c r="T18" s="1324"/>
      <c r="U18" s="1324"/>
      <c r="V18" s="1324"/>
      <c r="W18" s="1125" t="s">
        <v>717</v>
      </c>
    </row>
    <row r="19" spans="1:34" ht="22.5">
      <c r="A19" s="1281"/>
      <c r="B19" s="1281">
        <v>1</v>
      </c>
      <c r="C19" s="887"/>
      <c r="D19" s="887"/>
      <c r="E19" s="889"/>
      <c r="F19" s="889"/>
      <c r="G19" s="889"/>
      <c r="H19" s="889"/>
      <c r="I19" s="884"/>
      <c r="J19" s="883"/>
      <c r="K19" s="886"/>
      <c r="L19" s="561" t="str">
        <f>mergeValue(A19) &amp;"."&amp; mergeValue(B19)</f>
        <v>1.1</v>
      </c>
      <c r="M19" s="515" t="s">
        <v>15</v>
      </c>
      <c r="N19" s="548"/>
      <c r="O19" s="1324"/>
      <c r="P19" s="1324"/>
      <c r="Q19" s="1324"/>
      <c r="R19" s="1324"/>
      <c r="S19" s="1324"/>
      <c r="T19" s="1324"/>
      <c r="U19" s="1324"/>
      <c r="V19" s="1324"/>
      <c r="W19" s="1125" t="s">
        <v>458</v>
      </c>
    </row>
    <row r="20" spans="1:34" ht="22.5">
      <c r="A20" s="1281"/>
      <c r="B20" s="1281"/>
      <c r="C20" s="1281">
        <v>1</v>
      </c>
      <c r="D20" s="887"/>
      <c r="E20" s="889"/>
      <c r="F20" s="889"/>
      <c r="G20" s="889"/>
      <c r="H20" s="889"/>
      <c r="I20" s="891"/>
      <c r="J20" s="883"/>
      <c r="K20" s="886"/>
      <c r="L20" s="561" t="str">
        <f>mergeValue(A20) &amp;"."&amp; mergeValue(B20)&amp;"."&amp; mergeValue(C20)</f>
        <v>1.1.1</v>
      </c>
      <c r="M20" s="516" t="s">
        <v>7</v>
      </c>
      <c r="N20" s="548"/>
      <c r="O20" s="1324"/>
      <c r="P20" s="1324"/>
      <c r="Q20" s="1324"/>
      <c r="R20" s="1324"/>
      <c r="S20" s="1324"/>
      <c r="T20" s="1324"/>
      <c r="U20" s="1324"/>
      <c r="V20" s="1324"/>
      <c r="W20" s="1125" t="s">
        <v>599</v>
      </c>
    </row>
    <row r="21" spans="1:34" ht="22.5">
      <c r="A21" s="1281"/>
      <c r="B21" s="1281"/>
      <c r="C21" s="1281"/>
      <c r="D21" s="1281">
        <v>1</v>
      </c>
      <c r="E21" s="889"/>
      <c r="F21" s="889"/>
      <c r="G21" s="889"/>
      <c r="H21" s="889"/>
      <c r="I21" s="891"/>
      <c r="J21" s="883"/>
      <c r="K21" s="886"/>
      <c r="L21" s="561" t="str">
        <f>mergeValue(A21) &amp;"."&amp; mergeValue(B21)&amp;"."&amp; mergeValue(C21)&amp;"."&amp; mergeValue(D21)</f>
        <v>1.1.1.1</v>
      </c>
      <c r="M21" s="517" t="s">
        <v>21</v>
      </c>
      <c r="N21" s="548"/>
      <c r="O21" s="1324"/>
      <c r="P21" s="1324"/>
      <c r="Q21" s="1324"/>
      <c r="R21" s="1324"/>
      <c r="S21" s="1324"/>
      <c r="T21" s="1324"/>
      <c r="U21" s="1324"/>
      <c r="V21" s="1324"/>
      <c r="W21" s="1125" t="s">
        <v>600</v>
      </c>
    </row>
    <row r="22" spans="1:34" ht="11.25" hidden="1" customHeight="1">
      <c r="A22" s="1281"/>
      <c r="B22" s="1281"/>
      <c r="C22" s="1281"/>
      <c r="D22" s="1281"/>
      <c r="E22" s="1281">
        <v>1</v>
      </c>
      <c r="F22" s="889"/>
      <c r="G22" s="889"/>
      <c r="H22" s="887">
        <v>1</v>
      </c>
      <c r="I22" s="1281">
        <v>1</v>
      </c>
      <c r="J22" s="889"/>
      <c r="K22" s="894"/>
      <c r="L22" s="561"/>
      <c r="M22" s="523"/>
      <c r="N22" s="549"/>
      <c r="O22" s="599"/>
      <c r="P22" s="599"/>
      <c r="Q22" s="599"/>
      <c r="R22" s="599"/>
      <c r="S22" s="599"/>
      <c r="T22" s="599"/>
      <c r="U22" s="599"/>
      <c r="V22" s="477"/>
      <c r="W22" s="1086"/>
    </row>
    <row r="23" spans="1:34" ht="33.75">
      <c r="A23" s="1281"/>
      <c r="B23" s="1281"/>
      <c r="C23" s="1281"/>
      <c r="D23" s="1281"/>
      <c r="E23" s="1281"/>
      <c r="F23" s="1281">
        <v>1</v>
      </c>
      <c r="G23" s="887"/>
      <c r="H23" s="887"/>
      <c r="I23" s="1281"/>
      <c r="J23" s="1281">
        <v>1</v>
      </c>
      <c r="K23" s="895"/>
      <c r="L23" s="561" t="str">
        <f>mergeValue(A23) &amp;"."&amp; mergeValue(B23)&amp;"."&amp; mergeValue(C23)&amp;"."&amp; mergeValue(D23)&amp;"."&amp;  mergeValue(F23)</f>
        <v>1.1.1.1.1</v>
      </c>
      <c r="M23" s="524" t="s">
        <v>9</v>
      </c>
      <c r="N23" s="549"/>
      <c r="O23" s="1283"/>
      <c r="P23" s="1283"/>
      <c r="Q23" s="1283"/>
      <c r="R23" s="1283"/>
      <c r="S23" s="1283"/>
      <c r="T23" s="1283"/>
      <c r="U23" s="1283"/>
      <c r="V23" s="1283"/>
      <c r="W23" s="1125" t="s">
        <v>719</v>
      </c>
      <c r="Y23" s="473" t="str">
        <f>strCheckUnique(Z23:Z26)</f>
        <v/>
      </c>
      <c r="AA23" s="473"/>
    </row>
    <row r="24" spans="1:34" ht="99" customHeight="1">
      <c r="A24" s="1281"/>
      <c r="B24" s="1281"/>
      <c r="C24" s="1281"/>
      <c r="D24" s="1281"/>
      <c r="E24" s="1281"/>
      <c r="F24" s="1281"/>
      <c r="G24" s="887">
        <v>1</v>
      </c>
      <c r="H24" s="887"/>
      <c r="I24" s="1281"/>
      <c r="J24" s="1281"/>
      <c r="K24" s="895">
        <v>1</v>
      </c>
      <c r="L24" s="561" t="str">
        <f>mergeValue(A24) &amp;"."&amp; mergeValue(B24)&amp;"."&amp; mergeValue(C24)&amp;"."&amp; mergeValue(D24)&amp;"."&amp; mergeValue(F24)&amp;"."&amp; mergeValue(G24)</f>
        <v>1.1.1.1.1.1</v>
      </c>
      <c r="M24" s="1084"/>
      <c r="N24" s="554"/>
      <c r="O24" s="531"/>
      <c r="P24" s="531"/>
      <c r="Q24" s="1034"/>
      <c r="R24" s="1287"/>
      <c r="S24" s="1289" t="s">
        <v>82</v>
      </c>
      <c r="T24" s="1287"/>
      <c r="U24" s="1289" t="s">
        <v>83</v>
      </c>
      <c r="V24" s="546"/>
      <c r="W24" s="1299" t="s">
        <v>732</v>
      </c>
      <c r="X24" s="469" t="str">
        <f>strCheckDate(O25:V25)</f>
        <v/>
      </c>
      <c r="Y24" s="473"/>
      <c r="Z24" s="473" t="str">
        <f>IF(M24="","",M24 )</f>
        <v/>
      </c>
      <c r="AA24" s="473"/>
      <c r="AB24" s="473"/>
      <c r="AC24" s="473"/>
    </row>
    <row r="25" spans="1:34" ht="11.25" hidden="1">
      <c r="A25" s="1281"/>
      <c r="B25" s="1281"/>
      <c r="C25" s="1281"/>
      <c r="D25" s="1281"/>
      <c r="E25" s="1281"/>
      <c r="F25" s="1281"/>
      <c r="G25" s="887"/>
      <c r="H25" s="887"/>
      <c r="I25" s="1281"/>
      <c r="J25" s="1281"/>
      <c r="K25" s="895"/>
      <c r="L25" s="568"/>
      <c r="M25" s="614"/>
      <c r="N25" s="554"/>
      <c r="O25" s="531"/>
      <c r="P25" s="531"/>
      <c r="Q25" s="552" t="str">
        <f>R24 &amp; "-" &amp; T24</f>
        <v>-</v>
      </c>
      <c r="R25" s="1288"/>
      <c r="S25" s="1289"/>
      <c r="T25" s="1288"/>
      <c r="U25" s="1289"/>
      <c r="V25" s="546"/>
      <c r="W25" s="1300"/>
    </row>
    <row r="26" spans="1:34" s="445" customFormat="1" ht="15" customHeight="1">
      <c r="A26" s="1281"/>
      <c r="B26" s="1281"/>
      <c r="C26" s="1281"/>
      <c r="D26" s="1281"/>
      <c r="E26" s="1281"/>
      <c r="F26" s="1281"/>
      <c r="G26" s="889"/>
      <c r="H26" s="887"/>
      <c r="I26" s="1281"/>
      <c r="J26" s="1281"/>
      <c r="K26" s="894"/>
      <c r="L26" s="507"/>
      <c r="M26" s="525" t="s">
        <v>24</v>
      </c>
      <c r="N26" s="520"/>
      <c r="O26" s="514"/>
      <c r="P26" s="514"/>
      <c r="Q26" s="514"/>
      <c r="R26" s="541"/>
      <c r="S26" s="533"/>
      <c r="T26" s="532"/>
      <c r="U26" s="520"/>
      <c r="V26" s="529"/>
      <c r="W26" s="1301"/>
      <c r="X26" s="470"/>
      <c r="Y26" s="470"/>
      <c r="Z26" s="470"/>
      <c r="AA26" s="470"/>
      <c r="AB26" s="470"/>
      <c r="AC26" s="470"/>
      <c r="AD26" s="470"/>
      <c r="AE26" s="470"/>
      <c r="AF26" s="470"/>
      <c r="AG26" s="470"/>
      <c r="AH26" s="470"/>
    </row>
    <row r="27" spans="1:34" s="445" customFormat="1" ht="15" customHeight="1">
      <c r="A27" s="1281"/>
      <c r="B27" s="1281"/>
      <c r="C27" s="1281"/>
      <c r="D27" s="1281"/>
      <c r="E27" s="1281"/>
      <c r="F27" s="889"/>
      <c r="G27" s="889"/>
      <c r="H27" s="887"/>
      <c r="I27" s="1281"/>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5" customFormat="1" ht="0.2" customHeight="1">
      <c r="A28" s="1281"/>
      <c r="B28" s="1281"/>
      <c r="C28" s="1281"/>
      <c r="D28" s="1281"/>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5" customFormat="1" ht="15" customHeight="1">
      <c r="A29" s="1281"/>
      <c r="B29" s="1281"/>
      <c r="C29" s="1281"/>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5" customFormat="1" ht="15" customHeight="1">
      <c r="A30" s="1281"/>
      <c r="B30" s="1281"/>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5" customFormat="1" ht="15" customHeight="1">
      <c r="A31" s="1281"/>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5" customFormat="1" ht="15" customHeight="1">
      <c r="A32" s="881"/>
      <c r="B32" s="881"/>
      <c r="C32" s="881"/>
      <c r="D32" s="881"/>
      <c r="E32" s="881"/>
      <c r="F32" s="881"/>
      <c r="G32" s="881"/>
      <c r="H32" s="881"/>
      <c r="I32" s="881"/>
      <c r="J32" s="881"/>
      <c r="K32" s="881"/>
      <c r="L32" s="462"/>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23.75" customHeight="1">
      <c r="L34" s="1">
        <v>1</v>
      </c>
      <c r="M34" s="1274" t="s">
        <v>733</v>
      </c>
      <c r="N34" s="1274"/>
      <c r="O34" s="1274"/>
      <c r="P34" s="1274"/>
      <c r="Q34" s="1274"/>
      <c r="R34" s="1274"/>
      <c r="S34" s="1274"/>
      <c r="T34" s="1274"/>
      <c r="U34" s="1274"/>
      <c r="V34" s="1274"/>
      <c r="W34" s="1274"/>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181</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28.04.2021</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6" t="s">
        <v>615</v>
      </c>
      <c r="M5" s="1296"/>
      <c r="N5" s="1296"/>
      <c r="O5" s="1296"/>
      <c r="P5" s="1296"/>
      <c r="Q5" s="1296"/>
      <c r="R5" s="1296"/>
      <c r="S5" s="1296"/>
      <c r="T5" s="1296"/>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634"/>
      <c r="X8" s="558"/>
      <c r="Y8" s="558"/>
      <c r="Z8" s="558"/>
      <c r="AA8" s="558"/>
      <c r="AB8" s="558"/>
      <c r="AC8" s="558"/>
      <c r="AD8" s="558"/>
      <c r="AE8" s="558"/>
      <c r="AF8" s="558"/>
      <c r="AG8" s="558"/>
      <c r="AH8" s="558"/>
    </row>
    <row r="9" spans="1:34"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169-р</v>
      </c>
      <c r="P9" s="1303"/>
      <c r="Q9" s="1303"/>
      <c r="R9" s="1303"/>
      <c r="S9" s="1303"/>
      <c r="T9" s="1303"/>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4" s="461" customFormat="1" ht="11.25" hidden="1">
      <c r="A11" s="474"/>
      <c r="B11" s="474"/>
      <c r="C11" s="474"/>
      <c r="D11" s="474"/>
      <c r="E11" s="474"/>
      <c r="F11" s="474"/>
      <c r="G11" s="474"/>
      <c r="H11" s="474"/>
      <c r="L11" s="521"/>
      <c r="M11" s="521"/>
      <c r="N11" s="535"/>
      <c r="O11" s="550"/>
      <c r="P11" s="550"/>
      <c r="Q11" s="550"/>
      <c r="R11" s="550"/>
      <c r="S11" s="550"/>
      <c r="T11" s="550"/>
      <c r="U11" s="472" t="s">
        <v>370</v>
      </c>
      <c r="X11" s="474"/>
      <c r="Y11" s="474"/>
      <c r="Z11" s="474"/>
      <c r="AA11" s="474"/>
      <c r="AB11" s="474"/>
      <c r="AC11" s="474"/>
      <c r="AD11" s="474"/>
      <c r="AE11" s="474"/>
      <c r="AF11" s="474"/>
      <c r="AG11" s="474"/>
      <c r="AH11" s="474"/>
    </row>
    <row r="12" spans="1:34" ht="15" customHeight="1">
      <c r="J12" s="451"/>
      <c r="K12" s="451"/>
      <c r="L12" s="447"/>
      <c r="M12" s="447"/>
      <c r="N12" s="447"/>
      <c r="O12" s="1327"/>
      <c r="P12" s="1327"/>
      <c r="Q12" s="1327"/>
      <c r="R12" s="1327"/>
      <c r="S12" s="1327"/>
      <c r="T12" s="1327"/>
      <c r="U12" s="1327"/>
    </row>
    <row r="13" spans="1:34">
      <c r="J13" s="451"/>
      <c r="K13" s="451"/>
      <c r="L13" s="1229" t="s">
        <v>444</v>
      </c>
      <c r="M13" s="1229"/>
      <c r="N13" s="1229"/>
      <c r="O13" s="1229"/>
      <c r="P13" s="1229"/>
      <c r="Q13" s="1229"/>
      <c r="R13" s="1229"/>
      <c r="S13" s="1229"/>
      <c r="T13" s="1229"/>
      <c r="U13" s="1229"/>
      <c r="V13" s="1229"/>
      <c r="W13" s="1229" t="s">
        <v>445</v>
      </c>
    </row>
    <row r="14" spans="1:34" ht="14.25" customHeight="1">
      <c r="J14" s="451"/>
      <c r="K14" s="451"/>
      <c r="L14" s="1310" t="s">
        <v>90</v>
      </c>
      <c r="M14" s="1310" t="s">
        <v>601</v>
      </c>
      <c r="N14" s="490"/>
      <c r="O14" s="1311" t="s">
        <v>603</v>
      </c>
      <c r="P14" s="1312"/>
      <c r="Q14" s="1312"/>
      <c r="R14" s="1312"/>
      <c r="S14" s="1312"/>
      <c r="T14" s="1313"/>
      <c r="U14" s="1293" t="s">
        <v>338</v>
      </c>
      <c r="V14" s="1307" t="s">
        <v>273</v>
      </c>
      <c r="W14" s="1229"/>
    </row>
    <row r="15" spans="1:34" s="492" customFormat="1" ht="14.25" customHeight="1">
      <c r="A15" s="553"/>
      <c r="B15" s="553"/>
      <c r="C15" s="553"/>
      <c r="D15" s="553"/>
      <c r="E15" s="553"/>
      <c r="F15" s="553"/>
      <c r="G15" s="559"/>
      <c r="H15" s="559"/>
      <c r="I15" s="500"/>
      <c r="J15" s="498"/>
      <c r="K15" s="498"/>
      <c r="L15" s="1310"/>
      <c r="M15" s="1310"/>
      <c r="N15" s="490"/>
      <c r="O15" s="1316" t="s">
        <v>674</v>
      </c>
      <c r="P15" s="1314" t="s">
        <v>269</v>
      </c>
      <c r="Q15" s="1315"/>
      <c r="R15" s="1291" t="s">
        <v>614</v>
      </c>
      <c r="S15" s="1291"/>
      <c r="T15" s="1292"/>
      <c r="U15" s="1294"/>
      <c r="V15" s="1308"/>
      <c r="W15" s="1229"/>
      <c r="X15" s="553"/>
      <c r="Y15" s="553"/>
      <c r="Z15" s="553"/>
      <c r="AA15" s="553"/>
      <c r="AB15" s="553"/>
      <c r="AC15" s="553"/>
      <c r="AD15" s="553"/>
      <c r="AE15" s="553"/>
      <c r="AF15" s="553"/>
      <c r="AG15" s="553"/>
      <c r="AH15" s="553"/>
    </row>
    <row r="16" spans="1:34" ht="33.75">
      <c r="J16" s="451"/>
      <c r="K16" s="451"/>
      <c r="L16" s="1310"/>
      <c r="M16" s="1310"/>
      <c r="N16" s="489"/>
      <c r="O16" s="1317"/>
      <c r="P16" s="504" t="s">
        <v>669</v>
      </c>
      <c r="Q16" s="504" t="s">
        <v>670</v>
      </c>
      <c r="R16" s="505" t="s">
        <v>272</v>
      </c>
      <c r="S16" s="1305" t="s">
        <v>271</v>
      </c>
      <c r="T16" s="1306"/>
      <c r="U16" s="1295"/>
      <c r="V16" s="1309"/>
      <c r="W16" s="1229"/>
    </row>
    <row r="17" spans="1:35">
      <c r="J17" s="451"/>
      <c r="K17" s="459">
        <v>1</v>
      </c>
      <c r="L17" s="494" t="s">
        <v>91</v>
      </c>
      <c r="M17" s="494" t="s">
        <v>47</v>
      </c>
      <c r="N17" s="465" t="s">
        <v>47</v>
      </c>
      <c r="O17" s="457">
        <f ca="1">OFFSET(O17,0,-1)+1</f>
        <v>3</v>
      </c>
      <c r="P17" s="457">
        <f ca="1">OFFSET(P17,0,-1)+1</f>
        <v>4</v>
      </c>
      <c r="Q17" s="457">
        <f ca="1">OFFSET(Q17,0,-1)+1</f>
        <v>5</v>
      </c>
      <c r="R17" s="457">
        <f ca="1">OFFSET(R17,0,-1)+1</f>
        <v>6</v>
      </c>
      <c r="S17" s="1298">
        <f ca="1">OFFSET(S17,0,-1)+1</f>
        <v>7</v>
      </c>
      <c r="T17" s="1298"/>
      <c r="U17" s="457">
        <f ca="1">OFFSET(U17,0,-2)+1</f>
        <v>8</v>
      </c>
      <c r="V17" s="619">
        <f ca="1">OFFSET(V17,0,-1)</f>
        <v>8</v>
      </c>
      <c r="W17" s="457">
        <f ca="1">OFFSET(W17,0,-1)+1</f>
        <v>9</v>
      </c>
    </row>
    <row r="18" spans="1:35" ht="22.5">
      <c r="A18" s="1281">
        <v>1</v>
      </c>
      <c r="B18" s="905"/>
      <c r="C18" s="905"/>
      <c r="D18" s="905"/>
      <c r="E18" s="906"/>
      <c r="F18" s="907"/>
      <c r="G18" s="907"/>
      <c r="H18" s="907"/>
      <c r="I18" s="908"/>
      <c r="J18" s="903"/>
      <c r="K18" s="910"/>
      <c r="L18" s="561">
        <f>mergeValue(A18)</f>
        <v>1</v>
      </c>
      <c r="M18" s="609" t="s">
        <v>19</v>
      </c>
      <c r="N18" s="548"/>
      <c r="O18" s="1324"/>
      <c r="P18" s="1324"/>
      <c r="Q18" s="1324"/>
      <c r="R18" s="1324"/>
      <c r="S18" s="1324"/>
      <c r="T18" s="1324"/>
      <c r="U18" s="1324"/>
      <c r="V18" s="1324"/>
      <c r="W18" s="1125" t="s">
        <v>717</v>
      </c>
    </row>
    <row r="19" spans="1:35" ht="22.5">
      <c r="A19" s="1281"/>
      <c r="B19" s="1281">
        <v>1</v>
      </c>
      <c r="C19" s="905"/>
      <c r="D19" s="905"/>
      <c r="E19" s="907"/>
      <c r="F19" s="907"/>
      <c r="G19" s="907"/>
      <c r="H19" s="907"/>
      <c r="I19" s="902"/>
      <c r="J19" s="901"/>
      <c r="K19" s="904"/>
      <c r="L19" s="561" t="str">
        <f>mergeValue(A19) &amp;"."&amp; mergeValue(B19)</f>
        <v>1.1</v>
      </c>
      <c r="M19" s="515" t="s">
        <v>15</v>
      </c>
      <c r="N19" s="548"/>
      <c r="O19" s="1324"/>
      <c r="P19" s="1324"/>
      <c r="Q19" s="1324"/>
      <c r="R19" s="1324"/>
      <c r="S19" s="1324"/>
      <c r="T19" s="1324"/>
      <c r="U19" s="1324"/>
      <c r="V19" s="1324"/>
      <c r="W19" s="1125" t="s">
        <v>458</v>
      </c>
    </row>
    <row r="20" spans="1:35" ht="22.5">
      <c r="A20" s="1281"/>
      <c r="B20" s="1281"/>
      <c r="C20" s="1281">
        <v>1</v>
      </c>
      <c r="D20" s="905"/>
      <c r="E20" s="907"/>
      <c r="F20" s="907"/>
      <c r="G20" s="907"/>
      <c r="H20" s="907"/>
      <c r="I20" s="909"/>
      <c r="J20" s="901"/>
      <c r="K20" s="904"/>
      <c r="L20" s="561" t="str">
        <f>mergeValue(A20) &amp;"."&amp; mergeValue(B20)&amp;"."&amp; mergeValue(C20)</f>
        <v>1.1.1</v>
      </c>
      <c r="M20" s="516" t="s">
        <v>7</v>
      </c>
      <c r="N20" s="548"/>
      <c r="O20" s="1324"/>
      <c r="P20" s="1324"/>
      <c r="Q20" s="1324"/>
      <c r="R20" s="1324"/>
      <c r="S20" s="1324"/>
      <c r="T20" s="1324"/>
      <c r="U20" s="1324"/>
      <c r="V20" s="1324"/>
      <c r="W20" s="1125" t="s">
        <v>599</v>
      </c>
    </row>
    <row r="21" spans="1:35" ht="22.5">
      <c r="A21" s="1281"/>
      <c r="B21" s="1281"/>
      <c r="C21" s="1281"/>
      <c r="D21" s="1281">
        <v>1</v>
      </c>
      <c r="E21" s="907"/>
      <c r="F21" s="907"/>
      <c r="G21" s="907"/>
      <c r="H21" s="907"/>
      <c r="I21" s="909"/>
      <c r="J21" s="901"/>
      <c r="K21" s="904"/>
      <c r="L21" s="561" t="str">
        <f>mergeValue(A21) &amp;"."&amp; mergeValue(B21)&amp;"."&amp; mergeValue(C21)&amp;"."&amp; mergeValue(D21)</f>
        <v>1.1.1.1</v>
      </c>
      <c r="M21" s="517" t="s">
        <v>21</v>
      </c>
      <c r="N21" s="548"/>
      <c r="O21" s="1324"/>
      <c r="P21" s="1324"/>
      <c r="Q21" s="1324"/>
      <c r="R21" s="1324"/>
      <c r="S21" s="1324"/>
      <c r="T21" s="1324"/>
      <c r="U21" s="1324"/>
      <c r="V21" s="1324"/>
      <c r="W21" s="1125" t="s">
        <v>600</v>
      </c>
    </row>
    <row r="22" spans="1:35" ht="11.25" hidden="1" customHeight="1">
      <c r="A22" s="1281"/>
      <c r="B22" s="1281"/>
      <c r="C22" s="1281"/>
      <c r="D22" s="1281"/>
      <c r="E22" s="1281">
        <v>1</v>
      </c>
      <c r="F22" s="907"/>
      <c r="G22" s="907"/>
      <c r="H22" s="905">
        <v>1</v>
      </c>
      <c r="I22" s="1281">
        <v>1</v>
      </c>
      <c r="J22" s="907"/>
      <c r="K22" s="912"/>
      <c r="L22" s="561"/>
      <c r="M22" s="523"/>
      <c r="N22" s="549"/>
      <c r="O22" s="599"/>
      <c r="P22" s="599"/>
      <c r="Q22" s="599"/>
      <c r="R22" s="599"/>
      <c r="S22" s="599"/>
      <c r="T22" s="599"/>
      <c r="U22" s="599"/>
      <c r="V22" s="477"/>
      <c r="W22" s="1086"/>
    </row>
    <row r="23" spans="1:35" ht="33.75">
      <c r="A23" s="1281"/>
      <c r="B23" s="1281"/>
      <c r="C23" s="1281"/>
      <c r="D23" s="1281"/>
      <c r="E23" s="1281"/>
      <c r="F23" s="1281">
        <v>1</v>
      </c>
      <c r="G23" s="905"/>
      <c r="H23" s="905"/>
      <c r="I23" s="1281"/>
      <c r="J23" s="1281">
        <v>1</v>
      </c>
      <c r="K23" s="913"/>
      <c r="L23" s="561" t="str">
        <f>mergeValue(A23) &amp;"."&amp; mergeValue(B23)&amp;"."&amp; mergeValue(C23)&amp;"."&amp; mergeValue(D23)&amp;"."&amp;  mergeValue(F23)</f>
        <v>1.1.1.1.1</v>
      </c>
      <c r="M23" s="524" t="s">
        <v>9</v>
      </c>
      <c r="N23" s="549"/>
      <c r="O23" s="1283"/>
      <c r="P23" s="1283"/>
      <c r="Q23" s="1283"/>
      <c r="R23" s="1283"/>
      <c r="S23" s="1283"/>
      <c r="T23" s="1283"/>
      <c r="U23" s="1283"/>
      <c r="V23" s="1283"/>
      <c r="W23" s="1125" t="s">
        <v>719</v>
      </c>
      <c r="Y23" s="473" t="str">
        <f>strCheckUnique(Z23:Z26)</f>
        <v/>
      </c>
      <c r="AA23" s="473"/>
    </row>
    <row r="24" spans="1:35" ht="99" customHeight="1">
      <c r="A24" s="1281"/>
      <c r="B24" s="1281"/>
      <c r="C24" s="1281"/>
      <c r="D24" s="1281"/>
      <c r="E24" s="1281"/>
      <c r="F24" s="1281"/>
      <c r="G24" s="905">
        <v>1</v>
      </c>
      <c r="H24" s="905"/>
      <c r="I24" s="1281"/>
      <c r="J24" s="1281"/>
      <c r="K24" s="913">
        <v>1</v>
      </c>
      <c r="L24" s="561" t="str">
        <f>mergeValue(A24) &amp;"."&amp; mergeValue(B24)&amp;"."&amp; mergeValue(C24)&amp;"."&amp; mergeValue(D24)&amp;"."&amp; mergeValue(F24)&amp;"."&amp; mergeValue(G24)</f>
        <v>1.1.1.1.1.1</v>
      </c>
      <c r="M24" s="1084"/>
      <c r="N24" s="554"/>
      <c r="O24" s="531"/>
      <c r="P24" s="531"/>
      <c r="Q24" s="1034"/>
      <c r="R24" s="1287"/>
      <c r="S24" s="1289" t="s">
        <v>82</v>
      </c>
      <c r="T24" s="1287"/>
      <c r="U24" s="1289" t="s">
        <v>83</v>
      </c>
      <c r="V24" s="546"/>
      <c r="W24" s="1299" t="s">
        <v>732</v>
      </c>
      <c r="X24" s="469" t="str">
        <f>strCheckDate(O25:V25)</f>
        <v/>
      </c>
      <c r="Y24" s="473"/>
      <c r="Z24" s="473" t="str">
        <f>IF(M24="","",M24 )</f>
        <v/>
      </c>
      <c r="AA24" s="473"/>
      <c r="AB24" s="473"/>
      <c r="AC24" s="473"/>
    </row>
    <row r="25" spans="1:35" ht="11.25" hidden="1">
      <c r="A25" s="1281"/>
      <c r="B25" s="1281"/>
      <c r="C25" s="1281"/>
      <c r="D25" s="1281"/>
      <c r="E25" s="1281"/>
      <c r="F25" s="1281"/>
      <c r="G25" s="905"/>
      <c r="H25" s="905"/>
      <c r="I25" s="1281"/>
      <c r="J25" s="1281"/>
      <c r="K25" s="913"/>
      <c r="L25" s="568"/>
      <c r="M25" s="614"/>
      <c r="N25" s="554"/>
      <c r="O25" s="531"/>
      <c r="P25" s="531"/>
      <c r="Q25" s="552" t="str">
        <f>R24 &amp; "-" &amp; T24</f>
        <v>-</v>
      </c>
      <c r="R25" s="1288"/>
      <c r="S25" s="1289"/>
      <c r="T25" s="1288"/>
      <c r="U25" s="1289"/>
      <c r="V25" s="546"/>
      <c r="W25" s="1300"/>
    </row>
    <row r="26" spans="1:35" s="445" customFormat="1" ht="15" customHeight="1">
      <c r="A26" s="1281"/>
      <c r="B26" s="1281"/>
      <c r="C26" s="1281"/>
      <c r="D26" s="1281"/>
      <c r="E26" s="1281"/>
      <c r="F26" s="1281"/>
      <c r="G26" s="907"/>
      <c r="H26" s="905"/>
      <c r="I26" s="1281"/>
      <c r="J26" s="1281"/>
      <c r="K26" s="912"/>
      <c r="L26" s="507"/>
      <c r="M26" s="525" t="s">
        <v>24</v>
      </c>
      <c r="N26" s="520"/>
      <c r="O26" s="514"/>
      <c r="P26" s="514"/>
      <c r="Q26" s="514"/>
      <c r="R26" s="541"/>
      <c r="S26" s="533"/>
      <c r="T26" s="532"/>
      <c r="U26" s="520"/>
      <c r="V26" s="529"/>
      <c r="W26" s="1301"/>
      <c r="X26" s="470"/>
      <c r="Y26" s="470"/>
      <c r="Z26" s="470"/>
      <c r="AA26" s="470"/>
      <c r="AB26" s="470"/>
      <c r="AC26" s="470"/>
      <c r="AD26" s="470"/>
      <c r="AE26" s="470"/>
      <c r="AF26" s="470"/>
      <c r="AG26" s="470"/>
      <c r="AH26" s="470"/>
    </row>
    <row r="27" spans="1:35" s="445" customFormat="1" ht="15" customHeight="1">
      <c r="A27" s="1281"/>
      <c r="B27" s="1281"/>
      <c r="C27" s="1281"/>
      <c r="D27" s="1281"/>
      <c r="E27" s="1281"/>
      <c r="F27" s="907"/>
      <c r="G27" s="907"/>
      <c r="H27" s="905"/>
      <c r="I27" s="1281"/>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5" customFormat="1" ht="15" hidden="1" customHeight="1">
      <c r="A28" s="1281"/>
      <c r="B28" s="1281"/>
      <c r="C28" s="1281"/>
      <c r="D28" s="1281"/>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5" customFormat="1" ht="15" customHeight="1">
      <c r="A29" s="1281"/>
      <c r="B29" s="1281"/>
      <c r="C29" s="1281"/>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5" customFormat="1" ht="15" customHeight="1">
      <c r="A30" s="1281"/>
      <c r="B30" s="1281"/>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5" customFormat="1" ht="15" customHeight="1">
      <c r="A31" s="1281"/>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5" customFormat="1" ht="15" customHeight="1">
      <c r="A32" s="899"/>
      <c r="B32" s="899"/>
      <c r="C32" s="899"/>
      <c r="D32" s="899"/>
      <c r="E32" s="899"/>
      <c r="F32" s="899"/>
      <c r="G32" s="899"/>
      <c r="H32" s="899"/>
      <c r="I32" s="899"/>
      <c r="J32" s="899"/>
      <c r="K32" s="899"/>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41.75" customHeight="1">
      <c r="L34" s="1">
        <v>1</v>
      </c>
      <c r="M34" s="1274" t="s">
        <v>733</v>
      </c>
      <c r="N34" s="1274"/>
      <c r="O34" s="1274"/>
      <c r="P34" s="1274"/>
      <c r="Q34" s="1274"/>
      <c r="R34" s="1274"/>
      <c r="S34" s="1274"/>
      <c r="T34" s="1274"/>
      <c r="U34" s="1274"/>
      <c r="V34" s="1274"/>
      <c r="W34" s="1274"/>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66</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28.04.2021</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t="str">
        <f>IF('Перечень тарифов'!R21="","наименование отсутствует","" &amp; 'Перечень тарифов'!R21 &amp; "")</f>
        <v>наименование отсутствует</v>
      </c>
      <c r="I8" s="188" t="s">
        <v>567</v>
      </c>
      <c r="J8" s="312"/>
      <c r="K8" s="206"/>
      <c r="L8" s="206"/>
      <c r="M8" s="206"/>
      <c r="N8" s="206"/>
      <c r="O8" s="206"/>
      <c r="P8" s="206"/>
      <c r="Q8" s="206"/>
      <c r="R8" s="206"/>
      <c r="S8" s="206"/>
      <c r="T8" s="206"/>
    </row>
    <row r="9" spans="1:20" s="182" customFormat="1" ht="33.75">
      <c r="A9" s="1279"/>
      <c r="B9" s="206"/>
      <c r="C9" s="206"/>
      <c r="D9" s="206"/>
      <c r="F9" s="313" t="str">
        <f>"3." &amp;mergeValue(A9)</f>
        <v>3.1</v>
      </c>
      <c r="G9" s="389" t="s">
        <v>473</v>
      </c>
      <c r="H9" s="29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t="str">
        <f>IF(Территории!H13="","","" &amp; Территории!H13 &amp; "")</f>
        <v>городской округ Самара</v>
      </c>
      <c r="I12" s="188" t="s">
        <v>478</v>
      </c>
      <c r="J12" s="312"/>
      <c r="K12" s="206"/>
      <c r="L12" s="206"/>
      <c r="M12" s="206"/>
      <c r="N12" s="206"/>
      <c r="O12" s="206"/>
      <c r="P12" s="206"/>
      <c r="Q12" s="206"/>
      <c r="R12" s="206"/>
      <c r="S12" s="206"/>
      <c r="T12" s="206"/>
    </row>
    <row r="13" spans="1:20" s="182" customFormat="1" ht="56.25">
      <c r="A13" s="1279"/>
      <c r="B13" s="1279"/>
      <c r="C13" s="1279"/>
      <c r="D13" s="321">
        <v>1</v>
      </c>
      <c r="F13" s="313" t="str">
        <f>"4."&amp;mergeValue(A13) &amp;"."&amp;mergeValue(B13)&amp;"."&amp;mergeValue(C13)&amp;"."&amp;mergeValue(D13)</f>
        <v>4.1.1.1.1</v>
      </c>
      <c r="G13" s="392" t="s">
        <v>476</v>
      </c>
      <c r="H13" s="297" t="str">
        <f>IF(Территории!R14="","","" &amp; Территории!R14 &amp; "")</f>
        <v>городской округ Самара (36701000)</v>
      </c>
      <c r="I13" s="1180" t="s">
        <v>568</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4" t="s">
        <v>570</v>
      </c>
      <c r="H15" s="1274"/>
      <c r="I15" s="218"/>
      <c r="J15" s="307"/>
      <c r="K15" s="307"/>
      <c r="L15" s="307"/>
      <c r="M15" s="307"/>
      <c r="N15" s="307"/>
      <c r="O15" s="307"/>
      <c r="P15" s="307"/>
      <c r="Q15" s="307"/>
      <c r="R15" s="307"/>
      <c r="S15" s="307"/>
      <c r="T15" s="307"/>
    </row>
  </sheetData>
  <sheetProtection algorithmName="SHA-512" hashValue="Wgmh9dKWhO6vdMMEkyuQBRGSiWDcmwesnxvdZAvKuATZRi1Wp941qFG5rHhovwPhi+s2NpZY+wruPZhLhF4r2w==" saltValue="RQwrn4gR/McSs09atP774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Z36"/>
  <sheetViews>
    <sheetView showGridLines="0" topLeftCell="M4" zoomScaleNormal="100" workbookViewId="0">
      <selection activeCell="M29" sqref="M29"/>
    </sheetView>
  </sheetViews>
  <sheetFormatPr defaultColWidth="10.5703125" defaultRowHeight="14.25"/>
  <cols>
    <col min="1" max="6" width="10.5703125" style="469" hidden="1" customWidth="1"/>
    <col min="7" max="8" width="11.140625" style="475"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6" width="23.7109375" style="446" customWidth="1"/>
    <col min="17"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customWidth="1"/>
    <col min="27" max="28" width="23.7109375" style="1068" customWidth="1"/>
    <col min="29" max="33" width="23.7109375" style="1068" hidden="1" customWidth="1"/>
    <col min="34" max="34" width="1.7109375" style="1068" hidden="1" customWidth="1"/>
    <col min="35" max="35" width="11.7109375" style="1068" customWidth="1"/>
    <col min="36" max="36" width="3.7109375" style="1068" customWidth="1"/>
    <col min="37" max="37" width="11.7109375" style="1068" customWidth="1"/>
    <col min="38" max="38" width="8.5703125" style="1068" hidden="1" customWidth="1"/>
    <col min="39" max="39" width="4.7109375" style="446" customWidth="1"/>
    <col min="40" max="40" width="115.7109375" style="446" customWidth="1"/>
    <col min="41" max="45" width="10.5703125" style="469"/>
    <col min="46" max="261" width="10.5703125" style="446"/>
    <col min="262" max="269" width="0" style="446" hidden="1" customWidth="1"/>
    <col min="270" max="272" width="3.7109375" style="446" customWidth="1"/>
    <col min="273" max="273" width="12.7109375" style="446" customWidth="1"/>
    <col min="274" max="274" width="47.42578125" style="446" customWidth="1"/>
    <col min="275" max="283" width="0" style="446" hidden="1" customWidth="1"/>
    <col min="284" max="284" width="11.7109375" style="446" customWidth="1"/>
    <col min="285" max="285" width="6.42578125" style="446" bestFit="1" customWidth="1"/>
    <col min="286" max="286" width="11.7109375" style="446" customWidth="1"/>
    <col min="287" max="287" width="0" style="446" hidden="1" customWidth="1"/>
    <col min="288" max="288" width="3.7109375" style="446" customWidth="1"/>
    <col min="289" max="289" width="11.140625" style="446" bestFit="1" customWidth="1"/>
    <col min="290" max="517" width="10.5703125" style="446"/>
    <col min="518" max="525" width="0" style="446" hidden="1" customWidth="1"/>
    <col min="526" max="528" width="3.7109375" style="446" customWidth="1"/>
    <col min="529" max="529" width="12.7109375" style="446" customWidth="1"/>
    <col min="530" max="530" width="47.42578125" style="446" customWidth="1"/>
    <col min="531" max="539" width="0" style="446" hidden="1" customWidth="1"/>
    <col min="540" max="540" width="11.7109375" style="446" customWidth="1"/>
    <col min="541" max="541" width="6.42578125" style="446" bestFit="1" customWidth="1"/>
    <col min="542" max="542" width="11.7109375" style="446" customWidth="1"/>
    <col min="543" max="543" width="0" style="446" hidden="1" customWidth="1"/>
    <col min="544" max="544" width="3.7109375" style="446" customWidth="1"/>
    <col min="545" max="545" width="11.140625" style="446" bestFit="1" customWidth="1"/>
    <col min="546" max="773" width="10.5703125" style="446"/>
    <col min="774" max="781" width="0" style="446" hidden="1" customWidth="1"/>
    <col min="782" max="784" width="3.7109375" style="446" customWidth="1"/>
    <col min="785" max="785" width="12.7109375" style="446" customWidth="1"/>
    <col min="786" max="786" width="47.42578125" style="446" customWidth="1"/>
    <col min="787" max="795" width="0" style="446" hidden="1" customWidth="1"/>
    <col min="796" max="796" width="11.7109375" style="446" customWidth="1"/>
    <col min="797" max="797" width="6.42578125" style="446" bestFit="1" customWidth="1"/>
    <col min="798" max="798" width="11.7109375" style="446" customWidth="1"/>
    <col min="799" max="799" width="0" style="446" hidden="1" customWidth="1"/>
    <col min="800" max="800" width="3.7109375" style="446" customWidth="1"/>
    <col min="801" max="801" width="11.140625" style="446" bestFit="1" customWidth="1"/>
    <col min="802" max="1029" width="10.5703125" style="446"/>
    <col min="1030" max="1037" width="0" style="446" hidden="1" customWidth="1"/>
    <col min="1038" max="1040" width="3.7109375" style="446" customWidth="1"/>
    <col min="1041" max="1041" width="12.7109375" style="446" customWidth="1"/>
    <col min="1042" max="1042" width="47.42578125" style="446" customWidth="1"/>
    <col min="1043" max="1051" width="0" style="446" hidden="1" customWidth="1"/>
    <col min="1052" max="1052" width="11.7109375" style="446" customWidth="1"/>
    <col min="1053" max="1053" width="6.42578125" style="446" bestFit="1" customWidth="1"/>
    <col min="1054" max="1054" width="11.7109375" style="446" customWidth="1"/>
    <col min="1055" max="1055" width="0" style="446" hidden="1" customWidth="1"/>
    <col min="1056" max="1056" width="3.7109375" style="446" customWidth="1"/>
    <col min="1057" max="1057" width="11.140625" style="446" bestFit="1" customWidth="1"/>
    <col min="1058" max="1285" width="10.5703125" style="446"/>
    <col min="1286" max="1293" width="0" style="446" hidden="1" customWidth="1"/>
    <col min="1294" max="1296" width="3.7109375" style="446" customWidth="1"/>
    <col min="1297" max="1297" width="12.7109375" style="446" customWidth="1"/>
    <col min="1298" max="1298" width="47.42578125" style="446" customWidth="1"/>
    <col min="1299" max="1307" width="0" style="446" hidden="1" customWidth="1"/>
    <col min="1308" max="1308" width="11.7109375" style="446" customWidth="1"/>
    <col min="1309" max="1309" width="6.42578125" style="446" bestFit="1" customWidth="1"/>
    <col min="1310" max="1310" width="11.7109375" style="446" customWidth="1"/>
    <col min="1311" max="1311" width="0" style="446" hidden="1" customWidth="1"/>
    <col min="1312" max="1312" width="3.7109375" style="446" customWidth="1"/>
    <col min="1313" max="1313" width="11.140625" style="446" bestFit="1" customWidth="1"/>
    <col min="1314" max="1541" width="10.5703125" style="446"/>
    <col min="1542" max="1549" width="0" style="446" hidden="1" customWidth="1"/>
    <col min="1550" max="1552" width="3.7109375" style="446" customWidth="1"/>
    <col min="1553" max="1553" width="12.7109375" style="446" customWidth="1"/>
    <col min="1554" max="1554" width="47.42578125" style="446" customWidth="1"/>
    <col min="1555" max="1563" width="0" style="446" hidden="1" customWidth="1"/>
    <col min="1564" max="1564" width="11.7109375" style="446" customWidth="1"/>
    <col min="1565" max="1565" width="6.42578125" style="446" bestFit="1" customWidth="1"/>
    <col min="1566" max="1566" width="11.7109375" style="446" customWidth="1"/>
    <col min="1567" max="1567" width="0" style="446" hidden="1" customWidth="1"/>
    <col min="1568" max="1568" width="3.7109375" style="446" customWidth="1"/>
    <col min="1569" max="1569" width="11.140625" style="446" bestFit="1" customWidth="1"/>
    <col min="1570" max="1797" width="10.5703125" style="446"/>
    <col min="1798" max="1805" width="0" style="446" hidden="1" customWidth="1"/>
    <col min="1806" max="1808" width="3.7109375" style="446" customWidth="1"/>
    <col min="1809" max="1809" width="12.7109375" style="446" customWidth="1"/>
    <col min="1810" max="1810" width="47.42578125" style="446" customWidth="1"/>
    <col min="1811" max="1819" width="0" style="446" hidden="1" customWidth="1"/>
    <col min="1820" max="1820" width="11.7109375" style="446" customWidth="1"/>
    <col min="1821" max="1821" width="6.42578125" style="446" bestFit="1" customWidth="1"/>
    <col min="1822" max="1822" width="11.7109375" style="446" customWidth="1"/>
    <col min="1823" max="1823" width="0" style="446" hidden="1" customWidth="1"/>
    <col min="1824" max="1824" width="3.7109375" style="446" customWidth="1"/>
    <col min="1825" max="1825" width="11.140625" style="446" bestFit="1" customWidth="1"/>
    <col min="1826" max="2053" width="10.5703125" style="446"/>
    <col min="2054" max="2061" width="0" style="446" hidden="1" customWidth="1"/>
    <col min="2062" max="2064" width="3.7109375" style="446" customWidth="1"/>
    <col min="2065" max="2065" width="12.7109375" style="446" customWidth="1"/>
    <col min="2066" max="2066" width="47.42578125" style="446" customWidth="1"/>
    <col min="2067" max="2075" width="0" style="446" hidden="1" customWidth="1"/>
    <col min="2076" max="2076" width="11.7109375" style="446" customWidth="1"/>
    <col min="2077" max="2077" width="6.42578125" style="446" bestFit="1" customWidth="1"/>
    <col min="2078" max="2078" width="11.7109375" style="446" customWidth="1"/>
    <col min="2079" max="2079" width="0" style="446" hidden="1" customWidth="1"/>
    <col min="2080" max="2080" width="3.7109375" style="446" customWidth="1"/>
    <col min="2081" max="2081" width="11.140625" style="446" bestFit="1" customWidth="1"/>
    <col min="2082" max="2309" width="10.5703125" style="446"/>
    <col min="2310" max="2317" width="0" style="446" hidden="1" customWidth="1"/>
    <col min="2318" max="2320" width="3.7109375" style="446" customWidth="1"/>
    <col min="2321" max="2321" width="12.7109375" style="446" customWidth="1"/>
    <col min="2322" max="2322" width="47.42578125" style="446" customWidth="1"/>
    <col min="2323" max="2331" width="0" style="446" hidden="1" customWidth="1"/>
    <col min="2332" max="2332" width="11.7109375" style="446" customWidth="1"/>
    <col min="2333" max="2333" width="6.42578125" style="446" bestFit="1" customWidth="1"/>
    <col min="2334" max="2334" width="11.7109375" style="446" customWidth="1"/>
    <col min="2335" max="2335" width="0" style="446" hidden="1" customWidth="1"/>
    <col min="2336" max="2336" width="3.7109375" style="446" customWidth="1"/>
    <col min="2337" max="2337" width="11.140625" style="446" bestFit="1" customWidth="1"/>
    <col min="2338" max="2565" width="10.5703125" style="446"/>
    <col min="2566" max="2573" width="0" style="446" hidden="1" customWidth="1"/>
    <col min="2574" max="2576" width="3.7109375" style="446" customWidth="1"/>
    <col min="2577" max="2577" width="12.7109375" style="446" customWidth="1"/>
    <col min="2578" max="2578" width="47.42578125" style="446" customWidth="1"/>
    <col min="2579" max="2587" width="0" style="446" hidden="1" customWidth="1"/>
    <col min="2588" max="2588" width="11.7109375" style="446" customWidth="1"/>
    <col min="2589" max="2589" width="6.42578125" style="446" bestFit="1" customWidth="1"/>
    <col min="2590" max="2590" width="11.7109375" style="446" customWidth="1"/>
    <col min="2591" max="2591" width="0" style="446" hidden="1" customWidth="1"/>
    <col min="2592" max="2592" width="3.7109375" style="446" customWidth="1"/>
    <col min="2593" max="2593" width="11.140625" style="446" bestFit="1" customWidth="1"/>
    <col min="2594" max="2821" width="10.5703125" style="446"/>
    <col min="2822" max="2829" width="0" style="446" hidden="1" customWidth="1"/>
    <col min="2830" max="2832" width="3.7109375" style="446" customWidth="1"/>
    <col min="2833" max="2833" width="12.7109375" style="446" customWidth="1"/>
    <col min="2834" max="2834" width="47.42578125" style="446" customWidth="1"/>
    <col min="2835" max="2843" width="0" style="446" hidden="1" customWidth="1"/>
    <col min="2844" max="2844" width="11.7109375" style="446" customWidth="1"/>
    <col min="2845" max="2845" width="6.42578125" style="446" bestFit="1" customWidth="1"/>
    <col min="2846" max="2846" width="11.7109375" style="446" customWidth="1"/>
    <col min="2847" max="2847" width="0" style="446" hidden="1" customWidth="1"/>
    <col min="2848" max="2848" width="3.7109375" style="446" customWidth="1"/>
    <col min="2849" max="2849" width="11.140625" style="446" bestFit="1" customWidth="1"/>
    <col min="2850" max="3077" width="10.5703125" style="446"/>
    <col min="3078" max="3085" width="0" style="446" hidden="1" customWidth="1"/>
    <col min="3086" max="3088" width="3.7109375" style="446" customWidth="1"/>
    <col min="3089" max="3089" width="12.7109375" style="446" customWidth="1"/>
    <col min="3090" max="3090" width="47.42578125" style="446" customWidth="1"/>
    <col min="3091" max="3099" width="0" style="446" hidden="1" customWidth="1"/>
    <col min="3100" max="3100" width="11.7109375" style="446" customWidth="1"/>
    <col min="3101" max="3101" width="6.42578125" style="446" bestFit="1" customWidth="1"/>
    <col min="3102" max="3102" width="11.7109375" style="446" customWidth="1"/>
    <col min="3103" max="3103" width="0" style="446" hidden="1" customWidth="1"/>
    <col min="3104" max="3104" width="3.7109375" style="446" customWidth="1"/>
    <col min="3105" max="3105" width="11.140625" style="446" bestFit="1" customWidth="1"/>
    <col min="3106" max="3333" width="10.5703125" style="446"/>
    <col min="3334" max="3341" width="0" style="446" hidden="1" customWidth="1"/>
    <col min="3342" max="3344" width="3.7109375" style="446" customWidth="1"/>
    <col min="3345" max="3345" width="12.7109375" style="446" customWidth="1"/>
    <col min="3346" max="3346" width="47.42578125" style="446" customWidth="1"/>
    <col min="3347" max="3355" width="0" style="446" hidden="1" customWidth="1"/>
    <col min="3356" max="3356" width="11.7109375" style="446" customWidth="1"/>
    <col min="3357" max="3357" width="6.42578125" style="446" bestFit="1" customWidth="1"/>
    <col min="3358" max="3358" width="11.7109375" style="446" customWidth="1"/>
    <col min="3359" max="3359" width="0" style="446" hidden="1" customWidth="1"/>
    <col min="3360" max="3360" width="3.7109375" style="446" customWidth="1"/>
    <col min="3361" max="3361" width="11.140625" style="446" bestFit="1" customWidth="1"/>
    <col min="3362" max="3589" width="10.5703125" style="446"/>
    <col min="3590" max="3597" width="0" style="446" hidden="1" customWidth="1"/>
    <col min="3598" max="3600" width="3.7109375" style="446" customWidth="1"/>
    <col min="3601" max="3601" width="12.7109375" style="446" customWidth="1"/>
    <col min="3602" max="3602" width="47.42578125" style="446" customWidth="1"/>
    <col min="3603" max="3611" width="0" style="446" hidden="1" customWidth="1"/>
    <col min="3612" max="3612" width="11.7109375" style="446" customWidth="1"/>
    <col min="3613" max="3613" width="6.42578125" style="446" bestFit="1" customWidth="1"/>
    <col min="3614" max="3614" width="11.7109375" style="446" customWidth="1"/>
    <col min="3615" max="3615" width="0" style="446" hidden="1" customWidth="1"/>
    <col min="3616" max="3616" width="3.7109375" style="446" customWidth="1"/>
    <col min="3617" max="3617" width="11.140625" style="446" bestFit="1" customWidth="1"/>
    <col min="3618" max="3845" width="10.5703125" style="446"/>
    <col min="3846" max="3853" width="0" style="446" hidden="1" customWidth="1"/>
    <col min="3854" max="3856" width="3.7109375" style="446" customWidth="1"/>
    <col min="3857" max="3857" width="12.7109375" style="446" customWidth="1"/>
    <col min="3858" max="3858" width="47.42578125" style="446" customWidth="1"/>
    <col min="3859" max="3867" width="0" style="446" hidden="1" customWidth="1"/>
    <col min="3868" max="3868" width="11.7109375" style="446" customWidth="1"/>
    <col min="3869" max="3869" width="6.42578125" style="446" bestFit="1" customWidth="1"/>
    <col min="3870" max="3870" width="11.7109375" style="446" customWidth="1"/>
    <col min="3871" max="3871" width="0" style="446" hidden="1" customWidth="1"/>
    <col min="3872" max="3872" width="3.7109375" style="446" customWidth="1"/>
    <col min="3873" max="3873" width="11.140625" style="446" bestFit="1" customWidth="1"/>
    <col min="3874" max="4101" width="10.5703125" style="446"/>
    <col min="4102" max="4109" width="0" style="446" hidden="1" customWidth="1"/>
    <col min="4110" max="4112" width="3.7109375" style="446" customWidth="1"/>
    <col min="4113" max="4113" width="12.7109375" style="446" customWidth="1"/>
    <col min="4114" max="4114" width="47.42578125" style="446" customWidth="1"/>
    <col min="4115" max="4123" width="0" style="446" hidden="1" customWidth="1"/>
    <col min="4124" max="4124" width="11.7109375" style="446" customWidth="1"/>
    <col min="4125" max="4125" width="6.42578125" style="446" bestFit="1" customWidth="1"/>
    <col min="4126" max="4126" width="11.7109375" style="446" customWidth="1"/>
    <col min="4127" max="4127" width="0" style="446" hidden="1" customWidth="1"/>
    <col min="4128" max="4128" width="3.7109375" style="446" customWidth="1"/>
    <col min="4129" max="4129" width="11.140625" style="446" bestFit="1" customWidth="1"/>
    <col min="4130" max="4357" width="10.5703125" style="446"/>
    <col min="4358" max="4365" width="0" style="446" hidden="1" customWidth="1"/>
    <col min="4366" max="4368" width="3.7109375" style="446" customWidth="1"/>
    <col min="4369" max="4369" width="12.7109375" style="446" customWidth="1"/>
    <col min="4370" max="4370" width="47.42578125" style="446" customWidth="1"/>
    <col min="4371" max="4379" width="0" style="446" hidden="1" customWidth="1"/>
    <col min="4380" max="4380" width="11.7109375" style="446" customWidth="1"/>
    <col min="4381" max="4381" width="6.42578125" style="446" bestFit="1" customWidth="1"/>
    <col min="4382" max="4382" width="11.7109375" style="446" customWidth="1"/>
    <col min="4383" max="4383" width="0" style="446" hidden="1" customWidth="1"/>
    <col min="4384" max="4384" width="3.7109375" style="446" customWidth="1"/>
    <col min="4385" max="4385" width="11.140625" style="446" bestFit="1" customWidth="1"/>
    <col min="4386" max="4613" width="10.5703125" style="446"/>
    <col min="4614" max="4621" width="0" style="446" hidden="1" customWidth="1"/>
    <col min="4622" max="4624" width="3.7109375" style="446" customWidth="1"/>
    <col min="4625" max="4625" width="12.7109375" style="446" customWidth="1"/>
    <col min="4626" max="4626" width="47.42578125" style="446" customWidth="1"/>
    <col min="4627" max="4635" width="0" style="446" hidden="1" customWidth="1"/>
    <col min="4636" max="4636" width="11.7109375" style="446" customWidth="1"/>
    <col min="4637" max="4637" width="6.42578125" style="446" bestFit="1" customWidth="1"/>
    <col min="4638" max="4638" width="11.7109375" style="446" customWidth="1"/>
    <col min="4639" max="4639" width="0" style="446" hidden="1" customWidth="1"/>
    <col min="4640" max="4640" width="3.7109375" style="446" customWidth="1"/>
    <col min="4641" max="4641" width="11.140625" style="446" bestFit="1" customWidth="1"/>
    <col min="4642" max="4869" width="10.5703125" style="446"/>
    <col min="4870" max="4877" width="0" style="446" hidden="1" customWidth="1"/>
    <col min="4878" max="4880" width="3.7109375" style="446" customWidth="1"/>
    <col min="4881" max="4881" width="12.7109375" style="446" customWidth="1"/>
    <col min="4882" max="4882" width="47.42578125" style="446" customWidth="1"/>
    <col min="4883" max="4891" width="0" style="446" hidden="1" customWidth="1"/>
    <col min="4892" max="4892" width="11.7109375" style="446" customWidth="1"/>
    <col min="4893" max="4893" width="6.42578125" style="446" bestFit="1" customWidth="1"/>
    <col min="4894" max="4894" width="11.7109375" style="446" customWidth="1"/>
    <col min="4895" max="4895" width="0" style="446" hidden="1" customWidth="1"/>
    <col min="4896" max="4896" width="3.7109375" style="446" customWidth="1"/>
    <col min="4897" max="4897" width="11.140625" style="446" bestFit="1" customWidth="1"/>
    <col min="4898" max="5125" width="10.5703125" style="446"/>
    <col min="5126" max="5133" width="0" style="446" hidden="1" customWidth="1"/>
    <col min="5134" max="5136" width="3.7109375" style="446" customWidth="1"/>
    <col min="5137" max="5137" width="12.7109375" style="446" customWidth="1"/>
    <col min="5138" max="5138" width="47.42578125" style="446" customWidth="1"/>
    <col min="5139" max="5147" width="0" style="446" hidden="1" customWidth="1"/>
    <col min="5148" max="5148" width="11.7109375" style="446" customWidth="1"/>
    <col min="5149" max="5149" width="6.42578125" style="446" bestFit="1" customWidth="1"/>
    <col min="5150" max="5150" width="11.7109375" style="446" customWidth="1"/>
    <col min="5151" max="5151" width="0" style="446" hidden="1" customWidth="1"/>
    <col min="5152" max="5152" width="3.7109375" style="446" customWidth="1"/>
    <col min="5153" max="5153" width="11.140625" style="446" bestFit="1" customWidth="1"/>
    <col min="5154" max="5381" width="10.5703125" style="446"/>
    <col min="5382" max="5389" width="0" style="446" hidden="1" customWidth="1"/>
    <col min="5390" max="5392" width="3.7109375" style="446" customWidth="1"/>
    <col min="5393" max="5393" width="12.7109375" style="446" customWidth="1"/>
    <col min="5394" max="5394" width="47.42578125" style="446" customWidth="1"/>
    <col min="5395" max="5403" width="0" style="446" hidden="1" customWidth="1"/>
    <col min="5404" max="5404" width="11.7109375" style="446" customWidth="1"/>
    <col min="5405" max="5405" width="6.42578125" style="446" bestFit="1" customWidth="1"/>
    <col min="5406" max="5406" width="11.7109375" style="446" customWidth="1"/>
    <col min="5407" max="5407" width="0" style="446" hidden="1" customWidth="1"/>
    <col min="5408" max="5408" width="3.7109375" style="446" customWidth="1"/>
    <col min="5409" max="5409" width="11.140625" style="446" bestFit="1" customWidth="1"/>
    <col min="5410" max="5637" width="10.5703125" style="446"/>
    <col min="5638" max="5645" width="0" style="446" hidden="1" customWidth="1"/>
    <col min="5646" max="5648" width="3.7109375" style="446" customWidth="1"/>
    <col min="5649" max="5649" width="12.7109375" style="446" customWidth="1"/>
    <col min="5650" max="5650" width="47.42578125" style="446" customWidth="1"/>
    <col min="5651" max="5659" width="0" style="446" hidden="1" customWidth="1"/>
    <col min="5660" max="5660" width="11.7109375" style="446" customWidth="1"/>
    <col min="5661" max="5661" width="6.42578125" style="446" bestFit="1" customWidth="1"/>
    <col min="5662" max="5662" width="11.7109375" style="446" customWidth="1"/>
    <col min="5663" max="5663" width="0" style="446" hidden="1" customWidth="1"/>
    <col min="5664" max="5664" width="3.7109375" style="446" customWidth="1"/>
    <col min="5665" max="5665" width="11.140625" style="446" bestFit="1" customWidth="1"/>
    <col min="5666" max="5893" width="10.5703125" style="446"/>
    <col min="5894" max="5901" width="0" style="446" hidden="1" customWidth="1"/>
    <col min="5902" max="5904" width="3.7109375" style="446" customWidth="1"/>
    <col min="5905" max="5905" width="12.7109375" style="446" customWidth="1"/>
    <col min="5906" max="5906" width="47.42578125" style="446" customWidth="1"/>
    <col min="5907" max="5915" width="0" style="446" hidden="1" customWidth="1"/>
    <col min="5916" max="5916" width="11.7109375" style="446" customWidth="1"/>
    <col min="5917" max="5917" width="6.42578125" style="446" bestFit="1" customWidth="1"/>
    <col min="5918" max="5918" width="11.7109375" style="446" customWidth="1"/>
    <col min="5919" max="5919" width="0" style="446" hidden="1" customWidth="1"/>
    <col min="5920" max="5920" width="3.7109375" style="446" customWidth="1"/>
    <col min="5921" max="5921" width="11.140625" style="446" bestFit="1" customWidth="1"/>
    <col min="5922" max="6149" width="10.5703125" style="446"/>
    <col min="6150" max="6157" width="0" style="446" hidden="1" customWidth="1"/>
    <col min="6158" max="6160" width="3.7109375" style="446" customWidth="1"/>
    <col min="6161" max="6161" width="12.7109375" style="446" customWidth="1"/>
    <col min="6162" max="6162" width="47.42578125" style="446" customWidth="1"/>
    <col min="6163" max="6171" width="0" style="446" hidden="1" customWidth="1"/>
    <col min="6172" max="6172" width="11.7109375" style="446" customWidth="1"/>
    <col min="6173" max="6173" width="6.42578125" style="446" bestFit="1" customWidth="1"/>
    <col min="6174" max="6174" width="11.7109375" style="446" customWidth="1"/>
    <col min="6175" max="6175" width="0" style="446" hidden="1" customWidth="1"/>
    <col min="6176" max="6176" width="3.7109375" style="446" customWidth="1"/>
    <col min="6177" max="6177" width="11.140625" style="446" bestFit="1" customWidth="1"/>
    <col min="6178" max="6405" width="10.5703125" style="446"/>
    <col min="6406" max="6413" width="0" style="446" hidden="1" customWidth="1"/>
    <col min="6414" max="6416" width="3.7109375" style="446" customWidth="1"/>
    <col min="6417" max="6417" width="12.7109375" style="446" customWidth="1"/>
    <col min="6418" max="6418" width="47.42578125" style="446" customWidth="1"/>
    <col min="6419" max="6427" width="0" style="446" hidden="1" customWidth="1"/>
    <col min="6428" max="6428" width="11.7109375" style="446" customWidth="1"/>
    <col min="6429" max="6429" width="6.42578125" style="446" bestFit="1" customWidth="1"/>
    <col min="6430" max="6430" width="11.7109375" style="446" customWidth="1"/>
    <col min="6431" max="6431" width="0" style="446" hidden="1" customWidth="1"/>
    <col min="6432" max="6432" width="3.7109375" style="446" customWidth="1"/>
    <col min="6433" max="6433" width="11.140625" style="446" bestFit="1" customWidth="1"/>
    <col min="6434" max="6661" width="10.5703125" style="446"/>
    <col min="6662" max="6669" width="0" style="446" hidden="1" customWidth="1"/>
    <col min="6670" max="6672" width="3.7109375" style="446" customWidth="1"/>
    <col min="6673" max="6673" width="12.7109375" style="446" customWidth="1"/>
    <col min="6674" max="6674" width="47.42578125" style="446" customWidth="1"/>
    <col min="6675" max="6683" width="0" style="446" hidden="1" customWidth="1"/>
    <col min="6684" max="6684" width="11.7109375" style="446" customWidth="1"/>
    <col min="6685" max="6685" width="6.42578125" style="446" bestFit="1" customWidth="1"/>
    <col min="6686" max="6686" width="11.7109375" style="446" customWidth="1"/>
    <col min="6687" max="6687" width="0" style="446" hidden="1" customWidth="1"/>
    <col min="6688" max="6688" width="3.7109375" style="446" customWidth="1"/>
    <col min="6689" max="6689" width="11.140625" style="446" bestFit="1" customWidth="1"/>
    <col min="6690" max="6917" width="10.5703125" style="446"/>
    <col min="6918" max="6925" width="0" style="446" hidden="1" customWidth="1"/>
    <col min="6926" max="6928" width="3.7109375" style="446" customWidth="1"/>
    <col min="6929" max="6929" width="12.7109375" style="446" customWidth="1"/>
    <col min="6930" max="6930" width="47.42578125" style="446" customWidth="1"/>
    <col min="6931" max="6939" width="0" style="446" hidden="1" customWidth="1"/>
    <col min="6940" max="6940" width="11.7109375" style="446" customWidth="1"/>
    <col min="6941" max="6941" width="6.42578125" style="446" bestFit="1" customWidth="1"/>
    <col min="6942" max="6942" width="11.7109375" style="446" customWidth="1"/>
    <col min="6943" max="6943" width="0" style="446" hidden="1" customWidth="1"/>
    <col min="6944" max="6944" width="3.7109375" style="446" customWidth="1"/>
    <col min="6945" max="6945" width="11.140625" style="446" bestFit="1" customWidth="1"/>
    <col min="6946" max="7173" width="10.5703125" style="446"/>
    <col min="7174" max="7181" width="0" style="446" hidden="1" customWidth="1"/>
    <col min="7182" max="7184" width="3.7109375" style="446" customWidth="1"/>
    <col min="7185" max="7185" width="12.7109375" style="446" customWidth="1"/>
    <col min="7186" max="7186" width="47.42578125" style="446" customWidth="1"/>
    <col min="7187" max="7195" width="0" style="446" hidden="1" customWidth="1"/>
    <col min="7196" max="7196" width="11.7109375" style="446" customWidth="1"/>
    <col min="7197" max="7197" width="6.42578125" style="446" bestFit="1" customWidth="1"/>
    <col min="7198" max="7198" width="11.7109375" style="446" customWidth="1"/>
    <col min="7199" max="7199" width="0" style="446" hidden="1" customWidth="1"/>
    <col min="7200" max="7200" width="3.7109375" style="446" customWidth="1"/>
    <col min="7201" max="7201" width="11.140625" style="446" bestFit="1" customWidth="1"/>
    <col min="7202" max="7429" width="10.5703125" style="446"/>
    <col min="7430" max="7437" width="0" style="446" hidden="1" customWidth="1"/>
    <col min="7438" max="7440" width="3.7109375" style="446" customWidth="1"/>
    <col min="7441" max="7441" width="12.7109375" style="446" customWidth="1"/>
    <col min="7442" max="7442" width="47.42578125" style="446" customWidth="1"/>
    <col min="7443" max="7451" width="0" style="446" hidden="1" customWidth="1"/>
    <col min="7452" max="7452" width="11.7109375" style="446" customWidth="1"/>
    <col min="7453" max="7453" width="6.42578125" style="446" bestFit="1" customWidth="1"/>
    <col min="7454" max="7454" width="11.7109375" style="446" customWidth="1"/>
    <col min="7455" max="7455" width="0" style="446" hidden="1" customWidth="1"/>
    <col min="7456" max="7456" width="3.7109375" style="446" customWidth="1"/>
    <col min="7457" max="7457" width="11.140625" style="446" bestFit="1" customWidth="1"/>
    <col min="7458" max="7685" width="10.5703125" style="446"/>
    <col min="7686" max="7693" width="0" style="446" hidden="1" customWidth="1"/>
    <col min="7694" max="7696" width="3.7109375" style="446" customWidth="1"/>
    <col min="7697" max="7697" width="12.7109375" style="446" customWidth="1"/>
    <col min="7698" max="7698" width="47.42578125" style="446" customWidth="1"/>
    <col min="7699" max="7707" width="0" style="446" hidden="1" customWidth="1"/>
    <col min="7708" max="7708" width="11.7109375" style="446" customWidth="1"/>
    <col min="7709" max="7709" width="6.42578125" style="446" bestFit="1" customWidth="1"/>
    <col min="7710" max="7710" width="11.7109375" style="446" customWidth="1"/>
    <col min="7711" max="7711" width="0" style="446" hidden="1" customWidth="1"/>
    <col min="7712" max="7712" width="3.7109375" style="446" customWidth="1"/>
    <col min="7713" max="7713" width="11.140625" style="446" bestFit="1" customWidth="1"/>
    <col min="7714" max="7941" width="10.5703125" style="446"/>
    <col min="7942" max="7949" width="0" style="446" hidden="1" customWidth="1"/>
    <col min="7950" max="7952" width="3.7109375" style="446" customWidth="1"/>
    <col min="7953" max="7953" width="12.7109375" style="446" customWidth="1"/>
    <col min="7954" max="7954" width="47.42578125" style="446" customWidth="1"/>
    <col min="7955" max="7963" width="0" style="446" hidden="1" customWidth="1"/>
    <col min="7964" max="7964" width="11.7109375" style="446" customWidth="1"/>
    <col min="7965" max="7965" width="6.42578125" style="446" bestFit="1" customWidth="1"/>
    <col min="7966" max="7966" width="11.7109375" style="446" customWidth="1"/>
    <col min="7967" max="7967" width="0" style="446" hidden="1" customWidth="1"/>
    <col min="7968" max="7968" width="3.7109375" style="446" customWidth="1"/>
    <col min="7969" max="7969" width="11.140625" style="446" bestFit="1" customWidth="1"/>
    <col min="7970" max="8197" width="10.5703125" style="446"/>
    <col min="8198" max="8205" width="0" style="446" hidden="1" customWidth="1"/>
    <col min="8206" max="8208" width="3.7109375" style="446" customWidth="1"/>
    <col min="8209" max="8209" width="12.7109375" style="446" customWidth="1"/>
    <col min="8210" max="8210" width="47.42578125" style="446" customWidth="1"/>
    <col min="8211" max="8219" width="0" style="446" hidden="1" customWidth="1"/>
    <col min="8220" max="8220" width="11.7109375" style="446" customWidth="1"/>
    <col min="8221" max="8221" width="6.42578125" style="446" bestFit="1" customWidth="1"/>
    <col min="8222" max="8222" width="11.7109375" style="446" customWidth="1"/>
    <col min="8223" max="8223" width="0" style="446" hidden="1" customWidth="1"/>
    <col min="8224" max="8224" width="3.7109375" style="446" customWidth="1"/>
    <col min="8225" max="8225" width="11.140625" style="446" bestFit="1" customWidth="1"/>
    <col min="8226" max="8453" width="10.5703125" style="446"/>
    <col min="8454" max="8461" width="0" style="446" hidden="1" customWidth="1"/>
    <col min="8462" max="8464" width="3.7109375" style="446" customWidth="1"/>
    <col min="8465" max="8465" width="12.7109375" style="446" customWidth="1"/>
    <col min="8466" max="8466" width="47.42578125" style="446" customWidth="1"/>
    <col min="8467" max="8475" width="0" style="446" hidden="1" customWidth="1"/>
    <col min="8476" max="8476" width="11.7109375" style="446" customWidth="1"/>
    <col min="8477" max="8477" width="6.42578125" style="446" bestFit="1" customWidth="1"/>
    <col min="8478" max="8478" width="11.7109375" style="446" customWidth="1"/>
    <col min="8479" max="8479" width="0" style="446" hidden="1" customWidth="1"/>
    <col min="8480" max="8480" width="3.7109375" style="446" customWidth="1"/>
    <col min="8481" max="8481" width="11.140625" style="446" bestFit="1" customWidth="1"/>
    <col min="8482" max="8709" width="10.5703125" style="446"/>
    <col min="8710" max="8717" width="0" style="446" hidden="1" customWidth="1"/>
    <col min="8718" max="8720" width="3.7109375" style="446" customWidth="1"/>
    <col min="8721" max="8721" width="12.7109375" style="446" customWidth="1"/>
    <col min="8722" max="8722" width="47.42578125" style="446" customWidth="1"/>
    <col min="8723" max="8731" width="0" style="446" hidden="1" customWidth="1"/>
    <col min="8732" max="8732" width="11.7109375" style="446" customWidth="1"/>
    <col min="8733" max="8733" width="6.42578125" style="446" bestFit="1" customWidth="1"/>
    <col min="8734" max="8734" width="11.7109375" style="446" customWidth="1"/>
    <col min="8735" max="8735" width="0" style="446" hidden="1" customWidth="1"/>
    <col min="8736" max="8736" width="3.7109375" style="446" customWidth="1"/>
    <col min="8737" max="8737" width="11.140625" style="446" bestFit="1" customWidth="1"/>
    <col min="8738" max="8965" width="10.5703125" style="446"/>
    <col min="8966" max="8973" width="0" style="446" hidden="1" customWidth="1"/>
    <col min="8974" max="8976" width="3.7109375" style="446" customWidth="1"/>
    <col min="8977" max="8977" width="12.7109375" style="446" customWidth="1"/>
    <col min="8978" max="8978" width="47.42578125" style="446" customWidth="1"/>
    <col min="8979" max="8987" width="0" style="446" hidden="1" customWidth="1"/>
    <col min="8988" max="8988" width="11.7109375" style="446" customWidth="1"/>
    <col min="8989" max="8989" width="6.42578125" style="446" bestFit="1" customWidth="1"/>
    <col min="8990" max="8990" width="11.7109375" style="446" customWidth="1"/>
    <col min="8991" max="8991" width="0" style="446" hidden="1" customWidth="1"/>
    <col min="8992" max="8992" width="3.7109375" style="446" customWidth="1"/>
    <col min="8993" max="8993" width="11.140625" style="446" bestFit="1" customWidth="1"/>
    <col min="8994" max="9221" width="10.5703125" style="446"/>
    <col min="9222" max="9229" width="0" style="446" hidden="1" customWidth="1"/>
    <col min="9230" max="9232" width="3.7109375" style="446" customWidth="1"/>
    <col min="9233" max="9233" width="12.7109375" style="446" customWidth="1"/>
    <col min="9234" max="9234" width="47.42578125" style="446" customWidth="1"/>
    <col min="9235" max="9243" width="0" style="446" hidden="1" customWidth="1"/>
    <col min="9244" max="9244" width="11.7109375" style="446" customWidth="1"/>
    <col min="9245" max="9245" width="6.42578125" style="446" bestFit="1" customWidth="1"/>
    <col min="9246" max="9246" width="11.7109375" style="446" customWidth="1"/>
    <col min="9247" max="9247" width="0" style="446" hidden="1" customWidth="1"/>
    <col min="9248" max="9248" width="3.7109375" style="446" customWidth="1"/>
    <col min="9249" max="9249" width="11.140625" style="446" bestFit="1" customWidth="1"/>
    <col min="9250" max="9477" width="10.5703125" style="446"/>
    <col min="9478" max="9485" width="0" style="446" hidden="1" customWidth="1"/>
    <col min="9486" max="9488" width="3.7109375" style="446" customWidth="1"/>
    <col min="9489" max="9489" width="12.7109375" style="446" customWidth="1"/>
    <col min="9490" max="9490" width="47.42578125" style="446" customWidth="1"/>
    <col min="9491" max="9499" width="0" style="446" hidden="1" customWidth="1"/>
    <col min="9500" max="9500" width="11.7109375" style="446" customWidth="1"/>
    <col min="9501" max="9501" width="6.42578125" style="446" bestFit="1" customWidth="1"/>
    <col min="9502" max="9502" width="11.7109375" style="446" customWidth="1"/>
    <col min="9503" max="9503" width="0" style="446" hidden="1" customWidth="1"/>
    <col min="9504" max="9504" width="3.7109375" style="446" customWidth="1"/>
    <col min="9505" max="9505" width="11.140625" style="446" bestFit="1" customWidth="1"/>
    <col min="9506" max="9733" width="10.5703125" style="446"/>
    <col min="9734" max="9741" width="0" style="446" hidden="1" customWidth="1"/>
    <col min="9742" max="9744" width="3.7109375" style="446" customWidth="1"/>
    <col min="9745" max="9745" width="12.7109375" style="446" customWidth="1"/>
    <col min="9746" max="9746" width="47.42578125" style="446" customWidth="1"/>
    <col min="9747" max="9755" width="0" style="446" hidden="1" customWidth="1"/>
    <col min="9756" max="9756" width="11.7109375" style="446" customWidth="1"/>
    <col min="9757" max="9757" width="6.42578125" style="446" bestFit="1" customWidth="1"/>
    <col min="9758" max="9758" width="11.7109375" style="446" customWidth="1"/>
    <col min="9759" max="9759" width="0" style="446" hidden="1" customWidth="1"/>
    <col min="9760" max="9760" width="3.7109375" style="446" customWidth="1"/>
    <col min="9761" max="9761" width="11.140625" style="446" bestFit="1" customWidth="1"/>
    <col min="9762" max="9989" width="10.5703125" style="446"/>
    <col min="9990" max="9997" width="0" style="446" hidden="1" customWidth="1"/>
    <col min="9998" max="10000" width="3.7109375" style="446" customWidth="1"/>
    <col min="10001" max="10001" width="12.7109375" style="446" customWidth="1"/>
    <col min="10002" max="10002" width="47.42578125" style="446" customWidth="1"/>
    <col min="10003" max="10011" width="0" style="446" hidden="1" customWidth="1"/>
    <col min="10012" max="10012" width="11.7109375" style="446" customWidth="1"/>
    <col min="10013" max="10013" width="6.42578125" style="446" bestFit="1" customWidth="1"/>
    <col min="10014" max="10014" width="11.7109375" style="446" customWidth="1"/>
    <col min="10015" max="10015" width="0" style="446" hidden="1" customWidth="1"/>
    <col min="10016" max="10016" width="3.7109375" style="446" customWidth="1"/>
    <col min="10017" max="10017" width="11.140625" style="446" bestFit="1" customWidth="1"/>
    <col min="10018" max="10245" width="10.5703125" style="446"/>
    <col min="10246" max="10253" width="0" style="446" hidden="1" customWidth="1"/>
    <col min="10254" max="10256" width="3.7109375" style="446" customWidth="1"/>
    <col min="10257" max="10257" width="12.7109375" style="446" customWidth="1"/>
    <col min="10258" max="10258" width="47.42578125" style="446" customWidth="1"/>
    <col min="10259" max="10267" width="0" style="446" hidden="1" customWidth="1"/>
    <col min="10268" max="10268" width="11.7109375" style="446" customWidth="1"/>
    <col min="10269" max="10269" width="6.42578125" style="446" bestFit="1" customWidth="1"/>
    <col min="10270" max="10270" width="11.7109375" style="446" customWidth="1"/>
    <col min="10271" max="10271" width="0" style="446" hidden="1" customWidth="1"/>
    <col min="10272" max="10272" width="3.7109375" style="446" customWidth="1"/>
    <col min="10273" max="10273" width="11.140625" style="446" bestFit="1" customWidth="1"/>
    <col min="10274" max="10501" width="10.5703125" style="446"/>
    <col min="10502" max="10509" width="0" style="446" hidden="1" customWidth="1"/>
    <col min="10510" max="10512" width="3.7109375" style="446" customWidth="1"/>
    <col min="10513" max="10513" width="12.7109375" style="446" customWidth="1"/>
    <col min="10514" max="10514" width="47.42578125" style="446" customWidth="1"/>
    <col min="10515" max="10523" width="0" style="446" hidden="1" customWidth="1"/>
    <col min="10524" max="10524" width="11.7109375" style="446" customWidth="1"/>
    <col min="10525" max="10525" width="6.42578125" style="446" bestFit="1" customWidth="1"/>
    <col min="10526" max="10526" width="11.7109375" style="446" customWidth="1"/>
    <col min="10527" max="10527" width="0" style="446" hidden="1" customWidth="1"/>
    <col min="10528" max="10528" width="3.7109375" style="446" customWidth="1"/>
    <col min="10529" max="10529" width="11.140625" style="446" bestFit="1" customWidth="1"/>
    <col min="10530" max="10757" width="10.5703125" style="446"/>
    <col min="10758" max="10765" width="0" style="446" hidden="1" customWidth="1"/>
    <col min="10766" max="10768" width="3.7109375" style="446" customWidth="1"/>
    <col min="10769" max="10769" width="12.7109375" style="446" customWidth="1"/>
    <col min="10770" max="10770" width="47.42578125" style="446" customWidth="1"/>
    <col min="10771" max="10779" width="0" style="446" hidden="1" customWidth="1"/>
    <col min="10780" max="10780" width="11.7109375" style="446" customWidth="1"/>
    <col min="10781" max="10781" width="6.42578125" style="446" bestFit="1" customWidth="1"/>
    <col min="10782" max="10782" width="11.7109375" style="446" customWidth="1"/>
    <col min="10783" max="10783" width="0" style="446" hidden="1" customWidth="1"/>
    <col min="10784" max="10784" width="3.7109375" style="446" customWidth="1"/>
    <col min="10785" max="10785" width="11.140625" style="446" bestFit="1" customWidth="1"/>
    <col min="10786" max="11013" width="10.5703125" style="446"/>
    <col min="11014" max="11021" width="0" style="446" hidden="1" customWidth="1"/>
    <col min="11022" max="11024" width="3.7109375" style="446" customWidth="1"/>
    <col min="11025" max="11025" width="12.7109375" style="446" customWidth="1"/>
    <col min="11026" max="11026" width="47.42578125" style="446" customWidth="1"/>
    <col min="11027" max="11035" width="0" style="446" hidden="1" customWidth="1"/>
    <col min="11036" max="11036" width="11.7109375" style="446" customWidth="1"/>
    <col min="11037" max="11037" width="6.42578125" style="446" bestFit="1" customWidth="1"/>
    <col min="11038" max="11038" width="11.7109375" style="446" customWidth="1"/>
    <col min="11039" max="11039" width="0" style="446" hidden="1" customWidth="1"/>
    <col min="11040" max="11040" width="3.7109375" style="446" customWidth="1"/>
    <col min="11041" max="11041" width="11.140625" style="446" bestFit="1" customWidth="1"/>
    <col min="11042" max="11269" width="10.5703125" style="446"/>
    <col min="11270" max="11277" width="0" style="446" hidden="1" customWidth="1"/>
    <col min="11278" max="11280" width="3.7109375" style="446" customWidth="1"/>
    <col min="11281" max="11281" width="12.7109375" style="446" customWidth="1"/>
    <col min="11282" max="11282" width="47.42578125" style="446" customWidth="1"/>
    <col min="11283" max="11291" width="0" style="446" hidden="1" customWidth="1"/>
    <col min="11292" max="11292" width="11.7109375" style="446" customWidth="1"/>
    <col min="11293" max="11293" width="6.42578125" style="446" bestFit="1" customWidth="1"/>
    <col min="11294" max="11294" width="11.7109375" style="446" customWidth="1"/>
    <col min="11295" max="11295" width="0" style="446" hidden="1" customWidth="1"/>
    <col min="11296" max="11296" width="3.7109375" style="446" customWidth="1"/>
    <col min="11297" max="11297" width="11.140625" style="446" bestFit="1" customWidth="1"/>
    <col min="11298" max="11525" width="10.5703125" style="446"/>
    <col min="11526" max="11533" width="0" style="446" hidden="1" customWidth="1"/>
    <col min="11534" max="11536" width="3.7109375" style="446" customWidth="1"/>
    <col min="11537" max="11537" width="12.7109375" style="446" customWidth="1"/>
    <col min="11538" max="11538" width="47.42578125" style="446" customWidth="1"/>
    <col min="11539" max="11547" width="0" style="446" hidden="1" customWidth="1"/>
    <col min="11548" max="11548" width="11.7109375" style="446" customWidth="1"/>
    <col min="11549" max="11549" width="6.42578125" style="446" bestFit="1" customWidth="1"/>
    <col min="11550" max="11550" width="11.7109375" style="446" customWidth="1"/>
    <col min="11551" max="11551" width="0" style="446" hidden="1" customWidth="1"/>
    <col min="11552" max="11552" width="3.7109375" style="446" customWidth="1"/>
    <col min="11553" max="11553" width="11.140625" style="446" bestFit="1" customWidth="1"/>
    <col min="11554" max="11781" width="10.5703125" style="446"/>
    <col min="11782" max="11789" width="0" style="446" hidden="1" customWidth="1"/>
    <col min="11790" max="11792" width="3.7109375" style="446" customWidth="1"/>
    <col min="11793" max="11793" width="12.7109375" style="446" customWidth="1"/>
    <col min="11794" max="11794" width="47.42578125" style="446" customWidth="1"/>
    <col min="11795" max="11803" width="0" style="446" hidden="1" customWidth="1"/>
    <col min="11804" max="11804" width="11.7109375" style="446" customWidth="1"/>
    <col min="11805" max="11805" width="6.42578125" style="446" bestFit="1" customWidth="1"/>
    <col min="11806" max="11806" width="11.7109375" style="446" customWidth="1"/>
    <col min="11807" max="11807" width="0" style="446" hidden="1" customWidth="1"/>
    <col min="11808" max="11808" width="3.7109375" style="446" customWidth="1"/>
    <col min="11809" max="11809" width="11.140625" style="446" bestFit="1" customWidth="1"/>
    <col min="11810" max="12037" width="10.5703125" style="446"/>
    <col min="12038" max="12045" width="0" style="446" hidden="1" customWidth="1"/>
    <col min="12046" max="12048" width="3.7109375" style="446" customWidth="1"/>
    <col min="12049" max="12049" width="12.7109375" style="446" customWidth="1"/>
    <col min="12050" max="12050" width="47.42578125" style="446" customWidth="1"/>
    <col min="12051" max="12059" width="0" style="446" hidden="1" customWidth="1"/>
    <col min="12060" max="12060" width="11.7109375" style="446" customWidth="1"/>
    <col min="12061" max="12061" width="6.42578125" style="446" bestFit="1" customWidth="1"/>
    <col min="12062" max="12062" width="11.7109375" style="446" customWidth="1"/>
    <col min="12063" max="12063" width="0" style="446" hidden="1" customWidth="1"/>
    <col min="12064" max="12064" width="3.7109375" style="446" customWidth="1"/>
    <col min="12065" max="12065" width="11.140625" style="446" bestFit="1" customWidth="1"/>
    <col min="12066" max="12293" width="10.5703125" style="446"/>
    <col min="12294" max="12301" width="0" style="446" hidden="1" customWidth="1"/>
    <col min="12302" max="12304" width="3.7109375" style="446" customWidth="1"/>
    <col min="12305" max="12305" width="12.7109375" style="446" customWidth="1"/>
    <col min="12306" max="12306" width="47.42578125" style="446" customWidth="1"/>
    <col min="12307" max="12315" width="0" style="446" hidden="1" customWidth="1"/>
    <col min="12316" max="12316" width="11.7109375" style="446" customWidth="1"/>
    <col min="12317" max="12317" width="6.42578125" style="446" bestFit="1" customWidth="1"/>
    <col min="12318" max="12318" width="11.7109375" style="446" customWidth="1"/>
    <col min="12319" max="12319" width="0" style="446" hidden="1" customWidth="1"/>
    <col min="12320" max="12320" width="3.7109375" style="446" customWidth="1"/>
    <col min="12321" max="12321" width="11.140625" style="446" bestFit="1" customWidth="1"/>
    <col min="12322" max="12549" width="10.5703125" style="446"/>
    <col min="12550" max="12557" width="0" style="446" hidden="1" customWidth="1"/>
    <col min="12558" max="12560" width="3.7109375" style="446" customWidth="1"/>
    <col min="12561" max="12561" width="12.7109375" style="446" customWidth="1"/>
    <col min="12562" max="12562" width="47.42578125" style="446" customWidth="1"/>
    <col min="12563" max="12571" width="0" style="446" hidden="1" customWidth="1"/>
    <col min="12572" max="12572" width="11.7109375" style="446" customWidth="1"/>
    <col min="12573" max="12573" width="6.42578125" style="446" bestFit="1" customWidth="1"/>
    <col min="12574" max="12574" width="11.7109375" style="446" customWidth="1"/>
    <col min="12575" max="12575" width="0" style="446" hidden="1" customWidth="1"/>
    <col min="12576" max="12576" width="3.7109375" style="446" customWidth="1"/>
    <col min="12577" max="12577" width="11.140625" style="446" bestFit="1" customWidth="1"/>
    <col min="12578" max="12805" width="10.5703125" style="446"/>
    <col min="12806" max="12813" width="0" style="446" hidden="1" customWidth="1"/>
    <col min="12814" max="12816" width="3.7109375" style="446" customWidth="1"/>
    <col min="12817" max="12817" width="12.7109375" style="446" customWidth="1"/>
    <col min="12818" max="12818" width="47.42578125" style="446" customWidth="1"/>
    <col min="12819" max="12827" width="0" style="446" hidden="1" customWidth="1"/>
    <col min="12828" max="12828" width="11.7109375" style="446" customWidth="1"/>
    <col min="12829" max="12829" width="6.42578125" style="446" bestFit="1" customWidth="1"/>
    <col min="12830" max="12830" width="11.7109375" style="446" customWidth="1"/>
    <col min="12831" max="12831" width="0" style="446" hidden="1" customWidth="1"/>
    <col min="12832" max="12832" width="3.7109375" style="446" customWidth="1"/>
    <col min="12833" max="12833" width="11.140625" style="446" bestFit="1" customWidth="1"/>
    <col min="12834" max="13061" width="10.5703125" style="446"/>
    <col min="13062" max="13069" width="0" style="446" hidden="1" customWidth="1"/>
    <col min="13070" max="13072" width="3.7109375" style="446" customWidth="1"/>
    <col min="13073" max="13073" width="12.7109375" style="446" customWidth="1"/>
    <col min="13074" max="13074" width="47.42578125" style="446" customWidth="1"/>
    <col min="13075" max="13083" width="0" style="446" hidden="1" customWidth="1"/>
    <col min="13084" max="13084" width="11.7109375" style="446" customWidth="1"/>
    <col min="13085" max="13085" width="6.42578125" style="446" bestFit="1" customWidth="1"/>
    <col min="13086" max="13086" width="11.7109375" style="446" customWidth="1"/>
    <col min="13087" max="13087" width="0" style="446" hidden="1" customWidth="1"/>
    <col min="13088" max="13088" width="3.7109375" style="446" customWidth="1"/>
    <col min="13089" max="13089" width="11.140625" style="446" bestFit="1" customWidth="1"/>
    <col min="13090" max="13317" width="10.5703125" style="446"/>
    <col min="13318" max="13325" width="0" style="446" hidden="1" customWidth="1"/>
    <col min="13326" max="13328" width="3.7109375" style="446" customWidth="1"/>
    <col min="13329" max="13329" width="12.7109375" style="446" customWidth="1"/>
    <col min="13330" max="13330" width="47.42578125" style="446" customWidth="1"/>
    <col min="13331" max="13339" width="0" style="446" hidden="1" customWidth="1"/>
    <col min="13340" max="13340" width="11.7109375" style="446" customWidth="1"/>
    <col min="13341" max="13341" width="6.42578125" style="446" bestFit="1" customWidth="1"/>
    <col min="13342" max="13342" width="11.7109375" style="446" customWidth="1"/>
    <col min="13343" max="13343" width="0" style="446" hidden="1" customWidth="1"/>
    <col min="13344" max="13344" width="3.7109375" style="446" customWidth="1"/>
    <col min="13345" max="13345" width="11.140625" style="446" bestFit="1" customWidth="1"/>
    <col min="13346" max="13573" width="10.5703125" style="446"/>
    <col min="13574" max="13581" width="0" style="446" hidden="1" customWidth="1"/>
    <col min="13582" max="13584" width="3.7109375" style="446" customWidth="1"/>
    <col min="13585" max="13585" width="12.7109375" style="446" customWidth="1"/>
    <col min="13586" max="13586" width="47.42578125" style="446" customWidth="1"/>
    <col min="13587" max="13595" width="0" style="446" hidden="1" customWidth="1"/>
    <col min="13596" max="13596" width="11.7109375" style="446" customWidth="1"/>
    <col min="13597" max="13597" width="6.42578125" style="446" bestFit="1" customWidth="1"/>
    <col min="13598" max="13598" width="11.7109375" style="446" customWidth="1"/>
    <col min="13599" max="13599" width="0" style="446" hidden="1" customWidth="1"/>
    <col min="13600" max="13600" width="3.7109375" style="446" customWidth="1"/>
    <col min="13601" max="13601" width="11.140625" style="446" bestFit="1" customWidth="1"/>
    <col min="13602" max="13829" width="10.5703125" style="446"/>
    <col min="13830" max="13837" width="0" style="446" hidden="1" customWidth="1"/>
    <col min="13838" max="13840" width="3.7109375" style="446" customWidth="1"/>
    <col min="13841" max="13841" width="12.7109375" style="446" customWidth="1"/>
    <col min="13842" max="13842" width="47.42578125" style="446" customWidth="1"/>
    <col min="13843" max="13851" width="0" style="446" hidden="1" customWidth="1"/>
    <col min="13852" max="13852" width="11.7109375" style="446" customWidth="1"/>
    <col min="13853" max="13853" width="6.42578125" style="446" bestFit="1" customWidth="1"/>
    <col min="13854" max="13854" width="11.7109375" style="446" customWidth="1"/>
    <col min="13855" max="13855" width="0" style="446" hidden="1" customWidth="1"/>
    <col min="13856" max="13856" width="3.7109375" style="446" customWidth="1"/>
    <col min="13857" max="13857" width="11.140625" style="446" bestFit="1" customWidth="1"/>
    <col min="13858" max="14085" width="10.5703125" style="446"/>
    <col min="14086" max="14093" width="0" style="446" hidden="1" customWidth="1"/>
    <col min="14094" max="14096" width="3.7109375" style="446" customWidth="1"/>
    <col min="14097" max="14097" width="12.7109375" style="446" customWidth="1"/>
    <col min="14098" max="14098" width="47.42578125" style="446" customWidth="1"/>
    <col min="14099" max="14107" width="0" style="446" hidden="1" customWidth="1"/>
    <col min="14108" max="14108" width="11.7109375" style="446" customWidth="1"/>
    <col min="14109" max="14109" width="6.42578125" style="446" bestFit="1" customWidth="1"/>
    <col min="14110" max="14110" width="11.7109375" style="446" customWidth="1"/>
    <col min="14111" max="14111" width="0" style="446" hidden="1" customWidth="1"/>
    <col min="14112" max="14112" width="3.7109375" style="446" customWidth="1"/>
    <col min="14113" max="14113" width="11.140625" style="446" bestFit="1" customWidth="1"/>
    <col min="14114" max="14341" width="10.5703125" style="446"/>
    <col min="14342" max="14349" width="0" style="446" hidden="1" customWidth="1"/>
    <col min="14350" max="14352" width="3.7109375" style="446" customWidth="1"/>
    <col min="14353" max="14353" width="12.7109375" style="446" customWidth="1"/>
    <col min="14354" max="14354" width="47.42578125" style="446" customWidth="1"/>
    <col min="14355" max="14363" width="0" style="446" hidden="1" customWidth="1"/>
    <col min="14364" max="14364" width="11.7109375" style="446" customWidth="1"/>
    <col min="14365" max="14365" width="6.42578125" style="446" bestFit="1" customWidth="1"/>
    <col min="14366" max="14366" width="11.7109375" style="446" customWidth="1"/>
    <col min="14367" max="14367" width="0" style="446" hidden="1" customWidth="1"/>
    <col min="14368" max="14368" width="3.7109375" style="446" customWidth="1"/>
    <col min="14369" max="14369" width="11.140625" style="446" bestFit="1" customWidth="1"/>
    <col min="14370" max="14597" width="10.5703125" style="446"/>
    <col min="14598" max="14605" width="0" style="446" hidden="1" customWidth="1"/>
    <col min="14606" max="14608" width="3.7109375" style="446" customWidth="1"/>
    <col min="14609" max="14609" width="12.7109375" style="446" customWidth="1"/>
    <col min="14610" max="14610" width="47.42578125" style="446" customWidth="1"/>
    <col min="14611" max="14619" width="0" style="446" hidden="1" customWidth="1"/>
    <col min="14620" max="14620" width="11.7109375" style="446" customWidth="1"/>
    <col min="14621" max="14621" width="6.42578125" style="446" bestFit="1" customWidth="1"/>
    <col min="14622" max="14622" width="11.7109375" style="446" customWidth="1"/>
    <col min="14623" max="14623" width="0" style="446" hidden="1" customWidth="1"/>
    <col min="14624" max="14624" width="3.7109375" style="446" customWidth="1"/>
    <col min="14625" max="14625" width="11.140625" style="446" bestFit="1" customWidth="1"/>
    <col min="14626" max="14853" width="10.5703125" style="446"/>
    <col min="14854" max="14861" width="0" style="446" hidden="1" customWidth="1"/>
    <col min="14862" max="14864" width="3.7109375" style="446" customWidth="1"/>
    <col min="14865" max="14865" width="12.7109375" style="446" customWidth="1"/>
    <col min="14866" max="14866" width="47.42578125" style="446" customWidth="1"/>
    <col min="14867" max="14875" width="0" style="446" hidden="1" customWidth="1"/>
    <col min="14876" max="14876" width="11.7109375" style="446" customWidth="1"/>
    <col min="14877" max="14877" width="6.42578125" style="446" bestFit="1" customWidth="1"/>
    <col min="14878" max="14878" width="11.7109375" style="446" customWidth="1"/>
    <col min="14879" max="14879" width="0" style="446" hidden="1" customWidth="1"/>
    <col min="14880" max="14880" width="3.7109375" style="446" customWidth="1"/>
    <col min="14881" max="14881" width="11.140625" style="446" bestFit="1" customWidth="1"/>
    <col min="14882" max="15109" width="10.5703125" style="446"/>
    <col min="15110" max="15117" width="0" style="446" hidden="1" customWidth="1"/>
    <col min="15118" max="15120" width="3.7109375" style="446" customWidth="1"/>
    <col min="15121" max="15121" width="12.7109375" style="446" customWidth="1"/>
    <col min="15122" max="15122" width="47.42578125" style="446" customWidth="1"/>
    <col min="15123" max="15131" width="0" style="446" hidden="1" customWidth="1"/>
    <col min="15132" max="15132" width="11.7109375" style="446" customWidth="1"/>
    <col min="15133" max="15133" width="6.42578125" style="446" bestFit="1" customWidth="1"/>
    <col min="15134" max="15134" width="11.7109375" style="446" customWidth="1"/>
    <col min="15135" max="15135" width="0" style="446" hidden="1" customWidth="1"/>
    <col min="15136" max="15136" width="3.7109375" style="446" customWidth="1"/>
    <col min="15137" max="15137" width="11.140625" style="446" bestFit="1" customWidth="1"/>
    <col min="15138" max="15365" width="10.5703125" style="446"/>
    <col min="15366" max="15373" width="0" style="446" hidden="1" customWidth="1"/>
    <col min="15374" max="15376" width="3.7109375" style="446" customWidth="1"/>
    <col min="15377" max="15377" width="12.7109375" style="446" customWidth="1"/>
    <col min="15378" max="15378" width="47.42578125" style="446" customWidth="1"/>
    <col min="15379" max="15387" width="0" style="446" hidden="1" customWidth="1"/>
    <col min="15388" max="15388" width="11.7109375" style="446" customWidth="1"/>
    <col min="15389" max="15389" width="6.42578125" style="446" bestFit="1" customWidth="1"/>
    <col min="15390" max="15390" width="11.7109375" style="446" customWidth="1"/>
    <col min="15391" max="15391" width="0" style="446" hidden="1" customWidth="1"/>
    <col min="15392" max="15392" width="3.7109375" style="446" customWidth="1"/>
    <col min="15393" max="15393" width="11.140625" style="446" bestFit="1" customWidth="1"/>
    <col min="15394" max="15621" width="10.5703125" style="446"/>
    <col min="15622" max="15629" width="0" style="446" hidden="1" customWidth="1"/>
    <col min="15630" max="15632" width="3.7109375" style="446" customWidth="1"/>
    <col min="15633" max="15633" width="12.7109375" style="446" customWidth="1"/>
    <col min="15634" max="15634" width="47.42578125" style="446" customWidth="1"/>
    <col min="15635" max="15643" width="0" style="446" hidden="1" customWidth="1"/>
    <col min="15644" max="15644" width="11.7109375" style="446" customWidth="1"/>
    <col min="15645" max="15645" width="6.42578125" style="446" bestFit="1" customWidth="1"/>
    <col min="15646" max="15646" width="11.7109375" style="446" customWidth="1"/>
    <col min="15647" max="15647" width="0" style="446" hidden="1" customWidth="1"/>
    <col min="15648" max="15648" width="3.7109375" style="446" customWidth="1"/>
    <col min="15649" max="15649" width="11.140625" style="446" bestFit="1" customWidth="1"/>
    <col min="15650" max="15877" width="10.5703125" style="446"/>
    <col min="15878" max="15885" width="0" style="446" hidden="1" customWidth="1"/>
    <col min="15886" max="15888" width="3.7109375" style="446" customWidth="1"/>
    <col min="15889" max="15889" width="12.7109375" style="446" customWidth="1"/>
    <col min="15890" max="15890" width="47.42578125" style="446" customWidth="1"/>
    <col min="15891" max="15899" width="0" style="446" hidden="1" customWidth="1"/>
    <col min="15900" max="15900" width="11.7109375" style="446" customWidth="1"/>
    <col min="15901" max="15901" width="6.42578125" style="446" bestFit="1" customWidth="1"/>
    <col min="15902" max="15902" width="11.7109375" style="446" customWidth="1"/>
    <col min="15903" max="15903" width="0" style="446" hidden="1" customWidth="1"/>
    <col min="15904" max="15904" width="3.7109375" style="446" customWidth="1"/>
    <col min="15905" max="15905" width="11.140625" style="446" bestFit="1" customWidth="1"/>
    <col min="15906" max="16133" width="10.5703125" style="446"/>
    <col min="16134" max="16141" width="0" style="446" hidden="1" customWidth="1"/>
    <col min="16142" max="16144" width="3.7109375" style="446" customWidth="1"/>
    <col min="16145" max="16145" width="12.7109375" style="446" customWidth="1"/>
    <col min="16146" max="16146" width="47.42578125" style="446" customWidth="1"/>
    <col min="16147" max="16155" width="0" style="446" hidden="1" customWidth="1"/>
    <col min="16156" max="16156" width="11.7109375" style="446" customWidth="1"/>
    <col min="16157" max="16157" width="6.42578125" style="446" bestFit="1" customWidth="1"/>
    <col min="16158" max="16158" width="11.7109375" style="446" customWidth="1"/>
    <col min="16159" max="16159" width="0" style="446" hidden="1" customWidth="1"/>
    <col min="16160" max="16160" width="3.7109375" style="446" customWidth="1"/>
    <col min="16161" max="16161" width="11.140625" style="446" bestFit="1" customWidth="1"/>
    <col min="16162" max="16384" width="10.5703125" style="446"/>
  </cols>
  <sheetData>
    <row r="1" spans="1:45" hidden="1"/>
    <row r="2" spans="1:45" hidden="1"/>
    <row r="3" spans="1:45" hidden="1"/>
    <row r="4" spans="1:45" ht="3" customHeight="1">
      <c r="J4" s="451"/>
      <c r="K4" s="451"/>
      <c r="L4" s="447"/>
      <c r="M4" s="447"/>
      <c r="N4" s="447"/>
      <c r="O4" s="454"/>
      <c r="P4" s="454"/>
      <c r="Q4" s="454"/>
      <c r="R4" s="454"/>
      <c r="S4" s="454"/>
      <c r="T4" s="454"/>
      <c r="U4" s="454"/>
      <c r="V4" s="454"/>
      <c r="W4" s="454"/>
      <c r="X4" s="454"/>
      <c r="Y4" s="454"/>
      <c r="Z4" s="447"/>
      <c r="AA4" s="945"/>
      <c r="AB4" s="945"/>
      <c r="AC4" s="945"/>
      <c r="AD4" s="945"/>
      <c r="AE4" s="945"/>
      <c r="AF4" s="945"/>
      <c r="AG4" s="945"/>
      <c r="AH4" s="945"/>
      <c r="AI4" s="945"/>
      <c r="AJ4" s="945"/>
      <c r="AK4" s="945"/>
      <c r="AL4" s="1069"/>
    </row>
    <row r="5" spans="1:45" ht="26.1" customHeight="1">
      <c r="J5" s="451"/>
      <c r="K5" s="451"/>
      <c r="L5" s="1296" t="s">
        <v>734</v>
      </c>
      <c r="M5" s="1296"/>
      <c r="N5" s="1296"/>
      <c r="O5" s="1296"/>
      <c r="P5" s="1296"/>
      <c r="Q5" s="1296"/>
      <c r="R5" s="1296"/>
      <c r="S5" s="1296"/>
      <c r="T5" s="1296"/>
      <c r="U5" s="547"/>
      <c r="V5" s="492"/>
      <c r="W5" s="492"/>
      <c r="X5" s="553"/>
      <c r="Y5" s="553"/>
      <c r="Z5" s="466"/>
      <c r="AA5" s="547"/>
      <c r="AB5" s="547"/>
      <c r="AC5" s="547"/>
      <c r="AD5" s="547"/>
      <c r="AE5" s="547"/>
      <c r="AF5" s="547"/>
      <c r="AG5" s="547"/>
      <c r="AJ5" s="1095"/>
      <c r="AK5" s="1095"/>
      <c r="AL5" s="547"/>
    </row>
    <row r="6" spans="1:45" ht="3" customHeight="1">
      <c r="J6" s="451"/>
      <c r="K6" s="451"/>
      <c r="L6" s="447"/>
      <c r="M6" s="447"/>
      <c r="N6" s="447"/>
      <c r="O6" s="450"/>
      <c r="P6" s="450"/>
      <c r="Q6" s="450"/>
      <c r="R6" s="450"/>
      <c r="S6" s="450"/>
      <c r="T6" s="450"/>
      <c r="U6" s="447"/>
      <c r="V6" s="447"/>
      <c r="AA6" s="1073"/>
      <c r="AB6" s="1073"/>
      <c r="AC6" s="1073"/>
      <c r="AD6" s="1073"/>
      <c r="AE6" s="1073"/>
      <c r="AF6" s="1073"/>
      <c r="AG6" s="1069"/>
      <c r="AH6" s="1069"/>
    </row>
    <row r="7" spans="1:45" s="745" customFormat="1" ht="11.25" hidden="1">
      <c r="A7" s="1117"/>
      <c r="B7" s="1117"/>
      <c r="C7" s="1117"/>
      <c r="D7" s="1117"/>
      <c r="E7" s="1117"/>
      <c r="F7" s="1117"/>
      <c r="G7" s="1117"/>
      <c r="H7" s="1117"/>
      <c r="L7" s="1168"/>
      <c r="M7" s="1040"/>
      <c r="O7" s="1302"/>
      <c r="P7" s="1302"/>
      <c r="Q7" s="1302"/>
      <c r="R7" s="1302"/>
      <c r="S7" s="1302"/>
      <c r="T7" s="1302"/>
      <c r="U7" s="779"/>
      <c r="V7" s="779"/>
      <c r="X7" s="1117"/>
      <c r="Y7" s="1117"/>
      <c r="Z7" s="1117"/>
      <c r="AA7"/>
      <c r="AB7"/>
      <c r="AC7"/>
      <c r="AD7"/>
      <c r="AE7"/>
      <c r="AF7"/>
      <c r="AG7"/>
      <c r="AH7"/>
      <c r="AI7"/>
      <c r="AJ7"/>
      <c r="AK7"/>
      <c r="AL7"/>
      <c r="AM7" s="1117"/>
      <c r="AN7" s="1117"/>
    </row>
    <row r="8" spans="1:45" s="461"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634"/>
      <c r="V8" s="456"/>
      <c r="AA8"/>
      <c r="AB8"/>
      <c r="AC8"/>
      <c r="AD8"/>
      <c r="AE8"/>
      <c r="AF8"/>
      <c r="AG8"/>
      <c r="AH8"/>
      <c r="AI8"/>
      <c r="AJ8"/>
      <c r="AK8"/>
      <c r="AL8"/>
      <c r="AO8" s="474"/>
      <c r="AP8" s="474"/>
      <c r="AQ8" s="474"/>
      <c r="AR8" s="474"/>
      <c r="AS8" s="474"/>
    </row>
    <row r="9" spans="1:45"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169-р</v>
      </c>
      <c r="P9" s="1303"/>
      <c r="Q9" s="1303"/>
      <c r="R9" s="1303"/>
      <c r="S9" s="1303"/>
      <c r="T9" s="1303"/>
      <c r="U9" s="634"/>
      <c r="V9" s="456"/>
      <c r="AA9"/>
      <c r="AB9"/>
      <c r="AC9"/>
      <c r="AD9"/>
      <c r="AE9"/>
      <c r="AF9"/>
      <c r="AG9"/>
      <c r="AH9"/>
      <c r="AI9"/>
      <c r="AJ9"/>
      <c r="AK9"/>
      <c r="AL9"/>
      <c r="AO9" s="474"/>
      <c r="AP9" s="474"/>
      <c r="AQ9" s="474"/>
      <c r="AR9" s="474"/>
      <c r="AS9" s="474"/>
    </row>
    <row r="10" spans="1:45" s="745" customFormat="1" ht="11.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c r="AB10"/>
      <c r="AC10"/>
      <c r="AD10"/>
      <c r="AE10"/>
      <c r="AF10"/>
      <c r="AG10"/>
      <c r="AH10"/>
      <c r="AI10"/>
      <c r="AJ10"/>
      <c r="AK10"/>
      <c r="AL10"/>
      <c r="AM10" s="1117"/>
      <c r="AN10" s="1117"/>
    </row>
    <row r="11" spans="1:45" s="461" customFormat="1" ht="11.25" hidden="1">
      <c r="A11" s="474"/>
      <c r="B11" s="474"/>
      <c r="C11" s="474"/>
      <c r="D11" s="474"/>
      <c r="E11" s="474"/>
      <c r="F11" s="474"/>
      <c r="G11" s="474"/>
      <c r="H11" s="474"/>
      <c r="L11" s="521"/>
      <c r="M11" s="521"/>
      <c r="N11" s="535"/>
      <c r="O11" s="550"/>
      <c r="P11" s="550"/>
      <c r="Q11" s="550"/>
      <c r="R11" s="550"/>
      <c r="S11" s="550"/>
      <c r="T11" s="550"/>
      <c r="U11" s="456"/>
      <c r="V11" s="456"/>
      <c r="Z11" s="472" t="s">
        <v>370</v>
      </c>
      <c r="AA11" s="1094"/>
      <c r="AB11" s="1094"/>
      <c r="AC11" s="1094"/>
      <c r="AD11" s="1094"/>
      <c r="AE11" s="1094"/>
      <c r="AF11" s="1094"/>
      <c r="AG11" s="456"/>
      <c r="AH11" s="456"/>
      <c r="AI11" s="1092"/>
      <c r="AJ11" s="1092"/>
      <c r="AK11" s="1092"/>
      <c r="AL11" s="958" t="s">
        <v>370</v>
      </c>
      <c r="AO11" s="474"/>
      <c r="AP11" s="474"/>
      <c r="AQ11" s="474"/>
      <c r="AR11" s="474"/>
      <c r="AS11" s="474"/>
    </row>
    <row r="12" spans="1:45">
      <c r="J12" s="451"/>
      <c r="K12" s="451"/>
      <c r="L12" s="447"/>
      <c r="M12" s="447"/>
      <c r="N12" s="447"/>
      <c r="O12" s="1323"/>
      <c r="P12" s="1323"/>
      <c r="Q12" s="1323"/>
      <c r="R12" s="1323"/>
      <c r="S12" s="1323"/>
      <c r="T12" s="1323"/>
      <c r="U12" s="1323"/>
      <c r="V12" s="1323"/>
      <c r="W12" s="1323"/>
      <c r="X12" s="1323"/>
      <c r="Y12" s="1323"/>
      <c r="Z12" s="1323"/>
      <c r="AA12" s="1323" t="s">
        <v>2116</v>
      </c>
      <c r="AB12" s="1323"/>
      <c r="AC12" s="1323"/>
      <c r="AD12" s="1323"/>
      <c r="AE12" s="1323"/>
      <c r="AF12" s="1323"/>
      <c r="AG12" s="1323"/>
      <c r="AH12" s="1323"/>
      <c r="AI12" s="1323"/>
      <c r="AJ12" s="1323"/>
      <c r="AK12" s="1323"/>
      <c r="AL12" s="1323"/>
    </row>
    <row r="13" spans="1:45" ht="14.25" customHeight="1">
      <c r="J13" s="451"/>
      <c r="K13" s="451"/>
      <c r="L13" s="1310" t="s">
        <v>444</v>
      </c>
      <c r="M13" s="1310"/>
      <c r="N13" s="1310"/>
      <c r="O13" s="1310"/>
      <c r="P13" s="1310"/>
      <c r="Q13" s="1310"/>
      <c r="R13" s="1310"/>
      <c r="S13" s="1310"/>
      <c r="T13" s="1310"/>
      <c r="U13" s="1310"/>
      <c r="V13" s="1310"/>
      <c r="W13" s="1310"/>
      <c r="X13" s="1310"/>
      <c r="Y13" s="1310"/>
      <c r="Z13" s="1310"/>
      <c r="AA13" s="1310"/>
      <c r="AB13" s="1310"/>
      <c r="AC13" s="1310"/>
      <c r="AD13" s="1310"/>
      <c r="AE13" s="1310"/>
      <c r="AF13" s="1310"/>
      <c r="AG13" s="1310"/>
      <c r="AH13" s="1310"/>
      <c r="AI13" s="1310"/>
      <c r="AJ13" s="1310"/>
      <c r="AK13" s="1310"/>
      <c r="AL13" s="1310"/>
      <c r="AM13" s="1310"/>
      <c r="AN13" s="1229" t="s">
        <v>445</v>
      </c>
    </row>
    <row r="14" spans="1:45" ht="14.25" customHeight="1">
      <c r="J14" s="451"/>
      <c r="K14" s="451"/>
      <c r="L14" s="1310" t="s">
        <v>90</v>
      </c>
      <c r="M14" s="1310" t="s">
        <v>601</v>
      </c>
      <c r="N14" s="546"/>
      <c r="O14" s="1229" t="s">
        <v>603</v>
      </c>
      <c r="P14" s="1229"/>
      <c r="Q14" s="1229"/>
      <c r="R14" s="1229"/>
      <c r="S14" s="1229"/>
      <c r="T14" s="1229"/>
      <c r="U14" s="1229"/>
      <c r="V14" s="1229"/>
      <c r="W14" s="1229"/>
      <c r="X14" s="1229"/>
      <c r="Y14" s="1229"/>
      <c r="Z14" s="1310" t="s">
        <v>338</v>
      </c>
      <c r="AA14" s="1229" t="s">
        <v>603</v>
      </c>
      <c r="AB14" s="1229"/>
      <c r="AC14" s="1229"/>
      <c r="AD14" s="1229"/>
      <c r="AE14" s="1229"/>
      <c r="AF14" s="1229"/>
      <c r="AG14" s="1229"/>
      <c r="AH14" s="1229"/>
      <c r="AI14" s="1229"/>
      <c r="AJ14" s="1229"/>
      <c r="AK14" s="1229"/>
      <c r="AL14" s="1310" t="s">
        <v>338</v>
      </c>
      <c r="AM14" s="1322" t="s">
        <v>273</v>
      </c>
      <c r="AN14" s="1229"/>
    </row>
    <row r="15" spans="1:45" s="492" customFormat="1" ht="14.25" customHeight="1">
      <c r="A15" s="553"/>
      <c r="B15" s="553"/>
      <c r="C15" s="553"/>
      <c r="D15" s="553"/>
      <c r="E15" s="553"/>
      <c r="F15" s="553"/>
      <c r="G15" s="559"/>
      <c r="H15" s="559"/>
      <c r="I15" s="500"/>
      <c r="J15" s="498"/>
      <c r="K15" s="498"/>
      <c r="L15" s="1310"/>
      <c r="M15" s="1310"/>
      <c r="N15" s="546"/>
      <c r="O15" s="1330" t="s">
        <v>616</v>
      </c>
      <c r="P15" s="1330" t="s">
        <v>588</v>
      </c>
      <c r="Q15" s="1330" t="s">
        <v>589</v>
      </c>
      <c r="R15" s="1330" t="s">
        <v>269</v>
      </c>
      <c r="S15" s="1330"/>
      <c r="T15" s="1330" t="s">
        <v>269</v>
      </c>
      <c r="U15" s="1330"/>
      <c r="V15" s="620"/>
      <c r="W15" s="1331" t="s">
        <v>614</v>
      </c>
      <c r="X15" s="1331"/>
      <c r="Y15" s="1331"/>
      <c r="Z15" s="1310"/>
      <c r="AA15" s="1330" t="s">
        <v>616</v>
      </c>
      <c r="AB15" s="1330" t="s">
        <v>588</v>
      </c>
      <c r="AC15" s="1330" t="s">
        <v>589</v>
      </c>
      <c r="AD15" s="1330" t="s">
        <v>269</v>
      </c>
      <c r="AE15" s="1330"/>
      <c r="AF15" s="1330" t="s">
        <v>269</v>
      </c>
      <c r="AG15" s="1330"/>
      <c r="AH15" s="1186"/>
      <c r="AI15" s="1331" t="s">
        <v>614</v>
      </c>
      <c r="AJ15" s="1331"/>
      <c r="AK15" s="1331"/>
      <c r="AL15" s="1310"/>
      <c r="AM15" s="1322"/>
      <c r="AN15" s="1229"/>
      <c r="AO15" s="553"/>
      <c r="AP15" s="553"/>
      <c r="AQ15" s="553"/>
      <c r="AR15" s="553"/>
      <c r="AS15" s="553"/>
    </row>
    <row r="16" spans="1:45" ht="56.25" customHeight="1">
      <c r="J16" s="451"/>
      <c r="K16" s="451"/>
      <c r="L16" s="1310"/>
      <c r="M16" s="1310"/>
      <c r="N16" s="546"/>
      <c r="O16" s="1330"/>
      <c r="P16" s="1330"/>
      <c r="Q16" s="1330"/>
      <c r="R16" s="504" t="s">
        <v>590</v>
      </c>
      <c r="S16" s="504" t="s">
        <v>591</v>
      </c>
      <c r="T16" s="504" t="s">
        <v>592</v>
      </c>
      <c r="U16" s="504" t="s">
        <v>593</v>
      </c>
      <c r="V16" s="504"/>
      <c r="W16" s="505" t="s">
        <v>272</v>
      </c>
      <c r="X16" s="1332" t="s">
        <v>271</v>
      </c>
      <c r="Y16" s="1332"/>
      <c r="Z16" s="1310"/>
      <c r="AA16" s="1330"/>
      <c r="AB16" s="1330"/>
      <c r="AC16" s="1330"/>
      <c r="AD16" s="718" t="s">
        <v>590</v>
      </c>
      <c r="AE16" s="718" t="s">
        <v>591</v>
      </c>
      <c r="AF16" s="718" t="s">
        <v>592</v>
      </c>
      <c r="AG16" s="718" t="s">
        <v>593</v>
      </c>
      <c r="AH16" s="718"/>
      <c r="AI16" s="1184" t="s">
        <v>272</v>
      </c>
      <c r="AJ16" s="1332" t="s">
        <v>271</v>
      </c>
      <c r="AK16" s="1332"/>
      <c r="AL16" s="1310"/>
      <c r="AM16" s="1322"/>
      <c r="AN16" s="1229"/>
    </row>
    <row r="17" spans="1:52">
      <c r="J17" s="451"/>
      <c r="K17" s="459">
        <v>1</v>
      </c>
      <c r="L17" s="448" t="s">
        <v>91</v>
      </c>
      <c r="M17" s="448" t="s">
        <v>47</v>
      </c>
      <c r="N17" s="465" t="s">
        <v>47</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4">
        <f ca="1">OFFSET(V17,0,-1)</f>
        <v>9</v>
      </c>
      <c r="W17" s="457">
        <f t="shared" ca="1" si="0"/>
        <v>10</v>
      </c>
      <c r="X17" s="1298">
        <f ca="1">OFFSET(X17,0,-1)+1</f>
        <v>11</v>
      </c>
      <c r="Y17" s="1298"/>
      <c r="Z17" s="457">
        <f ca="1">OFFSET(Z17,0,-2)+1</f>
        <v>12</v>
      </c>
      <c r="AA17" s="1187">
        <f ca="1">OFFSET(AA17,0,-1)+1</f>
        <v>13</v>
      </c>
      <c r="AB17" s="1187">
        <f t="shared" ref="AB17:AI17" ca="1" si="1">OFFSET(AB17,0,-1)+1</f>
        <v>14</v>
      </c>
      <c r="AC17" s="1187">
        <f t="shared" ca="1" si="1"/>
        <v>15</v>
      </c>
      <c r="AD17" s="1187">
        <f t="shared" ca="1" si="1"/>
        <v>16</v>
      </c>
      <c r="AE17" s="1187">
        <f t="shared" ca="1" si="1"/>
        <v>17</v>
      </c>
      <c r="AF17" s="1187">
        <f t="shared" ca="1" si="1"/>
        <v>18</v>
      </c>
      <c r="AG17" s="1187">
        <f t="shared" ca="1" si="1"/>
        <v>19</v>
      </c>
      <c r="AH17" s="619">
        <f ca="1">OFFSET(AH17,0,-1)</f>
        <v>19</v>
      </c>
      <c r="AI17" s="1187">
        <f t="shared" ca="1" si="1"/>
        <v>20</v>
      </c>
      <c r="AJ17" s="1298">
        <f ca="1">OFFSET(AJ17,0,-1)+1</f>
        <v>21</v>
      </c>
      <c r="AK17" s="1298"/>
      <c r="AL17" s="1187">
        <f ca="1">OFFSET(AL17,0,-2)+1</f>
        <v>22</v>
      </c>
      <c r="AN17" s="457">
        <f ca="1">OFFSET(AN17,0,-2)+1</f>
        <v>23</v>
      </c>
    </row>
    <row r="18" spans="1:52" ht="22.5">
      <c r="A18" s="1281">
        <v>1</v>
      </c>
      <c r="B18" s="997"/>
      <c r="C18" s="997"/>
      <c r="D18" s="997"/>
      <c r="E18" s="998"/>
      <c r="F18" s="999"/>
      <c r="G18" s="997"/>
      <c r="H18" s="997"/>
      <c r="I18" s="986"/>
      <c r="J18" s="990"/>
      <c r="K18" s="990"/>
      <c r="L18" s="561">
        <f>mergeValue(A18)</f>
        <v>1</v>
      </c>
      <c r="M18" s="609" t="s">
        <v>19</v>
      </c>
      <c r="N18" s="548"/>
      <c r="O18" s="1324" t="str">
        <f>IF('Перечень тарифов'!J21="","","" &amp; 'Перечень тарифов'!J21 &amp; "")</f>
        <v>Тариф на горячую воду в открытой системе теплоснабжения (горячего водоснабжения) в виде формулы двухкомпонентного тарифа в ценовой зоне теплоснабжения</v>
      </c>
      <c r="P18" s="1324"/>
      <c r="Q18" s="1324"/>
      <c r="R18" s="1324"/>
      <c r="S18" s="1324"/>
      <c r="T18" s="1324"/>
      <c r="U18" s="1324"/>
      <c r="V18" s="1324"/>
      <c r="W18" s="1324"/>
      <c r="X18" s="1324"/>
      <c r="Y18" s="1324"/>
      <c r="Z18" s="1324"/>
      <c r="AA18" s="1324"/>
      <c r="AB18" s="1324"/>
      <c r="AC18" s="1324"/>
      <c r="AD18" s="1324"/>
      <c r="AE18" s="1324"/>
      <c r="AF18" s="1324"/>
      <c r="AG18" s="1324"/>
      <c r="AH18" s="1324"/>
      <c r="AI18" s="1324"/>
      <c r="AJ18" s="1324"/>
      <c r="AK18" s="1324"/>
      <c r="AL18" s="1324"/>
      <c r="AM18" s="1324"/>
      <c r="AN18" s="598" t="s">
        <v>717</v>
      </c>
    </row>
    <row r="19" spans="1:52" hidden="1">
      <c r="A19" s="1281"/>
      <c r="B19" s="1281">
        <v>1</v>
      </c>
      <c r="C19" s="997"/>
      <c r="D19" s="997"/>
      <c r="E19" s="999"/>
      <c r="F19" s="999"/>
      <c r="G19" s="997"/>
      <c r="H19" s="997"/>
      <c r="I19" s="992"/>
      <c r="J19" s="988"/>
      <c r="K19" s="987"/>
      <c r="L19" s="561" t="str">
        <f>mergeValue(A19) &amp;"."&amp; mergeValue(B19)</f>
        <v>1.1</v>
      </c>
      <c r="M19" s="515"/>
      <c r="N19" s="548"/>
      <c r="O19" s="1324"/>
      <c r="P19" s="1324"/>
      <c r="Q19" s="1324"/>
      <c r="R19" s="1324"/>
      <c r="S19" s="1324"/>
      <c r="T19" s="1324"/>
      <c r="U19" s="1324"/>
      <c r="V19" s="1324"/>
      <c r="W19" s="1324"/>
      <c r="X19" s="1324"/>
      <c r="Y19" s="1324"/>
      <c r="Z19" s="1324"/>
      <c r="AA19" s="1324"/>
      <c r="AB19" s="1324"/>
      <c r="AC19" s="1324"/>
      <c r="AD19" s="1324"/>
      <c r="AE19" s="1324"/>
      <c r="AF19" s="1324"/>
      <c r="AG19" s="1324"/>
      <c r="AH19" s="1324"/>
      <c r="AI19" s="1324"/>
      <c r="AJ19" s="1324"/>
      <c r="AK19" s="1324"/>
      <c r="AL19" s="1324"/>
      <c r="AM19" s="1324"/>
      <c r="AN19" s="598"/>
    </row>
    <row r="20" spans="1:52" hidden="1">
      <c r="A20" s="1281"/>
      <c r="B20" s="1281"/>
      <c r="C20" s="1281">
        <v>1</v>
      </c>
      <c r="D20" s="997"/>
      <c r="E20" s="999"/>
      <c r="F20" s="999"/>
      <c r="G20" s="997"/>
      <c r="H20" s="997"/>
      <c r="I20" s="992"/>
      <c r="J20" s="988"/>
      <c r="K20" s="987"/>
      <c r="L20" s="561" t="str">
        <f>mergeValue(A20) &amp;"."&amp; mergeValue(B20)&amp;"."&amp; mergeValue(C20)</f>
        <v>1.1.1</v>
      </c>
      <c r="M20" s="516"/>
      <c r="N20" s="548"/>
      <c r="O20" s="1324"/>
      <c r="P20" s="1324"/>
      <c r="Q20" s="1324"/>
      <c r="R20" s="1324"/>
      <c r="S20" s="1324"/>
      <c r="T20" s="1324"/>
      <c r="U20" s="1324"/>
      <c r="V20" s="1324"/>
      <c r="W20" s="1324"/>
      <c r="X20" s="1324"/>
      <c r="Y20" s="1324"/>
      <c r="Z20" s="1324"/>
      <c r="AA20" s="1324"/>
      <c r="AB20" s="1324"/>
      <c r="AC20" s="1324"/>
      <c r="AD20" s="1324"/>
      <c r="AE20" s="1324"/>
      <c r="AF20" s="1324"/>
      <c r="AG20" s="1324"/>
      <c r="AH20" s="1324"/>
      <c r="AI20" s="1324"/>
      <c r="AJ20" s="1324"/>
      <c r="AK20" s="1324"/>
      <c r="AL20" s="1324"/>
      <c r="AM20" s="1324"/>
      <c r="AN20" s="598"/>
    </row>
    <row r="21" spans="1:52" hidden="1">
      <c r="A21" s="1281"/>
      <c r="B21" s="1281"/>
      <c r="C21" s="1281"/>
      <c r="D21" s="1281">
        <v>1</v>
      </c>
      <c r="E21" s="999"/>
      <c r="F21" s="999"/>
      <c r="G21" s="997"/>
      <c r="H21" s="997"/>
      <c r="I21" s="992"/>
      <c r="J21" s="988"/>
      <c r="K21" s="987"/>
      <c r="L21" s="561" t="str">
        <f>mergeValue(A21) &amp;"."&amp; mergeValue(B21)&amp;"."&amp; mergeValue(C21)&amp;"."&amp; mergeValue(D21)</f>
        <v>1.1.1.1</v>
      </c>
      <c r="M21" s="517"/>
      <c r="N21" s="548"/>
      <c r="O21" s="1324"/>
      <c r="P21" s="1324"/>
      <c r="Q21" s="1324"/>
      <c r="R21" s="1324"/>
      <c r="S21" s="1324"/>
      <c r="T21" s="1324"/>
      <c r="U21" s="1324"/>
      <c r="V21" s="1324"/>
      <c r="W21" s="1324"/>
      <c r="X21" s="1324"/>
      <c r="Y21" s="1324"/>
      <c r="Z21" s="1324"/>
      <c r="AA21" s="1324"/>
      <c r="AB21" s="1324"/>
      <c r="AC21" s="1324"/>
      <c r="AD21" s="1324"/>
      <c r="AE21" s="1324"/>
      <c r="AF21" s="1324"/>
      <c r="AG21" s="1324"/>
      <c r="AH21" s="1324"/>
      <c r="AI21" s="1324"/>
      <c r="AJ21" s="1324"/>
      <c r="AK21" s="1324"/>
      <c r="AL21" s="1324"/>
      <c r="AM21" s="1324"/>
      <c r="AN21" s="598"/>
    </row>
    <row r="22" spans="1:52" hidden="1">
      <c r="A22" s="1281"/>
      <c r="B22" s="1281"/>
      <c r="C22" s="1281"/>
      <c r="D22" s="1281"/>
      <c r="E22" s="1281">
        <v>1</v>
      </c>
      <c r="F22" s="999"/>
      <c r="G22" s="997"/>
      <c r="H22" s="997"/>
      <c r="I22" s="991"/>
      <c r="J22" s="988"/>
      <c r="K22" s="987"/>
      <c r="L22" s="561"/>
      <c r="M22" s="523"/>
      <c r="N22" s="549"/>
      <c r="O22" s="599"/>
      <c r="P22" s="599"/>
      <c r="Q22" s="599"/>
      <c r="R22" s="599"/>
      <c r="S22" s="599"/>
      <c r="T22" s="599"/>
      <c r="U22" s="599"/>
      <c r="V22" s="599"/>
      <c r="W22" s="599"/>
      <c r="X22" s="599"/>
      <c r="Y22" s="599"/>
      <c r="Z22" s="599"/>
      <c r="AA22" s="1195"/>
      <c r="AB22" s="1195"/>
      <c r="AC22" s="1195"/>
      <c r="AD22" s="1195"/>
      <c r="AE22" s="1195"/>
      <c r="AF22" s="1195"/>
      <c r="AG22" s="1195"/>
      <c r="AH22" s="1195"/>
      <c r="AI22" s="1195"/>
      <c r="AJ22" s="1195"/>
      <c r="AK22" s="1195"/>
      <c r="AL22" s="1195"/>
      <c r="AM22" s="477"/>
      <c r="AN22" s="598"/>
    </row>
    <row r="23" spans="1:52" ht="33.75">
      <c r="A23" s="1281"/>
      <c r="B23" s="1281"/>
      <c r="C23" s="1281"/>
      <c r="D23" s="1281"/>
      <c r="E23" s="1281"/>
      <c r="F23" s="1281">
        <v>1</v>
      </c>
      <c r="G23" s="997"/>
      <c r="H23" s="997"/>
      <c r="I23" s="1334"/>
      <c r="J23" s="988"/>
      <c r="K23" s="987"/>
      <c r="L23" s="561" t="str">
        <f>mergeValue(A23) &amp;"."&amp; mergeValue(B23)&amp;"."&amp; mergeValue(C23)&amp;"."&amp; mergeValue(D23)&amp;"."&amp; mergeValue(F23)</f>
        <v>1.1.1.1.1</v>
      </c>
      <c r="M23" s="524" t="s">
        <v>9</v>
      </c>
      <c r="N23" s="549"/>
      <c r="O23" s="1284" t="s">
        <v>3</v>
      </c>
      <c r="P23" s="1285"/>
      <c r="Q23" s="1285"/>
      <c r="R23" s="1285"/>
      <c r="S23" s="1285"/>
      <c r="T23" s="1285"/>
      <c r="U23" s="1285"/>
      <c r="V23" s="1285"/>
      <c r="W23" s="1285"/>
      <c r="X23" s="1285"/>
      <c r="Y23" s="1285"/>
      <c r="Z23" s="1285"/>
      <c r="AA23" s="1285"/>
      <c r="AB23" s="1285"/>
      <c r="AC23" s="1285"/>
      <c r="AD23" s="1285"/>
      <c r="AE23" s="1285"/>
      <c r="AF23" s="1285"/>
      <c r="AG23" s="1285"/>
      <c r="AH23" s="1285"/>
      <c r="AI23" s="1285"/>
      <c r="AJ23" s="1285"/>
      <c r="AK23" s="1285"/>
      <c r="AL23" s="1285"/>
      <c r="AM23" s="1286"/>
      <c r="AN23" s="598" t="s">
        <v>719</v>
      </c>
      <c r="AP23" s="473" t="str">
        <f>strCheckUnique(AQ23:AQ27)</f>
        <v/>
      </c>
      <c r="AR23" s="473"/>
    </row>
    <row r="24" spans="1:52" ht="56.25">
      <c r="A24" s="1281"/>
      <c r="B24" s="1281"/>
      <c r="C24" s="1281"/>
      <c r="D24" s="1281"/>
      <c r="E24" s="1281"/>
      <c r="F24" s="1281"/>
      <c r="G24" s="1281">
        <v>1</v>
      </c>
      <c r="H24" s="997"/>
      <c r="I24" s="1334"/>
      <c r="J24" s="1335"/>
      <c r="K24" s="993"/>
      <c r="L24" s="561" t="str">
        <f>mergeValue(A24) &amp;"."&amp; mergeValue(B24)&amp;"."&amp; mergeValue(C24)&amp;"."&amp; mergeValue(D24)&amp;"."&amp; mergeValue(F24)&amp;"."&amp; mergeValue(G24)</f>
        <v>1.1.1.1.1.1</v>
      </c>
      <c r="M24" s="1084" t="s">
        <v>612</v>
      </c>
      <c r="N24" s="614"/>
      <c r="O24" s="648">
        <v>28.58</v>
      </c>
      <c r="P24" s="648">
        <f>1776*1.04</f>
        <v>1847.04</v>
      </c>
      <c r="Q24" s="531"/>
      <c r="R24" s="463"/>
      <c r="S24" s="1035"/>
      <c r="T24" s="463"/>
      <c r="U24" s="1035"/>
      <c r="V24" s="552" t="str">
        <f>W24 &amp; "-" &amp; Y24</f>
        <v>01.01.2022-30.06.2022</v>
      </c>
      <c r="W24" s="1287" t="s">
        <v>1454</v>
      </c>
      <c r="X24" s="1289" t="s">
        <v>82</v>
      </c>
      <c r="Y24" s="1287" t="s">
        <v>2120</v>
      </c>
      <c r="Z24" s="1289" t="s">
        <v>82</v>
      </c>
      <c r="AA24" s="648">
        <v>45.75</v>
      </c>
      <c r="AB24" s="648">
        <f>1776*1.04</f>
        <v>1847.04</v>
      </c>
      <c r="AC24" s="725"/>
      <c r="AD24" s="676"/>
      <c r="AE24" s="1035"/>
      <c r="AF24" s="676"/>
      <c r="AG24" s="1035"/>
      <c r="AH24" s="731" t="str">
        <f>AI24 &amp; "-" &amp; AK24</f>
        <v>01.07.2022-31.12.2022</v>
      </c>
      <c r="AI24" s="1287" t="s">
        <v>2121</v>
      </c>
      <c r="AJ24" s="1289" t="s">
        <v>82</v>
      </c>
      <c r="AK24" s="1287" t="s">
        <v>1455</v>
      </c>
      <c r="AL24" s="1289" t="s">
        <v>83</v>
      </c>
      <c r="AM24" s="506"/>
      <c r="AN24" s="598" t="s">
        <v>737</v>
      </c>
      <c r="AO24" s="469" t="str">
        <f>strCheckDate(O24:AM24)</f>
        <v/>
      </c>
      <c r="AP24" s="473"/>
      <c r="AQ24" s="473" t="str">
        <f>IF(M24="","",M24 )</f>
        <v>горячая вода в системе централизованного теплоснабжения на горячее водоснабжение</v>
      </c>
      <c r="AR24" s="473"/>
      <c r="AS24" s="473"/>
    </row>
    <row r="25" spans="1:52" ht="14.25" hidden="1" customHeight="1">
      <c r="A25" s="1281"/>
      <c r="B25" s="1281"/>
      <c r="C25" s="1281"/>
      <c r="D25" s="1281"/>
      <c r="E25" s="1281"/>
      <c r="F25" s="1281"/>
      <c r="G25" s="1281"/>
      <c r="H25" s="997"/>
      <c r="I25" s="1334"/>
      <c r="J25" s="1335"/>
      <c r="K25" s="993"/>
      <c r="L25" s="568"/>
      <c r="M25" s="614"/>
      <c r="N25" s="614"/>
      <c r="O25" s="531"/>
      <c r="P25" s="463"/>
      <c r="Q25" s="463"/>
      <c r="R25" s="463"/>
      <c r="S25" s="463"/>
      <c r="T25" s="463"/>
      <c r="U25" s="528"/>
      <c r="V25" s="552"/>
      <c r="W25" s="1288"/>
      <c r="X25" s="1289"/>
      <c r="Y25" s="1288"/>
      <c r="Z25" s="1289"/>
      <c r="AA25" s="725"/>
      <c r="AB25" s="676"/>
      <c r="AC25" s="676"/>
      <c r="AD25" s="676"/>
      <c r="AE25" s="676"/>
      <c r="AF25" s="676"/>
      <c r="AG25" s="1086"/>
      <c r="AH25" s="731"/>
      <c r="AI25" s="1288"/>
      <c r="AJ25" s="1289"/>
      <c r="AK25" s="1288"/>
      <c r="AL25" s="1289"/>
      <c r="AM25" s="506"/>
      <c r="AN25" s="1300"/>
      <c r="AR25" s="473">
        <f ca="1">OFFSET(AR25,-1,0)</f>
        <v>0</v>
      </c>
    </row>
    <row r="26" spans="1:52" s="445" customFormat="1" ht="15" hidden="1" customHeight="1">
      <c r="A26" s="1281"/>
      <c r="B26" s="1281"/>
      <c r="C26" s="1281"/>
      <c r="D26" s="1281"/>
      <c r="E26" s="1281"/>
      <c r="F26" s="1281"/>
      <c r="G26" s="1281"/>
      <c r="H26" s="997"/>
      <c r="I26" s="1334"/>
      <c r="J26" s="1335"/>
      <c r="K26" s="994"/>
      <c r="L26" s="507"/>
      <c r="M26" s="526"/>
      <c r="N26" s="520"/>
      <c r="O26" s="514"/>
      <c r="P26" s="514"/>
      <c r="Q26" s="514"/>
      <c r="R26" s="514"/>
      <c r="S26" s="514"/>
      <c r="T26" s="514"/>
      <c r="U26" s="514"/>
      <c r="V26" s="514"/>
      <c r="W26" s="532"/>
      <c r="X26" s="533"/>
      <c r="Y26" s="532"/>
      <c r="Z26" s="520"/>
      <c r="AA26" s="719"/>
      <c r="AB26" s="719"/>
      <c r="AC26" s="719"/>
      <c r="AD26" s="719"/>
      <c r="AE26" s="719"/>
      <c r="AF26" s="719"/>
      <c r="AG26" s="719"/>
      <c r="AH26" s="719"/>
      <c r="AI26" s="952"/>
      <c r="AJ26" s="953"/>
      <c r="AK26" s="952"/>
      <c r="AL26" s="948"/>
      <c r="AM26" s="529"/>
      <c r="AN26" s="1301"/>
      <c r="AO26" s="470"/>
      <c r="AP26" s="470"/>
      <c r="AQ26" s="470"/>
      <c r="AR26" s="470"/>
      <c r="AS26" s="470"/>
    </row>
    <row r="27" spans="1:52" s="445" customFormat="1" ht="15" customHeight="1">
      <c r="A27" s="1281"/>
      <c r="B27" s="1281"/>
      <c r="C27" s="1281"/>
      <c r="D27" s="1281"/>
      <c r="E27" s="1281"/>
      <c r="F27" s="1281"/>
      <c r="G27" s="997"/>
      <c r="H27" s="997"/>
      <c r="I27" s="1334"/>
      <c r="J27" s="995"/>
      <c r="K27" s="994"/>
      <c r="L27" s="507"/>
      <c r="M27" s="525" t="s">
        <v>24</v>
      </c>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9"/>
      <c r="AO27" s="470"/>
      <c r="AP27" s="470"/>
      <c r="AQ27" s="470"/>
      <c r="AR27" s="470"/>
      <c r="AS27" s="470"/>
    </row>
    <row r="28" spans="1:52" s="1068" customFormat="1" ht="33.75">
      <c r="A28" s="1281"/>
      <c r="B28" s="1281"/>
      <c r="C28" s="1281"/>
      <c r="D28" s="1281"/>
      <c r="E28" s="1281"/>
      <c r="F28" s="1281">
        <v>2</v>
      </c>
      <c r="G28" s="1020"/>
      <c r="H28" s="1020"/>
      <c r="I28" s="1333" t="s">
        <v>2116</v>
      </c>
      <c r="J28" s="1185"/>
      <c r="L28" s="1188" t="str">
        <f>mergeValue(A28) &amp;"."&amp; mergeValue(B28)&amp;"."&amp; mergeValue(C28)&amp;"."&amp; mergeValue(D28)&amp;"."&amp; mergeValue(F28)</f>
        <v>1.1.1.1.2</v>
      </c>
      <c r="M28" s="524" t="s">
        <v>9</v>
      </c>
      <c r="N28" s="1093"/>
      <c r="O28" s="1284" t="s">
        <v>757</v>
      </c>
      <c r="P28" s="1285"/>
      <c r="Q28" s="1285"/>
      <c r="R28" s="1285"/>
      <c r="S28" s="1285"/>
      <c r="T28" s="1285"/>
      <c r="U28" s="1285"/>
      <c r="V28" s="1285"/>
      <c r="W28" s="1285"/>
      <c r="X28" s="1285"/>
      <c r="Y28" s="1285"/>
      <c r="Z28" s="1285"/>
      <c r="AA28" s="1285"/>
      <c r="AB28" s="1285"/>
      <c r="AC28" s="1285"/>
      <c r="AD28" s="1285"/>
      <c r="AE28" s="1285"/>
      <c r="AF28" s="1285"/>
      <c r="AG28" s="1285"/>
      <c r="AH28" s="1285"/>
      <c r="AI28" s="1285"/>
      <c r="AJ28" s="1285"/>
      <c r="AK28" s="1285"/>
      <c r="AL28" s="1285"/>
      <c r="AM28" s="1286"/>
      <c r="AN28" s="1125" t="s">
        <v>719</v>
      </c>
      <c r="AO28" s="1095"/>
      <c r="AP28" s="1096" t="str">
        <f>strCheckUnique(AQ28:AQ32)</f>
        <v/>
      </c>
      <c r="AQ28" s="1095"/>
      <c r="AR28" s="1096"/>
      <c r="AS28" s="1095"/>
      <c r="AT28" s="1095"/>
      <c r="AU28" s="1095"/>
      <c r="AV28" s="1095"/>
      <c r="AW28" s="1095"/>
      <c r="AX28" s="1095"/>
      <c r="AY28" s="1095"/>
      <c r="AZ28" s="1095"/>
    </row>
    <row r="29" spans="1:52" s="1068" customFormat="1" ht="56.25" customHeight="1">
      <c r="A29" s="1281"/>
      <c r="B29" s="1281"/>
      <c r="C29" s="1281"/>
      <c r="D29" s="1281"/>
      <c r="E29" s="1281"/>
      <c r="F29" s="1281"/>
      <c r="G29" s="1281">
        <v>1</v>
      </c>
      <c r="H29" s="1020"/>
      <c r="I29" s="1334"/>
      <c r="J29" s="1335"/>
      <c r="K29" s="1009"/>
      <c r="L29" s="1188" t="str">
        <f>mergeValue(A29) &amp;"."&amp; mergeValue(B29)&amp;"."&amp; mergeValue(C29)&amp;"."&amp; mergeValue(D29)&amp;"."&amp; mergeValue(F29)&amp;"."&amp; mergeValue(G29)</f>
        <v>1.1.1.1.2.1</v>
      </c>
      <c r="M29" s="1084" t="s">
        <v>604</v>
      </c>
      <c r="N29" s="614"/>
      <c r="O29" s="648">
        <f>Component_comp*1.2</f>
        <v>34.295999999999999</v>
      </c>
      <c r="P29" s="648">
        <f>OneRates_5_comp*1.2</f>
        <v>2216.4479999999999</v>
      </c>
      <c r="Q29" s="725"/>
      <c r="R29" s="676"/>
      <c r="S29" s="1035"/>
      <c r="T29" s="676"/>
      <c r="U29" s="1035"/>
      <c r="V29" s="731" t="str">
        <f>W29 &amp; "-" &amp; Y29</f>
        <v>01.01.2022-30.06.2022</v>
      </c>
      <c r="W29" s="1287" t="s">
        <v>1454</v>
      </c>
      <c r="X29" s="1289" t="s">
        <v>82</v>
      </c>
      <c r="Y29" s="1287" t="s">
        <v>2120</v>
      </c>
      <c r="Z29" s="1289" t="s">
        <v>82</v>
      </c>
      <c r="AA29" s="648">
        <f>AA24*1.2</f>
        <v>54.9</v>
      </c>
      <c r="AB29" s="648">
        <f>OneRates_5_comp*1.2</f>
        <v>2216.4479999999999</v>
      </c>
      <c r="AC29" s="725"/>
      <c r="AD29" s="676"/>
      <c r="AE29" s="1035"/>
      <c r="AF29" s="676"/>
      <c r="AG29" s="1035"/>
      <c r="AH29" s="731" t="str">
        <f>AI29 &amp; "-" &amp; AK29</f>
        <v>01.07.2022-31.12.2022</v>
      </c>
      <c r="AI29" s="1287" t="s">
        <v>2121</v>
      </c>
      <c r="AJ29" s="1289" t="s">
        <v>82</v>
      </c>
      <c r="AK29" s="1287" t="s">
        <v>1455</v>
      </c>
      <c r="AL29" s="1289" t="s">
        <v>83</v>
      </c>
      <c r="AM29" s="506"/>
      <c r="AN29" s="1125" t="s">
        <v>737</v>
      </c>
      <c r="AO29" s="1095" t="str">
        <f>strCheckDate(O29:AM29)</f>
        <v/>
      </c>
      <c r="AP29" s="1096"/>
      <c r="AQ29" s="1096" t="str">
        <f>IF(M29="","",M29 )</f>
        <v>вода</v>
      </c>
      <c r="AR29" s="1096"/>
      <c r="AS29" s="1096"/>
      <c r="AT29" s="1096"/>
      <c r="AU29" s="1095"/>
      <c r="AV29" s="1095"/>
      <c r="AW29" s="1095"/>
      <c r="AX29" s="1095"/>
      <c r="AY29" s="1095"/>
      <c r="AZ29" s="1095"/>
    </row>
    <row r="30" spans="1:52" s="1068" customFormat="1" ht="14.25" hidden="1" customHeight="1">
      <c r="A30" s="1281"/>
      <c r="B30" s="1281"/>
      <c r="C30" s="1281"/>
      <c r="D30" s="1281"/>
      <c r="E30" s="1281"/>
      <c r="F30" s="1281"/>
      <c r="G30" s="1281"/>
      <c r="H30" s="1020"/>
      <c r="I30" s="1334"/>
      <c r="J30" s="1335"/>
      <c r="K30" s="1009"/>
      <c r="L30" s="1103"/>
      <c r="M30" s="614"/>
      <c r="N30" s="614"/>
      <c r="O30" s="725"/>
      <c r="P30" s="676"/>
      <c r="Q30" s="676"/>
      <c r="R30" s="676"/>
      <c r="S30" s="676"/>
      <c r="T30" s="676"/>
      <c r="U30" s="1086"/>
      <c r="V30" s="731"/>
      <c r="W30" s="1288"/>
      <c r="X30" s="1289"/>
      <c r="Y30" s="1288"/>
      <c r="Z30" s="1289"/>
      <c r="AA30" s="725"/>
      <c r="AB30" s="676"/>
      <c r="AC30" s="676"/>
      <c r="AD30" s="676"/>
      <c r="AE30" s="676"/>
      <c r="AF30" s="676"/>
      <c r="AG30" s="1086"/>
      <c r="AH30" s="731"/>
      <c r="AI30" s="1288"/>
      <c r="AJ30" s="1289"/>
      <c r="AK30" s="1288"/>
      <c r="AL30" s="1289"/>
      <c r="AM30" s="506"/>
      <c r="AN30" s="1300"/>
      <c r="AO30" s="1095"/>
      <c r="AP30" s="1095"/>
      <c r="AQ30" s="1095"/>
      <c r="AR30" s="1096">
        <f ca="1">OFFSET(AR30,-1,0)</f>
        <v>0</v>
      </c>
      <c r="AS30" s="1095"/>
      <c r="AT30" s="1095"/>
      <c r="AU30" s="1095"/>
      <c r="AV30" s="1095"/>
      <c r="AW30" s="1095"/>
      <c r="AX30" s="1095"/>
      <c r="AY30" s="1095"/>
      <c r="AZ30" s="1095"/>
    </row>
    <row r="31" spans="1:52" s="1065" customFormat="1" ht="15" hidden="1" customHeight="1">
      <c r="A31" s="1281"/>
      <c r="B31" s="1281"/>
      <c r="C31" s="1281"/>
      <c r="D31" s="1281"/>
      <c r="E31" s="1281"/>
      <c r="F31" s="1281"/>
      <c r="G31" s="1281"/>
      <c r="H31" s="1020"/>
      <c r="I31" s="1334"/>
      <c r="J31" s="1335"/>
      <c r="K31" s="1011"/>
      <c r="L31" s="653"/>
      <c r="M31" s="526"/>
      <c r="N31" s="948"/>
      <c r="O31" s="719"/>
      <c r="P31" s="719"/>
      <c r="Q31" s="719"/>
      <c r="R31" s="719"/>
      <c r="S31" s="719"/>
      <c r="T31" s="719"/>
      <c r="U31" s="719"/>
      <c r="V31" s="719"/>
      <c r="W31" s="952"/>
      <c r="X31" s="953"/>
      <c r="Y31" s="952"/>
      <c r="Z31" s="948"/>
      <c r="AA31" s="719"/>
      <c r="AB31" s="719"/>
      <c r="AC31" s="719"/>
      <c r="AD31" s="719"/>
      <c r="AE31" s="719"/>
      <c r="AF31" s="719"/>
      <c r="AG31" s="719"/>
      <c r="AH31" s="719"/>
      <c r="AI31" s="952"/>
      <c r="AJ31" s="953"/>
      <c r="AK31" s="952"/>
      <c r="AL31" s="948"/>
      <c r="AM31" s="724"/>
      <c r="AN31" s="1301"/>
      <c r="AO31" s="1018"/>
      <c r="AP31" s="1018"/>
      <c r="AQ31" s="1018"/>
      <c r="AR31" s="1018"/>
      <c r="AS31" s="1018"/>
      <c r="AT31" s="1018"/>
      <c r="AU31" s="1018"/>
      <c r="AV31" s="1018"/>
      <c r="AW31" s="1018"/>
      <c r="AX31" s="1018"/>
      <c r="AY31" s="1018"/>
      <c r="AZ31" s="1018"/>
    </row>
    <row r="32" spans="1:52" s="1065" customFormat="1" ht="15" customHeight="1">
      <c r="A32" s="1281"/>
      <c r="B32" s="1281"/>
      <c r="C32" s="1281"/>
      <c r="D32" s="1281"/>
      <c r="E32" s="1281"/>
      <c r="F32" s="1281"/>
      <c r="G32" s="1020"/>
      <c r="H32" s="1020"/>
      <c r="I32" s="1334"/>
      <c r="J32" s="1017"/>
      <c r="K32" s="1011"/>
      <c r="L32" s="653"/>
      <c r="M32" s="525" t="s">
        <v>24</v>
      </c>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724"/>
      <c r="AO32" s="1018"/>
      <c r="AP32" s="1018"/>
      <c r="AQ32" s="1018"/>
      <c r="AR32" s="1018"/>
      <c r="AS32" s="1018"/>
      <c r="AT32" s="1018"/>
      <c r="AU32" s="1018"/>
      <c r="AV32" s="1018"/>
      <c r="AW32" s="1018"/>
      <c r="AX32" s="1018"/>
      <c r="AY32" s="1018"/>
      <c r="AZ32" s="1018"/>
    </row>
    <row r="33" spans="1:45" s="445" customFormat="1" ht="15" customHeight="1">
      <c r="A33" s="1281"/>
      <c r="B33" s="1281"/>
      <c r="C33" s="1281"/>
      <c r="D33" s="1281"/>
      <c r="E33" s="1281"/>
      <c r="F33" s="1000"/>
      <c r="G33" s="997"/>
      <c r="H33" s="997"/>
      <c r="I33" s="991"/>
      <c r="J33" s="989"/>
      <c r="K33" s="994"/>
      <c r="L33" s="507"/>
      <c r="M33" s="520" t="s">
        <v>10</v>
      </c>
      <c r="N33" s="519"/>
      <c r="O33" s="514"/>
      <c r="P33" s="514"/>
      <c r="Q33" s="514"/>
      <c r="R33" s="514"/>
      <c r="S33" s="514"/>
      <c r="T33" s="514"/>
      <c r="U33" s="514"/>
      <c r="V33" s="514"/>
      <c r="W33" s="541"/>
      <c r="X33" s="533"/>
      <c r="Y33" s="532"/>
      <c r="Z33" s="519"/>
      <c r="AA33" s="719"/>
      <c r="AB33" s="719"/>
      <c r="AC33" s="719"/>
      <c r="AD33" s="719"/>
      <c r="AE33" s="719"/>
      <c r="AF33" s="719"/>
      <c r="AG33" s="719"/>
      <c r="AH33" s="719"/>
      <c r="AI33" s="728"/>
      <c r="AJ33" s="953"/>
      <c r="AK33" s="952"/>
      <c r="AL33" s="1083"/>
      <c r="AM33" s="533"/>
      <c r="AN33" s="529"/>
      <c r="AO33" s="470"/>
      <c r="AP33" s="470"/>
      <c r="AQ33" s="470"/>
      <c r="AR33" s="470"/>
      <c r="AS33" s="470"/>
    </row>
    <row r="34" spans="1:45" s="445" customFormat="1" hidden="1">
      <c r="A34" s="1281"/>
      <c r="B34" s="1281"/>
      <c r="C34" s="1281"/>
      <c r="D34" s="1281"/>
      <c r="E34" s="1000"/>
      <c r="F34" s="1000"/>
      <c r="G34" s="997"/>
      <c r="H34" s="997"/>
      <c r="I34" s="996"/>
      <c r="J34" s="989"/>
      <c r="K34" s="986"/>
      <c r="L34" s="507"/>
      <c r="M34" s="520"/>
      <c r="N34" s="520"/>
      <c r="O34" s="520"/>
      <c r="P34" s="520"/>
      <c r="Q34" s="520"/>
      <c r="R34" s="520"/>
      <c r="S34" s="520"/>
      <c r="T34" s="520"/>
      <c r="U34" s="520"/>
      <c r="V34" s="520"/>
      <c r="W34" s="520"/>
      <c r="X34" s="520"/>
      <c r="Y34" s="520"/>
      <c r="Z34" s="520"/>
      <c r="AA34" s="948"/>
      <c r="AB34" s="948"/>
      <c r="AC34" s="948"/>
      <c r="AD34" s="948"/>
      <c r="AE34" s="948"/>
      <c r="AF34" s="948"/>
      <c r="AG34" s="948"/>
      <c r="AH34" s="948"/>
      <c r="AI34" s="948"/>
      <c r="AJ34" s="948"/>
      <c r="AK34" s="948"/>
      <c r="AL34" s="948"/>
      <c r="AM34" s="520"/>
      <c r="AN34" s="529"/>
      <c r="AO34" s="470"/>
      <c r="AP34" s="470"/>
      <c r="AQ34" s="470"/>
      <c r="AR34" s="470"/>
      <c r="AS34" s="470"/>
    </row>
    <row r="35" spans="1:45" ht="3" customHeight="1">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5"/>
      <c r="AJ35" s="455"/>
      <c r="AK35" s="455"/>
      <c r="AL35" s="455"/>
    </row>
    <row r="36" spans="1:45" ht="89.25" customHeight="1">
      <c r="L36" s="1">
        <v>1</v>
      </c>
      <c r="M36" s="1274" t="s">
        <v>738</v>
      </c>
      <c r="N36" s="1274"/>
      <c r="O36" s="1274"/>
      <c r="P36" s="1274"/>
      <c r="Q36" s="1274"/>
      <c r="R36" s="1274"/>
      <c r="S36" s="1274"/>
      <c r="T36" s="1274"/>
      <c r="U36" s="1274"/>
      <c r="V36" s="1274"/>
      <c r="W36" s="1274"/>
    </row>
  </sheetData>
  <sheetProtection algorithmName="SHA-512" hashValue="06VlKlQlNJ2TKrdXpKyJt2OZOFuNfbd7riOrORH9jTWcnlbfvbUUcsRYwFiTWvcHckCcVTugUOjGExeOc1plVg==" saltValue="xSooH22LzyWDyADxNpDc3w==" spinCount="100000" sheet="1" objects="1" scenarios="1" formatColumns="0" formatRows="0"/>
  <dataConsolidate/>
  <mergeCells count="70">
    <mergeCell ref="A18:A34"/>
    <mergeCell ref="B19:B34"/>
    <mergeCell ref="C20:C34"/>
    <mergeCell ref="G24:G26"/>
    <mergeCell ref="E22:E33"/>
    <mergeCell ref="F23:F27"/>
    <mergeCell ref="D21:D34"/>
    <mergeCell ref="F28:F32"/>
    <mergeCell ref="I23:I27"/>
    <mergeCell ref="J24:J26"/>
    <mergeCell ref="M36:W36"/>
    <mergeCell ref="AN25:AN26"/>
    <mergeCell ref="W15:Y15"/>
    <mergeCell ref="T15:U15"/>
    <mergeCell ref="R15:S15"/>
    <mergeCell ref="O15:O16"/>
    <mergeCell ref="P15:P16"/>
    <mergeCell ref="Q15:Q16"/>
    <mergeCell ref="M14:M16"/>
    <mergeCell ref="Z14:Z16"/>
    <mergeCell ref="AM14:AM16"/>
    <mergeCell ref="O14:Y14"/>
    <mergeCell ref="X17:Y17"/>
    <mergeCell ref="Y24:Y25"/>
    <mergeCell ref="O12:Z12"/>
    <mergeCell ref="L14:L16"/>
    <mergeCell ref="L13:AM13"/>
    <mergeCell ref="O21:AM21"/>
    <mergeCell ref="O23:AM23"/>
    <mergeCell ref="O9:T9"/>
    <mergeCell ref="O10:T10"/>
    <mergeCell ref="L5:T5"/>
    <mergeCell ref="O7:T7"/>
    <mergeCell ref="O8:T8"/>
    <mergeCell ref="X16:Y16"/>
    <mergeCell ref="O18:AM18"/>
    <mergeCell ref="O19:AM19"/>
    <mergeCell ref="O20:AM20"/>
    <mergeCell ref="Z24:Z25"/>
    <mergeCell ref="W24:W25"/>
    <mergeCell ref="X24:X25"/>
    <mergeCell ref="AI24:AI25"/>
    <mergeCell ref="AJ24:AJ25"/>
    <mergeCell ref="AK24:AK25"/>
    <mergeCell ref="I28:I32"/>
    <mergeCell ref="O28:AM28"/>
    <mergeCell ref="G29:G31"/>
    <mergeCell ref="J29:J31"/>
    <mergeCell ref="W29:W30"/>
    <mergeCell ref="X29:X30"/>
    <mergeCell ref="Y29:Y30"/>
    <mergeCell ref="Z29:Z30"/>
    <mergeCell ref="AN30:AN31"/>
    <mergeCell ref="AA12:AL12"/>
    <mergeCell ref="AA14:AK14"/>
    <mergeCell ref="AL14:AL16"/>
    <mergeCell ref="AA15:AA16"/>
    <mergeCell ref="AB15:AB16"/>
    <mergeCell ref="AC15:AC16"/>
    <mergeCell ref="AD15:AE15"/>
    <mergeCell ref="AF15:AG15"/>
    <mergeCell ref="AI15:AK15"/>
    <mergeCell ref="AJ16:AK16"/>
    <mergeCell ref="AJ17:AK17"/>
    <mergeCell ref="AN13:AN16"/>
    <mergeCell ref="AL24:AL25"/>
    <mergeCell ref="AI29:AI30"/>
    <mergeCell ref="AJ29:AJ30"/>
    <mergeCell ref="AK29:AK30"/>
    <mergeCell ref="AL29:AL30"/>
  </mergeCells>
  <dataValidations count="11">
    <dataValidation allowBlank="1" sqref="JM34:KC34 TI34:TY34 ADE34:ADU34 ANA34:ANQ34 AWW34:AXM34 BGS34:BHI34 BQO34:BRE34 CAK34:CBA34 CKG34:CKW34 CUC34:CUS34 DDY34:DEO34 DNU34:DOK34 DXQ34:DYG34 EHM34:EIC34 ERI34:ERY34 FBE34:FBU34 FLA34:FLQ34 FUW34:FVM34 GES34:GFI34 GOO34:GPE34 GYK34:GZA34 HIG34:HIW34 HSC34:HSS34 IBY34:ICO34 ILU34:IMK34 IVQ34:IWG34 JFM34:JGC34 JPI34:JPY34 JZE34:JZU34 KJA34:KJQ34 KSW34:KTM34 LCS34:LDI34 LMO34:LNE34 LWK34:LXA34 MGG34:MGW34 MQC34:MQS34 MZY34:NAO34 NJU34:NKK34 NTQ34:NUG34 ODM34:OEC34 ONI34:ONY34 OXE34:OXU34 PHA34:PHQ34 PQW34:PRM34 QAS34:QBI34 QKO34:QLE34 QUK34:QVA34 REG34:REW34 ROC34:ROS34 RXY34:RYO34 SHU34:SIK34 SRQ34:SSG34 TBM34:TCC34 TLI34:TLY34 TVE34:TVU34 UFA34:UFQ34 UOW34:UPM34 UYS34:UZI34 VIO34:VJE34 VSK34:VTA34 WCG34:WCW34 WMC34:WMS34 WVY34:WWO34 WVY983070:WWO983070 JM65566:KC65566 TI65566:TY65566 ADE65566:ADU65566 ANA65566:ANQ65566 AWW65566:AXM65566 BGS65566:BHI65566 BQO65566:BRE65566 CAK65566:CBA65566 CKG65566:CKW65566 CUC65566:CUS65566 DDY65566:DEO65566 DNU65566:DOK65566 DXQ65566:DYG65566 EHM65566:EIC65566 ERI65566:ERY65566 FBE65566:FBU65566 FLA65566:FLQ65566 FUW65566:FVM65566 GES65566:GFI65566 GOO65566:GPE65566 GYK65566:GZA65566 HIG65566:HIW65566 HSC65566:HSS65566 IBY65566:ICO65566 ILU65566:IMK65566 IVQ65566:IWG65566 JFM65566:JGC65566 JPI65566:JPY65566 JZE65566:JZU65566 KJA65566:KJQ65566 KSW65566:KTM65566 LCS65566:LDI65566 LMO65566:LNE65566 LWK65566:LXA65566 MGG65566:MGW65566 MQC65566:MQS65566 MZY65566:NAO65566 NJU65566:NKK65566 NTQ65566:NUG65566 ODM65566:OEC65566 ONI65566:ONY65566 OXE65566:OXU65566 PHA65566:PHQ65566 PQW65566:PRM65566 QAS65566:QBI65566 QKO65566:QLE65566 QUK65566:QVA65566 REG65566:REW65566 ROC65566:ROS65566 RXY65566:RYO65566 SHU65566:SIK65566 SRQ65566:SSG65566 TBM65566:TCC65566 TLI65566:TLY65566 TVE65566:TVU65566 UFA65566:UFQ65566 UOW65566:UPM65566 UYS65566:UZI65566 VIO65566:VJE65566 VSK65566:VTA65566 WCG65566:WCW65566 WMC65566:WMS65566 WVY65566:WWO65566 JM131102:KC131102 TI131102:TY131102 ADE131102:ADU131102 ANA131102:ANQ131102 AWW131102:AXM131102 BGS131102:BHI131102 BQO131102:BRE131102 CAK131102:CBA131102 CKG131102:CKW131102 CUC131102:CUS131102 DDY131102:DEO131102 DNU131102:DOK131102 DXQ131102:DYG131102 EHM131102:EIC131102 ERI131102:ERY131102 FBE131102:FBU131102 FLA131102:FLQ131102 FUW131102:FVM131102 GES131102:GFI131102 GOO131102:GPE131102 GYK131102:GZA131102 HIG131102:HIW131102 HSC131102:HSS131102 IBY131102:ICO131102 ILU131102:IMK131102 IVQ131102:IWG131102 JFM131102:JGC131102 JPI131102:JPY131102 JZE131102:JZU131102 KJA131102:KJQ131102 KSW131102:KTM131102 LCS131102:LDI131102 LMO131102:LNE131102 LWK131102:LXA131102 MGG131102:MGW131102 MQC131102:MQS131102 MZY131102:NAO131102 NJU131102:NKK131102 NTQ131102:NUG131102 ODM131102:OEC131102 ONI131102:ONY131102 OXE131102:OXU131102 PHA131102:PHQ131102 PQW131102:PRM131102 QAS131102:QBI131102 QKO131102:QLE131102 QUK131102:QVA131102 REG131102:REW131102 ROC131102:ROS131102 RXY131102:RYO131102 SHU131102:SIK131102 SRQ131102:SSG131102 TBM131102:TCC131102 TLI131102:TLY131102 TVE131102:TVU131102 UFA131102:UFQ131102 UOW131102:UPM131102 UYS131102:UZI131102 VIO131102:VJE131102 VSK131102:VTA131102 WCG131102:WCW131102 WMC131102:WMS131102 WVY131102:WWO131102 JM196638:KC196638 TI196638:TY196638 ADE196638:ADU196638 ANA196638:ANQ196638 AWW196638:AXM196638 BGS196638:BHI196638 BQO196638:BRE196638 CAK196638:CBA196638 CKG196638:CKW196638 CUC196638:CUS196638 DDY196638:DEO196638 DNU196638:DOK196638 DXQ196638:DYG196638 EHM196638:EIC196638 ERI196638:ERY196638 FBE196638:FBU196638 FLA196638:FLQ196638 FUW196638:FVM196638 GES196638:GFI196638 GOO196638:GPE196638 GYK196638:GZA196638 HIG196638:HIW196638 HSC196638:HSS196638 IBY196638:ICO196638 ILU196638:IMK196638 IVQ196638:IWG196638 JFM196638:JGC196638 JPI196638:JPY196638 JZE196638:JZU196638 KJA196638:KJQ196638 KSW196638:KTM196638 LCS196638:LDI196638 LMO196638:LNE196638 LWK196638:LXA196638 MGG196638:MGW196638 MQC196638:MQS196638 MZY196638:NAO196638 NJU196638:NKK196638 NTQ196638:NUG196638 ODM196638:OEC196638 ONI196638:ONY196638 OXE196638:OXU196638 PHA196638:PHQ196638 PQW196638:PRM196638 QAS196638:QBI196638 QKO196638:QLE196638 QUK196638:QVA196638 REG196638:REW196638 ROC196638:ROS196638 RXY196638:RYO196638 SHU196638:SIK196638 SRQ196638:SSG196638 TBM196638:TCC196638 TLI196638:TLY196638 TVE196638:TVU196638 UFA196638:UFQ196638 UOW196638:UPM196638 UYS196638:UZI196638 VIO196638:VJE196638 VSK196638:VTA196638 WCG196638:WCW196638 WMC196638:WMS196638 WVY196638:WWO196638 JM262174:KC262174 TI262174:TY262174 ADE262174:ADU262174 ANA262174:ANQ262174 AWW262174:AXM262174 BGS262174:BHI262174 BQO262174:BRE262174 CAK262174:CBA262174 CKG262174:CKW262174 CUC262174:CUS262174 DDY262174:DEO262174 DNU262174:DOK262174 DXQ262174:DYG262174 EHM262174:EIC262174 ERI262174:ERY262174 FBE262174:FBU262174 FLA262174:FLQ262174 FUW262174:FVM262174 GES262174:GFI262174 GOO262174:GPE262174 GYK262174:GZA262174 HIG262174:HIW262174 HSC262174:HSS262174 IBY262174:ICO262174 ILU262174:IMK262174 IVQ262174:IWG262174 JFM262174:JGC262174 JPI262174:JPY262174 JZE262174:JZU262174 KJA262174:KJQ262174 KSW262174:KTM262174 LCS262174:LDI262174 LMO262174:LNE262174 LWK262174:LXA262174 MGG262174:MGW262174 MQC262174:MQS262174 MZY262174:NAO262174 NJU262174:NKK262174 NTQ262174:NUG262174 ODM262174:OEC262174 ONI262174:ONY262174 OXE262174:OXU262174 PHA262174:PHQ262174 PQW262174:PRM262174 QAS262174:QBI262174 QKO262174:QLE262174 QUK262174:QVA262174 REG262174:REW262174 ROC262174:ROS262174 RXY262174:RYO262174 SHU262174:SIK262174 SRQ262174:SSG262174 TBM262174:TCC262174 TLI262174:TLY262174 TVE262174:TVU262174 UFA262174:UFQ262174 UOW262174:UPM262174 UYS262174:UZI262174 VIO262174:VJE262174 VSK262174:VTA262174 WCG262174:WCW262174 WMC262174:WMS262174 WVY262174:WWO262174 JM327710:KC327710 TI327710:TY327710 ADE327710:ADU327710 ANA327710:ANQ327710 AWW327710:AXM327710 BGS327710:BHI327710 BQO327710:BRE327710 CAK327710:CBA327710 CKG327710:CKW327710 CUC327710:CUS327710 DDY327710:DEO327710 DNU327710:DOK327710 DXQ327710:DYG327710 EHM327710:EIC327710 ERI327710:ERY327710 FBE327710:FBU327710 FLA327710:FLQ327710 FUW327710:FVM327710 GES327710:GFI327710 GOO327710:GPE327710 GYK327710:GZA327710 HIG327710:HIW327710 HSC327710:HSS327710 IBY327710:ICO327710 ILU327710:IMK327710 IVQ327710:IWG327710 JFM327710:JGC327710 JPI327710:JPY327710 JZE327710:JZU327710 KJA327710:KJQ327710 KSW327710:KTM327710 LCS327710:LDI327710 LMO327710:LNE327710 LWK327710:LXA327710 MGG327710:MGW327710 MQC327710:MQS327710 MZY327710:NAO327710 NJU327710:NKK327710 NTQ327710:NUG327710 ODM327710:OEC327710 ONI327710:ONY327710 OXE327710:OXU327710 PHA327710:PHQ327710 PQW327710:PRM327710 QAS327710:QBI327710 QKO327710:QLE327710 QUK327710:QVA327710 REG327710:REW327710 ROC327710:ROS327710 RXY327710:RYO327710 SHU327710:SIK327710 SRQ327710:SSG327710 TBM327710:TCC327710 TLI327710:TLY327710 TVE327710:TVU327710 UFA327710:UFQ327710 UOW327710:UPM327710 UYS327710:UZI327710 VIO327710:VJE327710 VSK327710:VTA327710 WCG327710:WCW327710 WMC327710:WMS327710 WVY327710:WWO327710 JM393246:KC393246 TI393246:TY393246 ADE393246:ADU393246 ANA393246:ANQ393246 AWW393246:AXM393246 BGS393246:BHI393246 BQO393246:BRE393246 CAK393246:CBA393246 CKG393246:CKW393246 CUC393246:CUS393246 DDY393246:DEO393246 DNU393246:DOK393246 DXQ393246:DYG393246 EHM393246:EIC393246 ERI393246:ERY393246 FBE393246:FBU393246 FLA393246:FLQ393246 FUW393246:FVM393246 GES393246:GFI393246 GOO393246:GPE393246 GYK393246:GZA393246 HIG393246:HIW393246 HSC393246:HSS393246 IBY393246:ICO393246 ILU393246:IMK393246 IVQ393246:IWG393246 JFM393246:JGC393246 JPI393246:JPY393246 JZE393246:JZU393246 KJA393246:KJQ393246 KSW393246:KTM393246 LCS393246:LDI393246 LMO393246:LNE393246 LWK393246:LXA393246 MGG393246:MGW393246 MQC393246:MQS393246 MZY393246:NAO393246 NJU393246:NKK393246 NTQ393246:NUG393246 ODM393246:OEC393246 ONI393246:ONY393246 OXE393246:OXU393246 PHA393246:PHQ393246 PQW393246:PRM393246 QAS393246:QBI393246 QKO393246:QLE393246 QUK393246:QVA393246 REG393246:REW393246 ROC393246:ROS393246 RXY393246:RYO393246 SHU393246:SIK393246 SRQ393246:SSG393246 TBM393246:TCC393246 TLI393246:TLY393246 TVE393246:TVU393246 UFA393246:UFQ393246 UOW393246:UPM393246 UYS393246:UZI393246 VIO393246:VJE393246 VSK393246:VTA393246 WCG393246:WCW393246 WMC393246:WMS393246 WVY393246:WWO393246 JM458782:KC458782 TI458782:TY458782 ADE458782:ADU458782 ANA458782:ANQ458782 AWW458782:AXM458782 BGS458782:BHI458782 BQO458782:BRE458782 CAK458782:CBA458782 CKG458782:CKW458782 CUC458782:CUS458782 DDY458782:DEO458782 DNU458782:DOK458782 DXQ458782:DYG458782 EHM458782:EIC458782 ERI458782:ERY458782 FBE458782:FBU458782 FLA458782:FLQ458782 FUW458782:FVM458782 GES458782:GFI458782 GOO458782:GPE458782 GYK458782:GZA458782 HIG458782:HIW458782 HSC458782:HSS458782 IBY458782:ICO458782 ILU458782:IMK458782 IVQ458782:IWG458782 JFM458782:JGC458782 JPI458782:JPY458782 JZE458782:JZU458782 KJA458782:KJQ458782 KSW458782:KTM458782 LCS458782:LDI458782 LMO458782:LNE458782 LWK458782:LXA458782 MGG458782:MGW458782 MQC458782:MQS458782 MZY458782:NAO458782 NJU458782:NKK458782 NTQ458782:NUG458782 ODM458782:OEC458782 ONI458782:ONY458782 OXE458782:OXU458782 PHA458782:PHQ458782 PQW458782:PRM458782 QAS458782:QBI458782 QKO458782:QLE458782 QUK458782:QVA458782 REG458782:REW458782 ROC458782:ROS458782 RXY458782:RYO458782 SHU458782:SIK458782 SRQ458782:SSG458782 TBM458782:TCC458782 TLI458782:TLY458782 TVE458782:TVU458782 UFA458782:UFQ458782 UOW458782:UPM458782 UYS458782:UZI458782 VIO458782:VJE458782 VSK458782:VTA458782 WCG458782:WCW458782 WMC458782:WMS458782 WVY458782:WWO458782 JM524318:KC524318 TI524318:TY524318 ADE524318:ADU524318 ANA524318:ANQ524318 AWW524318:AXM524318 BGS524318:BHI524318 BQO524318:BRE524318 CAK524318:CBA524318 CKG524318:CKW524318 CUC524318:CUS524318 DDY524318:DEO524318 DNU524318:DOK524318 DXQ524318:DYG524318 EHM524318:EIC524318 ERI524318:ERY524318 FBE524318:FBU524318 FLA524318:FLQ524318 FUW524318:FVM524318 GES524318:GFI524318 GOO524318:GPE524318 GYK524318:GZA524318 HIG524318:HIW524318 HSC524318:HSS524318 IBY524318:ICO524318 ILU524318:IMK524318 IVQ524318:IWG524318 JFM524318:JGC524318 JPI524318:JPY524318 JZE524318:JZU524318 KJA524318:KJQ524318 KSW524318:KTM524318 LCS524318:LDI524318 LMO524318:LNE524318 LWK524318:LXA524318 MGG524318:MGW524318 MQC524318:MQS524318 MZY524318:NAO524318 NJU524318:NKK524318 NTQ524318:NUG524318 ODM524318:OEC524318 ONI524318:ONY524318 OXE524318:OXU524318 PHA524318:PHQ524318 PQW524318:PRM524318 QAS524318:QBI524318 QKO524318:QLE524318 QUK524318:QVA524318 REG524318:REW524318 ROC524318:ROS524318 RXY524318:RYO524318 SHU524318:SIK524318 SRQ524318:SSG524318 TBM524318:TCC524318 TLI524318:TLY524318 TVE524318:TVU524318 UFA524318:UFQ524318 UOW524318:UPM524318 UYS524318:UZI524318 VIO524318:VJE524318 VSK524318:VTA524318 WCG524318:WCW524318 WMC524318:WMS524318 WVY524318:WWO524318 JM589854:KC589854 TI589854:TY589854 ADE589854:ADU589854 ANA589854:ANQ589854 AWW589854:AXM589854 BGS589854:BHI589854 BQO589854:BRE589854 CAK589854:CBA589854 CKG589854:CKW589854 CUC589854:CUS589854 DDY589854:DEO589854 DNU589854:DOK589854 DXQ589854:DYG589854 EHM589854:EIC589854 ERI589854:ERY589854 FBE589854:FBU589854 FLA589854:FLQ589854 FUW589854:FVM589854 GES589854:GFI589854 GOO589854:GPE589854 GYK589854:GZA589854 HIG589854:HIW589854 HSC589854:HSS589854 IBY589854:ICO589854 ILU589854:IMK589854 IVQ589854:IWG589854 JFM589854:JGC589854 JPI589854:JPY589854 JZE589854:JZU589854 KJA589854:KJQ589854 KSW589854:KTM589854 LCS589854:LDI589854 LMO589854:LNE589854 LWK589854:LXA589854 MGG589854:MGW589854 MQC589854:MQS589854 MZY589854:NAO589854 NJU589854:NKK589854 NTQ589854:NUG589854 ODM589854:OEC589854 ONI589854:ONY589854 OXE589854:OXU589854 PHA589854:PHQ589854 PQW589854:PRM589854 QAS589854:QBI589854 QKO589854:QLE589854 QUK589854:QVA589854 REG589854:REW589854 ROC589854:ROS589854 RXY589854:RYO589854 SHU589854:SIK589854 SRQ589854:SSG589854 TBM589854:TCC589854 TLI589854:TLY589854 TVE589854:TVU589854 UFA589854:UFQ589854 UOW589854:UPM589854 UYS589854:UZI589854 VIO589854:VJE589854 VSK589854:VTA589854 WCG589854:WCW589854 WMC589854:WMS589854 WVY589854:WWO589854 JM655390:KC655390 TI655390:TY655390 ADE655390:ADU655390 ANA655390:ANQ655390 AWW655390:AXM655390 BGS655390:BHI655390 BQO655390:BRE655390 CAK655390:CBA655390 CKG655390:CKW655390 CUC655390:CUS655390 DDY655390:DEO655390 DNU655390:DOK655390 DXQ655390:DYG655390 EHM655390:EIC655390 ERI655390:ERY655390 FBE655390:FBU655390 FLA655390:FLQ655390 FUW655390:FVM655390 GES655390:GFI655390 GOO655390:GPE655390 GYK655390:GZA655390 HIG655390:HIW655390 HSC655390:HSS655390 IBY655390:ICO655390 ILU655390:IMK655390 IVQ655390:IWG655390 JFM655390:JGC655390 JPI655390:JPY655390 JZE655390:JZU655390 KJA655390:KJQ655390 KSW655390:KTM655390 LCS655390:LDI655390 LMO655390:LNE655390 LWK655390:LXA655390 MGG655390:MGW655390 MQC655390:MQS655390 MZY655390:NAO655390 NJU655390:NKK655390 NTQ655390:NUG655390 ODM655390:OEC655390 ONI655390:ONY655390 OXE655390:OXU655390 PHA655390:PHQ655390 PQW655390:PRM655390 QAS655390:QBI655390 QKO655390:QLE655390 QUK655390:QVA655390 REG655390:REW655390 ROC655390:ROS655390 RXY655390:RYO655390 SHU655390:SIK655390 SRQ655390:SSG655390 TBM655390:TCC655390 TLI655390:TLY655390 TVE655390:TVU655390 UFA655390:UFQ655390 UOW655390:UPM655390 UYS655390:UZI655390 VIO655390:VJE655390 VSK655390:VTA655390 WCG655390:WCW655390 WMC655390:WMS655390 WVY655390:WWO655390 JM720926:KC720926 TI720926:TY720926 ADE720926:ADU720926 ANA720926:ANQ720926 AWW720926:AXM720926 BGS720926:BHI720926 BQO720926:BRE720926 CAK720926:CBA720926 CKG720926:CKW720926 CUC720926:CUS720926 DDY720926:DEO720926 DNU720926:DOK720926 DXQ720926:DYG720926 EHM720926:EIC720926 ERI720926:ERY720926 FBE720926:FBU720926 FLA720926:FLQ720926 FUW720926:FVM720926 GES720926:GFI720926 GOO720926:GPE720926 GYK720926:GZA720926 HIG720926:HIW720926 HSC720926:HSS720926 IBY720926:ICO720926 ILU720926:IMK720926 IVQ720926:IWG720926 JFM720926:JGC720926 JPI720926:JPY720926 JZE720926:JZU720926 KJA720926:KJQ720926 KSW720926:KTM720926 LCS720926:LDI720926 LMO720926:LNE720926 LWK720926:LXA720926 MGG720926:MGW720926 MQC720926:MQS720926 MZY720926:NAO720926 NJU720926:NKK720926 NTQ720926:NUG720926 ODM720926:OEC720926 ONI720926:ONY720926 OXE720926:OXU720926 PHA720926:PHQ720926 PQW720926:PRM720926 QAS720926:QBI720926 QKO720926:QLE720926 QUK720926:QVA720926 REG720926:REW720926 ROC720926:ROS720926 RXY720926:RYO720926 SHU720926:SIK720926 SRQ720926:SSG720926 TBM720926:TCC720926 TLI720926:TLY720926 TVE720926:TVU720926 UFA720926:UFQ720926 UOW720926:UPM720926 UYS720926:UZI720926 VIO720926:VJE720926 VSK720926:VTA720926 WCG720926:WCW720926 WMC720926:WMS720926 WVY720926:WWO720926 JM786462:KC786462 TI786462:TY786462 ADE786462:ADU786462 ANA786462:ANQ786462 AWW786462:AXM786462 BGS786462:BHI786462 BQO786462:BRE786462 CAK786462:CBA786462 CKG786462:CKW786462 CUC786462:CUS786462 DDY786462:DEO786462 DNU786462:DOK786462 DXQ786462:DYG786462 EHM786462:EIC786462 ERI786462:ERY786462 FBE786462:FBU786462 FLA786462:FLQ786462 FUW786462:FVM786462 GES786462:GFI786462 GOO786462:GPE786462 GYK786462:GZA786462 HIG786462:HIW786462 HSC786462:HSS786462 IBY786462:ICO786462 ILU786462:IMK786462 IVQ786462:IWG786462 JFM786462:JGC786462 JPI786462:JPY786462 JZE786462:JZU786462 KJA786462:KJQ786462 KSW786462:KTM786462 LCS786462:LDI786462 LMO786462:LNE786462 LWK786462:LXA786462 MGG786462:MGW786462 MQC786462:MQS786462 MZY786462:NAO786462 NJU786462:NKK786462 NTQ786462:NUG786462 ODM786462:OEC786462 ONI786462:ONY786462 OXE786462:OXU786462 PHA786462:PHQ786462 PQW786462:PRM786462 QAS786462:QBI786462 QKO786462:QLE786462 QUK786462:QVA786462 REG786462:REW786462 ROC786462:ROS786462 RXY786462:RYO786462 SHU786462:SIK786462 SRQ786462:SSG786462 TBM786462:TCC786462 TLI786462:TLY786462 TVE786462:TVU786462 UFA786462:UFQ786462 UOW786462:UPM786462 UYS786462:UZI786462 VIO786462:VJE786462 VSK786462:VTA786462 WCG786462:WCW786462 WMC786462:WMS786462 WVY786462:WWO786462 JM851998:KC851998 TI851998:TY851998 ADE851998:ADU851998 ANA851998:ANQ851998 AWW851998:AXM851998 BGS851998:BHI851998 BQO851998:BRE851998 CAK851998:CBA851998 CKG851998:CKW851998 CUC851998:CUS851998 DDY851998:DEO851998 DNU851998:DOK851998 DXQ851998:DYG851998 EHM851998:EIC851998 ERI851998:ERY851998 FBE851998:FBU851998 FLA851998:FLQ851998 FUW851998:FVM851998 GES851998:GFI851998 GOO851998:GPE851998 GYK851998:GZA851998 HIG851998:HIW851998 HSC851998:HSS851998 IBY851998:ICO851998 ILU851998:IMK851998 IVQ851998:IWG851998 JFM851998:JGC851998 JPI851998:JPY851998 JZE851998:JZU851998 KJA851998:KJQ851998 KSW851998:KTM851998 LCS851998:LDI851998 LMO851998:LNE851998 LWK851998:LXA851998 MGG851998:MGW851998 MQC851998:MQS851998 MZY851998:NAO851998 NJU851998:NKK851998 NTQ851998:NUG851998 ODM851998:OEC851998 ONI851998:ONY851998 OXE851998:OXU851998 PHA851998:PHQ851998 PQW851998:PRM851998 QAS851998:QBI851998 QKO851998:QLE851998 QUK851998:QVA851998 REG851998:REW851998 ROC851998:ROS851998 RXY851998:RYO851998 SHU851998:SIK851998 SRQ851998:SSG851998 TBM851998:TCC851998 TLI851998:TLY851998 TVE851998:TVU851998 UFA851998:UFQ851998 UOW851998:UPM851998 UYS851998:UZI851998 VIO851998:VJE851998 VSK851998:VTA851998 WCG851998:WCW851998 WMC851998:WMS851998 WVY851998:WWO851998 JM917534:KC917534 TI917534:TY917534 ADE917534:ADU917534 ANA917534:ANQ917534 AWW917534:AXM917534 BGS917534:BHI917534 BQO917534:BRE917534 CAK917534:CBA917534 CKG917534:CKW917534 CUC917534:CUS917534 DDY917534:DEO917534 DNU917534:DOK917534 DXQ917534:DYG917534 EHM917534:EIC917534 ERI917534:ERY917534 FBE917534:FBU917534 FLA917534:FLQ917534 FUW917534:FVM917534 GES917534:GFI917534 GOO917534:GPE917534 GYK917534:GZA917534 HIG917534:HIW917534 HSC917534:HSS917534 IBY917534:ICO917534 ILU917534:IMK917534 IVQ917534:IWG917534 JFM917534:JGC917534 JPI917534:JPY917534 JZE917534:JZU917534 KJA917534:KJQ917534 KSW917534:KTM917534 LCS917534:LDI917534 LMO917534:LNE917534 LWK917534:LXA917534 MGG917534:MGW917534 MQC917534:MQS917534 MZY917534:NAO917534 NJU917534:NKK917534 NTQ917534:NUG917534 ODM917534:OEC917534 ONI917534:ONY917534 OXE917534:OXU917534 PHA917534:PHQ917534 PQW917534:PRM917534 QAS917534:QBI917534 QKO917534:QLE917534 QUK917534:QVA917534 REG917534:REW917534 ROC917534:ROS917534 RXY917534:RYO917534 SHU917534:SIK917534 SRQ917534:SSG917534 TBM917534:TCC917534 TLI917534:TLY917534 TVE917534:TVU917534 UFA917534:UFQ917534 UOW917534:UPM917534 UYS917534:UZI917534 VIO917534:VJE917534 VSK917534:VTA917534 WCG917534:WCW917534 WMC917534:WMS917534 WVY917534:WWO917534 JM983070:KC983070 TI983070:TY983070 ADE983070:ADU983070 ANA983070:ANQ983070 AWW983070:AXM983070 BGS983070:BHI983070 BQO983070:BRE983070 CAK983070:CBA983070 CKG983070:CKW983070 CUC983070:CUS983070 DDY983070:DEO983070 DNU983070:DOK983070 DXQ983070:DYG983070 EHM983070:EIC983070 ERI983070:ERY983070 FBE983070:FBU983070 FLA983070:FLQ983070 FUW983070:FVM983070 GES983070:GFI983070 GOO983070:GPE983070 GYK983070:GZA983070 HIG983070:HIW983070 HSC983070:HSS983070 IBY983070:ICO983070 ILU983070:IMK983070 IVQ983070:IWG983070 JFM983070:JGC983070 JPI983070:JPY983070 JZE983070:JZU983070 KJA983070:KJQ983070 KSW983070:KTM983070 LCS983070:LDI983070 LMO983070:LNE983070 LWK983070:LXA983070 MGG983070:MGW983070 MQC983070:MQS983070 MZY983070:NAO983070 NJU983070:NKK983070 NTQ983070:NUG983070 ODM983070:OEC983070 ONI983070:ONY983070 OXE983070:OXU983070 PHA983070:PHQ983070 PQW983070:PRM983070 QAS983070:QBI983070 QKO983070:QLE983070 QUK983070:QVA983070 REG983070:REW983070 ROC983070:ROS983070 RXY983070:RYO983070 SHU983070:SIK983070 SRQ983070:SSG983070 TBM983070:TCC983070 TLI983070:TLY983070 TVE983070:TVU983070 UFA983070:UFQ983070 UOW983070:UPM983070 UYS983070:UZI983070 VIO983070:VJE983070 VSK983070:VTA983070 WCG983070:WCW983070 WMC983070:WMS983070 L34:AN34 L983070:AN983070 L917534:AN917534 L851998:AN851998 L786462:AN786462 L720926:AN720926 L655390:AN655390 L589854:AN589854 L524318:AN524318 L458782:AN458782 L393246:AN393246 L327710:AN327710 L262174:AN262174 L196638:AN196638 L131102:AN131102 L65566:AN65566" xr:uid="{00000000-0002-0000-1900-000000000000}"/>
    <dataValidation allowBlank="1" prompt="Для выбора выполните двойной щелчок левой клавиши мыши по соответствующей ячейке." sqref="JM65567:KC65570 TI65567:TY65570 ADE65567:ADU65570 ANA65567:ANQ65570 AWW65567:AXM65570 BGS65567:BHI65570 BQO65567:BRE65570 CAK65567:CBA65570 CKG65567:CKW65570 CUC65567:CUS65570 DDY65567:DEO65570 DNU65567:DOK65570 DXQ65567:DYG65570 EHM65567:EIC65570 ERI65567:ERY65570 FBE65567:FBU65570 FLA65567:FLQ65570 FUW65567:FVM65570 GES65567:GFI65570 GOO65567:GPE65570 GYK65567:GZA65570 HIG65567:HIW65570 HSC65567:HSS65570 IBY65567:ICO65570 ILU65567:IMK65570 IVQ65567:IWG65570 JFM65567:JGC65570 JPI65567:JPY65570 JZE65567:JZU65570 KJA65567:KJQ65570 KSW65567:KTM65570 LCS65567:LDI65570 LMO65567:LNE65570 LWK65567:LXA65570 MGG65567:MGW65570 MQC65567:MQS65570 MZY65567:NAO65570 NJU65567:NKK65570 NTQ65567:NUG65570 ODM65567:OEC65570 ONI65567:ONY65570 OXE65567:OXU65570 PHA65567:PHQ65570 PQW65567:PRM65570 QAS65567:QBI65570 QKO65567:QLE65570 QUK65567:QVA65570 REG65567:REW65570 ROC65567:ROS65570 RXY65567:RYO65570 SHU65567:SIK65570 SRQ65567:SSG65570 TBM65567:TCC65570 TLI65567:TLY65570 TVE65567:TVU65570 UFA65567:UFQ65570 UOW65567:UPM65570 UYS65567:UZI65570 VIO65567:VJE65570 VSK65567:VTA65570 WCG65567:WCW65570 WMC65567:WMS65570 WVY65567:WWO65570 JM131103:KC131106 TI131103:TY131106 ADE131103:ADU131106 ANA131103:ANQ131106 AWW131103:AXM131106 BGS131103:BHI131106 BQO131103:BRE131106 CAK131103:CBA131106 CKG131103:CKW131106 CUC131103:CUS131106 DDY131103:DEO131106 DNU131103:DOK131106 DXQ131103:DYG131106 EHM131103:EIC131106 ERI131103:ERY131106 FBE131103:FBU131106 FLA131103:FLQ131106 FUW131103:FVM131106 GES131103:GFI131106 GOO131103:GPE131106 GYK131103:GZA131106 HIG131103:HIW131106 HSC131103:HSS131106 IBY131103:ICO131106 ILU131103:IMK131106 IVQ131103:IWG131106 JFM131103:JGC131106 JPI131103:JPY131106 JZE131103:JZU131106 KJA131103:KJQ131106 KSW131103:KTM131106 LCS131103:LDI131106 LMO131103:LNE131106 LWK131103:LXA131106 MGG131103:MGW131106 MQC131103:MQS131106 MZY131103:NAO131106 NJU131103:NKK131106 NTQ131103:NUG131106 ODM131103:OEC131106 ONI131103:ONY131106 OXE131103:OXU131106 PHA131103:PHQ131106 PQW131103:PRM131106 QAS131103:QBI131106 QKO131103:QLE131106 QUK131103:QVA131106 REG131103:REW131106 ROC131103:ROS131106 RXY131103:RYO131106 SHU131103:SIK131106 SRQ131103:SSG131106 TBM131103:TCC131106 TLI131103:TLY131106 TVE131103:TVU131106 UFA131103:UFQ131106 UOW131103:UPM131106 UYS131103:UZI131106 VIO131103:VJE131106 VSK131103:VTA131106 WCG131103:WCW131106 WMC131103:WMS131106 WVY131103:WWO131106 JM196639:KC196642 TI196639:TY196642 ADE196639:ADU196642 ANA196639:ANQ196642 AWW196639:AXM196642 BGS196639:BHI196642 BQO196639:BRE196642 CAK196639:CBA196642 CKG196639:CKW196642 CUC196639:CUS196642 DDY196639:DEO196642 DNU196639:DOK196642 DXQ196639:DYG196642 EHM196639:EIC196642 ERI196639:ERY196642 FBE196639:FBU196642 FLA196639:FLQ196642 FUW196639:FVM196642 GES196639:GFI196642 GOO196639:GPE196642 GYK196639:GZA196642 HIG196639:HIW196642 HSC196639:HSS196642 IBY196639:ICO196642 ILU196639:IMK196642 IVQ196639:IWG196642 JFM196639:JGC196642 JPI196639:JPY196642 JZE196639:JZU196642 KJA196639:KJQ196642 KSW196639:KTM196642 LCS196639:LDI196642 LMO196639:LNE196642 LWK196639:LXA196642 MGG196639:MGW196642 MQC196639:MQS196642 MZY196639:NAO196642 NJU196639:NKK196642 NTQ196639:NUG196642 ODM196639:OEC196642 ONI196639:ONY196642 OXE196639:OXU196642 PHA196639:PHQ196642 PQW196639:PRM196642 QAS196639:QBI196642 QKO196639:QLE196642 QUK196639:QVA196642 REG196639:REW196642 ROC196639:ROS196642 RXY196639:RYO196642 SHU196639:SIK196642 SRQ196639:SSG196642 TBM196639:TCC196642 TLI196639:TLY196642 TVE196639:TVU196642 UFA196639:UFQ196642 UOW196639:UPM196642 UYS196639:UZI196642 VIO196639:VJE196642 VSK196639:VTA196642 WCG196639:WCW196642 WMC196639:WMS196642 WVY196639:WWO196642 JM262175:KC262178 TI262175:TY262178 ADE262175:ADU262178 ANA262175:ANQ262178 AWW262175:AXM262178 BGS262175:BHI262178 BQO262175:BRE262178 CAK262175:CBA262178 CKG262175:CKW262178 CUC262175:CUS262178 DDY262175:DEO262178 DNU262175:DOK262178 DXQ262175:DYG262178 EHM262175:EIC262178 ERI262175:ERY262178 FBE262175:FBU262178 FLA262175:FLQ262178 FUW262175:FVM262178 GES262175:GFI262178 GOO262175:GPE262178 GYK262175:GZA262178 HIG262175:HIW262178 HSC262175:HSS262178 IBY262175:ICO262178 ILU262175:IMK262178 IVQ262175:IWG262178 JFM262175:JGC262178 JPI262175:JPY262178 JZE262175:JZU262178 KJA262175:KJQ262178 KSW262175:KTM262178 LCS262175:LDI262178 LMO262175:LNE262178 LWK262175:LXA262178 MGG262175:MGW262178 MQC262175:MQS262178 MZY262175:NAO262178 NJU262175:NKK262178 NTQ262175:NUG262178 ODM262175:OEC262178 ONI262175:ONY262178 OXE262175:OXU262178 PHA262175:PHQ262178 PQW262175:PRM262178 QAS262175:QBI262178 QKO262175:QLE262178 QUK262175:QVA262178 REG262175:REW262178 ROC262175:ROS262178 RXY262175:RYO262178 SHU262175:SIK262178 SRQ262175:SSG262178 TBM262175:TCC262178 TLI262175:TLY262178 TVE262175:TVU262178 UFA262175:UFQ262178 UOW262175:UPM262178 UYS262175:UZI262178 VIO262175:VJE262178 VSK262175:VTA262178 WCG262175:WCW262178 WMC262175:WMS262178 WVY262175:WWO262178 JM327711:KC327714 TI327711:TY327714 ADE327711:ADU327714 ANA327711:ANQ327714 AWW327711:AXM327714 BGS327711:BHI327714 BQO327711:BRE327714 CAK327711:CBA327714 CKG327711:CKW327714 CUC327711:CUS327714 DDY327711:DEO327714 DNU327711:DOK327714 DXQ327711:DYG327714 EHM327711:EIC327714 ERI327711:ERY327714 FBE327711:FBU327714 FLA327711:FLQ327714 FUW327711:FVM327714 GES327711:GFI327714 GOO327711:GPE327714 GYK327711:GZA327714 HIG327711:HIW327714 HSC327711:HSS327714 IBY327711:ICO327714 ILU327711:IMK327714 IVQ327711:IWG327714 JFM327711:JGC327714 JPI327711:JPY327714 JZE327711:JZU327714 KJA327711:KJQ327714 KSW327711:KTM327714 LCS327711:LDI327714 LMO327711:LNE327714 LWK327711:LXA327714 MGG327711:MGW327714 MQC327711:MQS327714 MZY327711:NAO327714 NJU327711:NKK327714 NTQ327711:NUG327714 ODM327711:OEC327714 ONI327711:ONY327714 OXE327711:OXU327714 PHA327711:PHQ327714 PQW327711:PRM327714 QAS327711:QBI327714 QKO327711:QLE327714 QUK327711:QVA327714 REG327711:REW327714 ROC327711:ROS327714 RXY327711:RYO327714 SHU327711:SIK327714 SRQ327711:SSG327714 TBM327711:TCC327714 TLI327711:TLY327714 TVE327711:TVU327714 UFA327711:UFQ327714 UOW327711:UPM327714 UYS327711:UZI327714 VIO327711:VJE327714 VSK327711:VTA327714 WCG327711:WCW327714 WMC327711:WMS327714 WVY327711:WWO327714 JM393247:KC393250 TI393247:TY393250 ADE393247:ADU393250 ANA393247:ANQ393250 AWW393247:AXM393250 BGS393247:BHI393250 BQO393247:BRE393250 CAK393247:CBA393250 CKG393247:CKW393250 CUC393247:CUS393250 DDY393247:DEO393250 DNU393247:DOK393250 DXQ393247:DYG393250 EHM393247:EIC393250 ERI393247:ERY393250 FBE393247:FBU393250 FLA393247:FLQ393250 FUW393247:FVM393250 GES393247:GFI393250 GOO393247:GPE393250 GYK393247:GZA393250 HIG393247:HIW393250 HSC393247:HSS393250 IBY393247:ICO393250 ILU393247:IMK393250 IVQ393247:IWG393250 JFM393247:JGC393250 JPI393247:JPY393250 JZE393247:JZU393250 KJA393247:KJQ393250 KSW393247:KTM393250 LCS393247:LDI393250 LMO393247:LNE393250 LWK393247:LXA393250 MGG393247:MGW393250 MQC393247:MQS393250 MZY393247:NAO393250 NJU393247:NKK393250 NTQ393247:NUG393250 ODM393247:OEC393250 ONI393247:ONY393250 OXE393247:OXU393250 PHA393247:PHQ393250 PQW393247:PRM393250 QAS393247:QBI393250 QKO393247:QLE393250 QUK393247:QVA393250 REG393247:REW393250 ROC393247:ROS393250 RXY393247:RYO393250 SHU393247:SIK393250 SRQ393247:SSG393250 TBM393247:TCC393250 TLI393247:TLY393250 TVE393247:TVU393250 UFA393247:UFQ393250 UOW393247:UPM393250 UYS393247:UZI393250 VIO393247:VJE393250 VSK393247:VTA393250 WCG393247:WCW393250 WMC393247:WMS393250 WVY393247:WWO393250 JM458783:KC458786 TI458783:TY458786 ADE458783:ADU458786 ANA458783:ANQ458786 AWW458783:AXM458786 BGS458783:BHI458786 BQO458783:BRE458786 CAK458783:CBA458786 CKG458783:CKW458786 CUC458783:CUS458786 DDY458783:DEO458786 DNU458783:DOK458786 DXQ458783:DYG458786 EHM458783:EIC458786 ERI458783:ERY458786 FBE458783:FBU458786 FLA458783:FLQ458786 FUW458783:FVM458786 GES458783:GFI458786 GOO458783:GPE458786 GYK458783:GZA458786 HIG458783:HIW458786 HSC458783:HSS458786 IBY458783:ICO458786 ILU458783:IMK458786 IVQ458783:IWG458786 JFM458783:JGC458786 JPI458783:JPY458786 JZE458783:JZU458786 KJA458783:KJQ458786 KSW458783:KTM458786 LCS458783:LDI458786 LMO458783:LNE458786 LWK458783:LXA458786 MGG458783:MGW458786 MQC458783:MQS458786 MZY458783:NAO458786 NJU458783:NKK458786 NTQ458783:NUG458786 ODM458783:OEC458786 ONI458783:ONY458786 OXE458783:OXU458786 PHA458783:PHQ458786 PQW458783:PRM458786 QAS458783:QBI458786 QKO458783:QLE458786 QUK458783:QVA458786 REG458783:REW458786 ROC458783:ROS458786 RXY458783:RYO458786 SHU458783:SIK458786 SRQ458783:SSG458786 TBM458783:TCC458786 TLI458783:TLY458786 TVE458783:TVU458786 UFA458783:UFQ458786 UOW458783:UPM458786 UYS458783:UZI458786 VIO458783:VJE458786 VSK458783:VTA458786 WCG458783:WCW458786 WMC458783:WMS458786 WVY458783:WWO458786 JM524319:KC524322 TI524319:TY524322 ADE524319:ADU524322 ANA524319:ANQ524322 AWW524319:AXM524322 BGS524319:BHI524322 BQO524319:BRE524322 CAK524319:CBA524322 CKG524319:CKW524322 CUC524319:CUS524322 DDY524319:DEO524322 DNU524319:DOK524322 DXQ524319:DYG524322 EHM524319:EIC524322 ERI524319:ERY524322 FBE524319:FBU524322 FLA524319:FLQ524322 FUW524319:FVM524322 GES524319:GFI524322 GOO524319:GPE524322 GYK524319:GZA524322 HIG524319:HIW524322 HSC524319:HSS524322 IBY524319:ICO524322 ILU524319:IMK524322 IVQ524319:IWG524322 JFM524319:JGC524322 JPI524319:JPY524322 JZE524319:JZU524322 KJA524319:KJQ524322 KSW524319:KTM524322 LCS524319:LDI524322 LMO524319:LNE524322 LWK524319:LXA524322 MGG524319:MGW524322 MQC524319:MQS524322 MZY524319:NAO524322 NJU524319:NKK524322 NTQ524319:NUG524322 ODM524319:OEC524322 ONI524319:ONY524322 OXE524319:OXU524322 PHA524319:PHQ524322 PQW524319:PRM524322 QAS524319:QBI524322 QKO524319:QLE524322 QUK524319:QVA524322 REG524319:REW524322 ROC524319:ROS524322 RXY524319:RYO524322 SHU524319:SIK524322 SRQ524319:SSG524322 TBM524319:TCC524322 TLI524319:TLY524322 TVE524319:TVU524322 UFA524319:UFQ524322 UOW524319:UPM524322 UYS524319:UZI524322 VIO524319:VJE524322 VSK524319:VTA524322 WCG524319:WCW524322 WMC524319:WMS524322 WVY524319:WWO524322 JM589855:KC589858 TI589855:TY589858 ADE589855:ADU589858 ANA589855:ANQ589858 AWW589855:AXM589858 BGS589855:BHI589858 BQO589855:BRE589858 CAK589855:CBA589858 CKG589855:CKW589858 CUC589855:CUS589858 DDY589855:DEO589858 DNU589855:DOK589858 DXQ589855:DYG589858 EHM589855:EIC589858 ERI589855:ERY589858 FBE589855:FBU589858 FLA589855:FLQ589858 FUW589855:FVM589858 GES589855:GFI589858 GOO589855:GPE589858 GYK589855:GZA589858 HIG589855:HIW589858 HSC589855:HSS589858 IBY589855:ICO589858 ILU589855:IMK589858 IVQ589855:IWG589858 JFM589855:JGC589858 JPI589855:JPY589858 JZE589855:JZU589858 KJA589855:KJQ589858 KSW589855:KTM589858 LCS589855:LDI589858 LMO589855:LNE589858 LWK589855:LXA589858 MGG589855:MGW589858 MQC589855:MQS589858 MZY589855:NAO589858 NJU589855:NKK589858 NTQ589855:NUG589858 ODM589855:OEC589858 ONI589855:ONY589858 OXE589855:OXU589858 PHA589855:PHQ589858 PQW589855:PRM589858 QAS589855:QBI589858 QKO589855:QLE589858 QUK589855:QVA589858 REG589855:REW589858 ROC589855:ROS589858 RXY589855:RYO589858 SHU589855:SIK589858 SRQ589855:SSG589858 TBM589855:TCC589858 TLI589855:TLY589858 TVE589855:TVU589858 UFA589855:UFQ589858 UOW589855:UPM589858 UYS589855:UZI589858 VIO589855:VJE589858 VSK589855:VTA589858 WCG589855:WCW589858 WMC589855:WMS589858 WVY589855:WWO589858 JM655391:KC655394 TI655391:TY655394 ADE655391:ADU655394 ANA655391:ANQ655394 AWW655391:AXM655394 BGS655391:BHI655394 BQO655391:BRE655394 CAK655391:CBA655394 CKG655391:CKW655394 CUC655391:CUS655394 DDY655391:DEO655394 DNU655391:DOK655394 DXQ655391:DYG655394 EHM655391:EIC655394 ERI655391:ERY655394 FBE655391:FBU655394 FLA655391:FLQ655394 FUW655391:FVM655394 GES655391:GFI655394 GOO655391:GPE655394 GYK655391:GZA655394 HIG655391:HIW655394 HSC655391:HSS655394 IBY655391:ICO655394 ILU655391:IMK655394 IVQ655391:IWG655394 JFM655391:JGC655394 JPI655391:JPY655394 JZE655391:JZU655394 KJA655391:KJQ655394 KSW655391:KTM655394 LCS655391:LDI655394 LMO655391:LNE655394 LWK655391:LXA655394 MGG655391:MGW655394 MQC655391:MQS655394 MZY655391:NAO655394 NJU655391:NKK655394 NTQ655391:NUG655394 ODM655391:OEC655394 ONI655391:ONY655394 OXE655391:OXU655394 PHA655391:PHQ655394 PQW655391:PRM655394 QAS655391:QBI655394 QKO655391:QLE655394 QUK655391:QVA655394 REG655391:REW655394 ROC655391:ROS655394 RXY655391:RYO655394 SHU655391:SIK655394 SRQ655391:SSG655394 TBM655391:TCC655394 TLI655391:TLY655394 TVE655391:TVU655394 UFA655391:UFQ655394 UOW655391:UPM655394 UYS655391:UZI655394 VIO655391:VJE655394 VSK655391:VTA655394 WCG655391:WCW655394 WMC655391:WMS655394 WVY655391:WWO655394 JM720927:KC720930 TI720927:TY720930 ADE720927:ADU720930 ANA720927:ANQ720930 AWW720927:AXM720930 BGS720927:BHI720930 BQO720927:BRE720930 CAK720927:CBA720930 CKG720927:CKW720930 CUC720927:CUS720930 DDY720927:DEO720930 DNU720927:DOK720930 DXQ720927:DYG720930 EHM720927:EIC720930 ERI720927:ERY720930 FBE720927:FBU720930 FLA720927:FLQ720930 FUW720927:FVM720930 GES720927:GFI720930 GOO720927:GPE720930 GYK720927:GZA720930 HIG720927:HIW720930 HSC720927:HSS720930 IBY720927:ICO720930 ILU720927:IMK720930 IVQ720927:IWG720930 JFM720927:JGC720930 JPI720927:JPY720930 JZE720927:JZU720930 KJA720927:KJQ720930 KSW720927:KTM720930 LCS720927:LDI720930 LMO720927:LNE720930 LWK720927:LXA720930 MGG720927:MGW720930 MQC720927:MQS720930 MZY720927:NAO720930 NJU720927:NKK720930 NTQ720927:NUG720930 ODM720927:OEC720930 ONI720927:ONY720930 OXE720927:OXU720930 PHA720927:PHQ720930 PQW720927:PRM720930 QAS720927:QBI720930 QKO720927:QLE720930 QUK720927:QVA720930 REG720927:REW720930 ROC720927:ROS720930 RXY720927:RYO720930 SHU720927:SIK720930 SRQ720927:SSG720930 TBM720927:TCC720930 TLI720927:TLY720930 TVE720927:TVU720930 UFA720927:UFQ720930 UOW720927:UPM720930 UYS720927:UZI720930 VIO720927:VJE720930 VSK720927:VTA720930 WCG720927:WCW720930 WMC720927:WMS720930 WVY720927:WWO720930 JM786463:KC786466 TI786463:TY786466 ADE786463:ADU786466 ANA786463:ANQ786466 AWW786463:AXM786466 BGS786463:BHI786466 BQO786463:BRE786466 CAK786463:CBA786466 CKG786463:CKW786466 CUC786463:CUS786466 DDY786463:DEO786466 DNU786463:DOK786466 DXQ786463:DYG786466 EHM786463:EIC786466 ERI786463:ERY786466 FBE786463:FBU786466 FLA786463:FLQ786466 FUW786463:FVM786466 GES786463:GFI786466 GOO786463:GPE786466 GYK786463:GZA786466 HIG786463:HIW786466 HSC786463:HSS786466 IBY786463:ICO786466 ILU786463:IMK786466 IVQ786463:IWG786466 JFM786463:JGC786466 JPI786463:JPY786466 JZE786463:JZU786466 KJA786463:KJQ786466 KSW786463:KTM786466 LCS786463:LDI786466 LMO786463:LNE786466 LWK786463:LXA786466 MGG786463:MGW786466 MQC786463:MQS786466 MZY786463:NAO786466 NJU786463:NKK786466 NTQ786463:NUG786466 ODM786463:OEC786466 ONI786463:ONY786466 OXE786463:OXU786466 PHA786463:PHQ786466 PQW786463:PRM786466 QAS786463:QBI786466 QKO786463:QLE786466 QUK786463:QVA786466 REG786463:REW786466 ROC786463:ROS786466 RXY786463:RYO786466 SHU786463:SIK786466 SRQ786463:SSG786466 TBM786463:TCC786466 TLI786463:TLY786466 TVE786463:TVU786466 UFA786463:UFQ786466 UOW786463:UPM786466 UYS786463:UZI786466 VIO786463:VJE786466 VSK786463:VTA786466 WCG786463:WCW786466 WMC786463:WMS786466 WVY786463:WWO786466 JM851999:KC852002 TI851999:TY852002 ADE851999:ADU852002 ANA851999:ANQ852002 AWW851999:AXM852002 BGS851999:BHI852002 BQO851999:BRE852002 CAK851999:CBA852002 CKG851999:CKW852002 CUC851999:CUS852002 DDY851999:DEO852002 DNU851999:DOK852002 DXQ851999:DYG852002 EHM851999:EIC852002 ERI851999:ERY852002 FBE851999:FBU852002 FLA851999:FLQ852002 FUW851999:FVM852002 GES851999:GFI852002 GOO851999:GPE852002 GYK851999:GZA852002 HIG851999:HIW852002 HSC851999:HSS852002 IBY851999:ICO852002 ILU851999:IMK852002 IVQ851999:IWG852002 JFM851999:JGC852002 JPI851999:JPY852002 JZE851999:JZU852002 KJA851999:KJQ852002 KSW851999:KTM852002 LCS851999:LDI852002 LMO851999:LNE852002 LWK851999:LXA852002 MGG851999:MGW852002 MQC851999:MQS852002 MZY851999:NAO852002 NJU851999:NKK852002 NTQ851999:NUG852002 ODM851999:OEC852002 ONI851999:ONY852002 OXE851999:OXU852002 PHA851999:PHQ852002 PQW851999:PRM852002 QAS851999:QBI852002 QKO851999:QLE852002 QUK851999:QVA852002 REG851999:REW852002 ROC851999:ROS852002 RXY851999:RYO852002 SHU851999:SIK852002 SRQ851999:SSG852002 TBM851999:TCC852002 TLI851999:TLY852002 TVE851999:TVU852002 UFA851999:UFQ852002 UOW851999:UPM852002 UYS851999:UZI852002 VIO851999:VJE852002 VSK851999:VTA852002 WCG851999:WCW852002 WMC851999:WMS852002 WVY851999:WWO852002 JM917535:KC917538 TI917535:TY917538 ADE917535:ADU917538 ANA917535:ANQ917538 AWW917535:AXM917538 BGS917535:BHI917538 BQO917535:BRE917538 CAK917535:CBA917538 CKG917535:CKW917538 CUC917535:CUS917538 DDY917535:DEO917538 DNU917535:DOK917538 DXQ917535:DYG917538 EHM917535:EIC917538 ERI917535:ERY917538 FBE917535:FBU917538 FLA917535:FLQ917538 FUW917535:FVM917538 GES917535:GFI917538 GOO917535:GPE917538 GYK917535:GZA917538 HIG917535:HIW917538 HSC917535:HSS917538 IBY917535:ICO917538 ILU917535:IMK917538 IVQ917535:IWG917538 JFM917535:JGC917538 JPI917535:JPY917538 JZE917535:JZU917538 KJA917535:KJQ917538 KSW917535:KTM917538 LCS917535:LDI917538 LMO917535:LNE917538 LWK917535:LXA917538 MGG917535:MGW917538 MQC917535:MQS917538 MZY917535:NAO917538 NJU917535:NKK917538 NTQ917535:NUG917538 ODM917535:OEC917538 ONI917535:ONY917538 OXE917535:OXU917538 PHA917535:PHQ917538 PQW917535:PRM917538 QAS917535:QBI917538 QKO917535:QLE917538 QUK917535:QVA917538 REG917535:REW917538 ROC917535:ROS917538 RXY917535:RYO917538 SHU917535:SIK917538 SRQ917535:SSG917538 TBM917535:TCC917538 TLI917535:TLY917538 TVE917535:TVU917538 UFA917535:UFQ917538 UOW917535:UPM917538 UYS917535:UZI917538 VIO917535:VJE917538 VSK917535:VTA917538 WCG917535:WCW917538 WMC917535:WMS917538 WVY917535:WWO917538 JM983071:KC983074 TI983071:TY983074 ADE983071:ADU983074 ANA983071:ANQ983074 AWW983071:AXM983074 BGS983071:BHI983074 BQO983071:BRE983074 CAK983071:CBA983074 CKG983071:CKW983074 CUC983071:CUS983074 DDY983071:DEO983074 DNU983071:DOK983074 DXQ983071:DYG983074 EHM983071:EIC983074 ERI983071:ERY983074 FBE983071:FBU983074 FLA983071:FLQ983074 FUW983071:FVM983074 GES983071:GFI983074 GOO983071:GPE983074 GYK983071:GZA983074 HIG983071:HIW983074 HSC983071:HSS983074 IBY983071:ICO983074 ILU983071:IMK983074 IVQ983071:IWG983074 JFM983071:JGC983074 JPI983071:JPY983074 JZE983071:JZU983074 KJA983071:KJQ983074 KSW983071:KTM983074 LCS983071:LDI983074 LMO983071:LNE983074 LWK983071:LXA983074 MGG983071:MGW983074 MQC983071:MQS983074 MZY983071:NAO983074 NJU983071:NKK983074 NTQ983071:NUG983074 ODM983071:OEC983074 ONI983071:ONY983074 OXE983071:OXU983074 PHA983071:PHQ983074 PQW983071:PRM983074 QAS983071:QBI983074 QKO983071:QLE983074 QUK983071:QVA983074 REG983071:REW983074 ROC983071:ROS983074 RXY983071:RYO983074 SHU983071:SIK983074 SRQ983071:SSG983074 TBM983071:TCC983074 TLI983071:TLY983074 TVE983071:TVU983074 UFA983071:UFQ983074 UOW983071:UPM983074 UYS983071:UZI983074 VIO983071:VJE983074 VSK983071:VTA983074 WCG983071:WCW983074 WMC983071:WMS983074 WVY983071:WWO983074 WVY983067:WWO983069 JM65563:KC65565 TI65563:TY65565 ADE65563:ADU65565 ANA65563:ANQ65565 AWW65563:AXM65565 BGS65563:BHI65565 BQO65563:BRE65565 CAK65563:CBA65565 CKG65563:CKW65565 CUC65563:CUS65565 DDY65563:DEO65565 DNU65563:DOK65565 DXQ65563:DYG65565 EHM65563:EIC65565 ERI65563:ERY65565 FBE65563:FBU65565 FLA65563:FLQ65565 FUW65563:FVM65565 GES65563:GFI65565 GOO65563:GPE65565 GYK65563:GZA65565 HIG65563:HIW65565 HSC65563:HSS65565 IBY65563:ICO65565 ILU65563:IMK65565 IVQ65563:IWG65565 JFM65563:JGC65565 JPI65563:JPY65565 JZE65563:JZU65565 KJA65563:KJQ65565 KSW65563:KTM65565 LCS65563:LDI65565 LMO65563:LNE65565 LWK65563:LXA65565 MGG65563:MGW65565 MQC65563:MQS65565 MZY65563:NAO65565 NJU65563:NKK65565 NTQ65563:NUG65565 ODM65563:OEC65565 ONI65563:ONY65565 OXE65563:OXU65565 PHA65563:PHQ65565 PQW65563:PRM65565 QAS65563:QBI65565 QKO65563:QLE65565 QUK65563:QVA65565 REG65563:REW65565 ROC65563:ROS65565 RXY65563:RYO65565 SHU65563:SIK65565 SRQ65563:SSG65565 TBM65563:TCC65565 TLI65563:TLY65565 TVE65563:TVU65565 UFA65563:UFQ65565 UOW65563:UPM65565 UYS65563:UZI65565 VIO65563:VJE65565 VSK65563:VTA65565 WCG65563:WCW65565 WMC65563:WMS65565 WVY65563:WWO65565 JM131099:KC131101 TI131099:TY131101 ADE131099:ADU131101 ANA131099:ANQ131101 AWW131099:AXM131101 BGS131099:BHI131101 BQO131099:BRE131101 CAK131099:CBA131101 CKG131099:CKW131101 CUC131099:CUS131101 DDY131099:DEO131101 DNU131099:DOK131101 DXQ131099:DYG131101 EHM131099:EIC131101 ERI131099:ERY131101 FBE131099:FBU131101 FLA131099:FLQ131101 FUW131099:FVM131101 GES131099:GFI131101 GOO131099:GPE131101 GYK131099:GZA131101 HIG131099:HIW131101 HSC131099:HSS131101 IBY131099:ICO131101 ILU131099:IMK131101 IVQ131099:IWG131101 JFM131099:JGC131101 JPI131099:JPY131101 JZE131099:JZU131101 KJA131099:KJQ131101 KSW131099:KTM131101 LCS131099:LDI131101 LMO131099:LNE131101 LWK131099:LXA131101 MGG131099:MGW131101 MQC131099:MQS131101 MZY131099:NAO131101 NJU131099:NKK131101 NTQ131099:NUG131101 ODM131099:OEC131101 ONI131099:ONY131101 OXE131099:OXU131101 PHA131099:PHQ131101 PQW131099:PRM131101 QAS131099:QBI131101 QKO131099:QLE131101 QUK131099:QVA131101 REG131099:REW131101 ROC131099:ROS131101 RXY131099:RYO131101 SHU131099:SIK131101 SRQ131099:SSG131101 TBM131099:TCC131101 TLI131099:TLY131101 TVE131099:TVU131101 UFA131099:UFQ131101 UOW131099:UPM131101 UYS131099:UZI131101 VIO131099:VJE131101 VSK131099:VTA131101 WCG131099:WCW131101 WMC131099:WMS131101 WVY131099:WWO131101 JM196635:KC196637 TI196635:TY196637 ADE196635:ADU196637 ANA196635:ANQ196637 AWW196635:AXM196637 BGS196635:BHI196637 BQO196635:BRE196637 CAK196635:CBA196637 CKG196635:CKW196637 CUC196635:CUS196637 DDY196635:DEO196637 DNU196635:DOK196637 DXQ196635:DYG196637 EHM196635:EIC196637 ERI196635:ERY196637 FBE196635:FBU196637 FLA196635:FLQ196637 FUW196635:FVM196637 GES196635:GFI196637 GOO196635:GPE196637 GYK196635:GZA196637 HIG196635:HIW196637 HSC196635:HSS196637 IBY196635:ICO196637 ILU196635:IMK196637 IVQ196635:IWG196637 JFM196635:JGC196637 JPI196635:JPY196637 JZE196635:JZU196637 KJA196635:KJQ196637 KSW196635:KTM196637 LCS196635:LDI196637 LMO196635:LNE196637 LWK196635:LXA196637 MGG196635:MGW196637 MQC196635:MQS196637 MZY196635:NAO196637 NJU196635:NKK196637 NTQ196635:NUG196637 ODM196635:OEC196637 ONI196635:ONY196637 OXE196635:OXU196637 PHA196635:PHQ196637 PQW196635:PRM196637 QAS196635:QBI196637 QKO196635:QLE196637 QUK196635:QVA196637 REG196635:REW196637 ROC196635:ROS196637 RXY196635:RYO196637 SHU196635:SIK196637 SRQ196635:SSG196637 TBM196635:TCC196637 TLI196635:TLY196637 TVE196635:TVU196637 UFA196635:UFQ196637 UOW196635:UPM196637 UYS196635:UZI196637 VIO196635:VJE196637 VSK196635:VTA196637 WCG196635:WCW196637 WMC196635:WMS196637 WVY196635:WWO196637 JM262171:KC262173 TI262171:TY262173 ADE262171:ADU262173 ANA262171:ANQ262173 AWW262171:AXM262173 BGS262171:BHI262173 BQO262171:BRE262173 CAK262171:CBA262173 CKG262171:CKW262173 CUC262171:CUS262173 DDY262171:DEO262173 DNU262171:DOK262173 DXQ262171:DYG262173 EHM262171:EIC262173 ERI262171:ERY262173 FBE262171:FBU262173 FLA262171:FLQ262173 FUW262171:FVM262173 GES262171:GFI262173 GOO262171:GPE262173 GYK262171:GZA262173 HIG262171:HIW262173 HSC262171:HSS262173 IBY262171:ICO262173 ILU262171:IMK262173 IVQ262171:IWG262173 JFM262171:JGC262173 JPI262171:JPY262173 JZE262171:JZU262173 KJA262171:KJQ262173 KSW262171:KTM262173 LCS262171:LDI262173 LMO262171:LNE262173 LWK262171:LXA262173 MGG262171:MGW262173 MQC262171:MQS262173 MZY262171:NAO262173 NJU262171:NKK262173 NTQ262171:NUG262173 ODM262171:OEC262173 ONI262171:ONY262173 OXE262171:OXU262173 PHA262171:PHQ262173 PQW262171:PRM262173 QAS262171:QBI262173 QKO262171:QLE262173 QUK262171:QVA262173 REG262171:REW262173 ROC262171:ROS262173 RXY262171:RYO262173 SHU262171:SIK262173 SRQ262171:SSG262173 TBM262171:TCC262173 TLI262171:TLY262173 TVE262171:TVU262173 UFA262171:UFQ262173 UOW262171:UPM262173 UYS262171:UZI262173 VIO262171:VJE262173 VSK262171:VTA262173 WCG262171:WCW262173 WMC262171:WMS262173 WVY262171:WWO262173 JM327707:KC327709 TI327707:TY327709 ADE327707:ADU327709 ANA327707:ANQ327709 AWW327707:AXM327709 BGS327707:BHI327709 BQO327707:BRE327709 CAK327707:CBA327709 CKG327707:CKW327709 CUC327707:CUS327709 DDY327707:DEO327709 DNU327707:DOK327709 DXQ327707:DYG327709 EHM327707:EIC327709 ERI327707:ERY327709 FBE327707:FBU327709 FLA327707:FLQ327709 FUW327707:FVM327709 GES327707:GFI327709 GOO327707:GPE327709 GYK327707:GZA327709 HIG327707:HIW327709 HSC327707:HSS327709 IBY327707:ICO327709 ILU327707:IMK327709 IVQ327707:IWG327709 JFM327707:JGC327709 JPI327707:JPY327709 JZE327707:JZU327709 KJA327707:KJQ327709 KSW327707:KTM327709 LCS327707:LDI327709 LMO327707:LNE327709 LWK327707:LXA327709 MGG327707:MGW327709 MQC327707:MQS327709 MZY327707:NAO327709 NJU327707:NKK327709 NTQ327707:NUG327709 ODM327707:OEC327709 ONI327707:ONY327709 OXE327707:OXU327709 PHA327707:PHQ327709 PQW327707:PRM327709 QAS327707:QBI327709 QKO327707:QLE327709 QUK327707:QVA327709 REG327707:REW327709 ROC327707:ROS327709 RXY327707:RYO327709 SHU327707:SIK327709 SRQ327707:SSG327709 TBM327707:TCC327709 TLI327707:TLY327709 TVE327707:TVU327709 UFA327707:UFQ327709 UOW327707:UPM327709 UYS327707:UZI327709 VIO327707:VJE327709 VSK327707:VTA327709 WCG327707:WCW327709 WMC327707:WMS327709 WVY327707:WWO327709 JM393243:KC393245 TI393243:TY393245 ADE393243:ADU393245 ANA393243:ANQ393245 AWW393243:AXM393245 BGS393243:BHI393245 BQO393243:BRE393245 CAK393243:CBA393245 CKG393243:CKW393245 CUC393243:CUS393245 DDY393243:DEO393245 DNU393243:DOK393245 DXQ393243:DYG393245 EHM393243:EIC393245 ERI393243:ERY393245 FBE393243:FBU393245 FLA393243:FLQ393245 FUW393243:FVM393245 GES393243:GFI393245 GOO393243:GPE393245 GYK393243:GZA393245 HIG393243:HIW393245 HSC393243:HSS393245 IBY393243:ICO393245 ILU393243:IMK393245 IVQ393243:IWG393245 JFM393243:JGC393245 JPI393243:JPY393245 JZE393243:JZU393245 KJA393243:KJQ393245 KSW393243:KTM393245 LCS393243:LDI393245 LMO393243:LNE393245 LWK393243:LXA393245 MGG393243:MGW393245 MQC393243:MQS393245 MZY393243:NAO393245 NJU393243:NKK393245 NTQ393243:NUG393245 ODM393243:OEC393245 ONI393243:ONY393245 OXE393243:OXU393245 PHA393243:PHQ393245 PQW393243:PRM393245 QAS393243:QBI393245 QKO393243:QLE393245 QUK393243:QVA393245 REG393243:REW393245 ROC393243:ROS393245 RXY393243:RYO393245 SHU393243:SIK393245 SRQ393243:SSG393245 TBM393243:TCC393245 TLI393243:TLY393245 TVE393243:TVU393245 UFA393243:UFQ393245 UOW393243:UPM393245 UYS393243:UZI393245 VIO393243:VJE393245 VSK393243:VTA393245 WCG393243:WCW393245 WMC393243:WMS393245 WVY393243:WWO393245 JM458779:KC458781 TI458779:TY458781 ADE458779:ADU458781 ANA458779:ANQ458781 AWW458779:AXM458781 BGS458779:BHI458781 BQO458779:BRE458781 CAK458779:CBA458781 CKG458779:CKW458781 CUC458779:CUS458781 DDY458779:DEO458781 DNU458779:DOK458781 DXQ458779:DYG458781 EHM458779:EIC458781 ERI458779:ERY458781 FBE458779:FBU458781 FLA458779:FLQ458781 FUW458779:FVM458781 GES458779:GFI458781 GOO458779:GPE458781 GYK458779:GZA458781 HIG458779:HIW458781 HSC458779:HSS458781 IBY458779:ICO458781 ILU458779:IMK458781 IVQ458779:IWG458781 JFM458779:JGC458781 JPI458779:JPY458781 JZE458779:JZU458781 KJA458779:KJQ458781 KSW458779:KTM458781 LCS458779:LDI458781 LMO458779:LNE458781 LWK458779:LXA458781 MGG458779:MGW458781 MQC458779:MQS458781 MZY458779:NAO458781 NJU458779:NKK458781 NTQ458779:NUG458781 ODM458779:OEC458781 ONI458779:ONY458781 OXE458779:OXU458781 PHA458779:PHQ458781 PQW458779:PRM458781 QAS458779:QBI458781 QKO458779:QLE458781 QUK458779:QVA458781 REG458779:REW458781 ROC458779:ROS458781 RXY458779:RYO458781 SHU458779:SIK458781 SRQ458779:SSG458781 TBM458779:TCC458781 TLI458779:TLY458781 TVE458779:TVU458781 UFA458779:UFQ458781 UOW458779:UPM458781 UYS458779:UZI458781 VIO458779:VJE458781 VSK458779:VTA458781 WCG458779:WCW458781 WMC458779:WMS458781 WVY458779:WWO458781 JM524315:KC524317 TI524315:TY524317 ADE524315:ADU524317 ANA524315:ANQ524317 AWW524315:AXM524317 BGS524315:BHI524317 BQO524315:BRE524317 CAK524315:CBA524317 CKG524315:CKW524317 CUC524315:CUS524317 DDY524315:DEO524317 DNU524315:DOK524317 DXQ524315:DYG524317 EHM524315:EIC524317 ERI524315:ERY524317 FBE524315:FBU524317 FLA524315:FLQ524317 FUW524315:FVM524317 GES524315:GFI524317 GOO524315:GPE524317 GYK524315:GZA524317 HIG524315:HIW524317 HSC524315:HSS524317 IBY524315:ICO524317 ILU524315:IMK524317 IVQ524315:IWG524317 JFM524315:JGC524317 JPI524315:JPY524317 JZE524315:JZU524317 KJA524315:KJQ524317 KSW524315:KTM524317 LCS524315:LDI524317 LMO524315:LNE524317 LWK524315:LXA524317 MGG524315:MGW524317 MQC524315:MQS524317 MZY524315:NAO524317 NJU524315:NKK524317 NTQ524315:NUG524317 ODM524315:OEC524317 ONI524315:ONY524317 OXE524315:OXU524317 PHA524315:PHQ524317 PQW524315:PRM524317 QAS524315:QBI524317 QKO524315:QLE524317 QUK524315:QVA524317 REG524315:REW524317 ROC524315:ROS524317 RXY524315:RYO524317 SHU524315:SIK524317 SRQ524315:SSG524317 TBM524315:TCC524317 TLI524315:TLY524317 TVE524315:TVU524317 UFA524315:UFQ524317 UOW524315:UPM524317 UYS524315:UZI524317 VIO524315:VJE524317 VSK524315:VTA524317 WCG524315:WCW524317 WMC524315:WMS524317 WVY524315:WWO524317 JM589851:KC589853 TI589851:TY589853 ADE589851:ADU589853 ANA589851:ANQ589853 AWW589851:AXM589853 BGS589851:BHI589853 BQO589851:BRE589853 CAK589851:CBA589853 CKG589851:CKW589853 CUC589851:CUS589853 DDY589851:DEO589853 DNU589851:DOK589853 DXQ589851:DYG589853 EHM589851:EIC589853 ERI589851:ERY589853 FBE589851:FBU589853 FLA589851:FLQ589853 FUW589851:FVM589853 GES589851:GFI589853 GOO589851:GPE589853 GYK589851:GZA589853 HIG589851:HIW589853 HSC589851:HSS589853 IBY589851:ICO589853 ILU589851:IMK589853 IVQ589851:IWG589853 JFM589851:JGC589853 JPI589851:JPY589853 JZE589851:JZU589853 KJA589851:KJQ589853 KSW589851:KTM589853 LCS589851:LDI589853 LMO589851:LNE589853 LWK589851:LXA589853 MGG589851:MGW589853 MQC589851:MQS589853 MZY589851:NAO589853 NJU589851:NKK589853 NTQ589851:NUG589853 ODM589851:OEC589853 ONI589851:ONY589853 OXE589851:OXU589853 PHA589851:PHQ589853 PQW589851:PRM589853 QAS589851:QBI589853 QKO589851:QLE589853 QUK589851:QVA589853 REG589851:REW589853 ROC589851:ROS589853 RXY589851:RYO589853 SHU589851:SIK589853 SRQ589851:SSG589853 TBM589851:TCC589853 TLI589851:TLY589853 TVE589851:TVU589853 UFA589851:UFQ589853 UOW589851:UPM589853 UYS589851:UZI589853 VIO589851:VJE589853 VSK589851:VTA589853 WCG589851:WCW589853 WMC589851:WMS589853 WVY589851:WWO589853 JM655387:KC655389 TI655387:TY655389 ADE655387:ADU655389 ANA655387:ANQ655389 AWW655387:AXM655389 BGS655387:BHI655389 BQO655387:BRE655389 CAK655387:CBA655389 CKG655387:CKW655389 CUC655387:CUS655389 DDY655387:DEO655389 DNU655387:DOK655389 DXQ655387:DYG655389 EHM655387:EIC655389 ERI655387:ERY655389 FBE655387:FBU655389 FLA655387:FLQ655389 FUW655387:FVM655389 GES655387:GFI655389 GOO655387:GPE655389 GYK655387:GZA655389 HIG655387:HIW655389 HSC655387:HSS655389 IBY655387:ICO655389 ILU655387:IMK655389 IVQ655387:IWG655389 JFM655387:JGC655389 JPI655387:JPY655389 JZE655387:JZU655389 KJA655387:KJQ655389 KSW655387:KTM655389 LCS655387:LDI655389 LMO655387:LNE655389 LWK655387:LXA655389 MGG655387:MGW655389 MQC655387:MQS655389 MZY655387:NAO655389 NJU655387:NKK655389 NTQ655387:NUG655389 ODM655387:OEC655389 ONI655387:ONY655389 OXE655387:OXU655389 PHA655387:PHQ655389 PQW655387:PRM655389 QAS655387:QBI655389 QKO655387:QLE655389 QUK655387:QVA655389 REG655387:REW655389 ROC655387:ROS655389 RXY655387:RYO655389 SHU655387:SIK655389 SRQ655387:SSG655389 TBM655387:TCC655389 TLI655387:TLY655389 TVE655387:TVU655389 UFA655387:UFQ655389 UOW655387:UPM655389 UYS655387:UZI655389 VIO655387:VJE655389 VSK655387:VTA655389 WCG655387:WCW655389 WMC655387:WMS655389 WVY655387:WWO655389 JM720923:KC720925 TI720923:TY720925 ADE720923:ADU720925 ANA720923:ANQ720925 AWW720923:AXM720925 BGS720923:BHI720925 BQO720923:BRE720925 CAK720923:CBA720925 CKG720923:CKW720925 CUC720923:CUS720925 DDY720923:DEO720925 DNU720923:DOK720925 DXQ720923:DYG720925 EHM720923:EIC720925 ERI720923:ERY720925 FBE720923:FBU720925 FLA720923:FLQ720925 FUW720923:FVM720925 GES720923:GFI720925 GOO720923:GPE720925 GYK720923:GZA720925 HIG720923:HIW720925 HSC720923:HSS720925 IBY720923:ICO720925 ILU720923:IMK720925 IVQ720923:IWG720925 JFM720923:JGC720925 JPI720923:JPY720925 JZE720923:JZU720925 KJA720923:KJQ720925 KSW720923:KTM720925 LCS720923:LDI720925 LMO720923:LNE720925 LWK720923:LXA720925 MGG720923:MGW720925 MQC720923:MQS720925 MZY720923:NAO720925 NJU720923:NKK720925 NTQ720923:NUG720925 ODM720923:OEC720925 ONI720923:ONY720925 OXE720923:OXU720925 PHA720923:PHQ720925 PQW720923:PRM720925 QAS720923:QBI720925 QKO720923:QLE720925 QUK720923:QVA720925 REG720923:REW720925 ROC720923:ROS720925 RXY720923:RYO720925 SHU720923:SIK720925 SRQ720923:SSG720925 TBM720923:TCC720925 TLI720923:TLY720925 TVE720923:TVU720925 UFA720923:UFQ720925 UOW720923:UPM720925 UYS720923:UZI720925 VIO720923:VJE720925 VSK720923:VTA720925 WCG720923:WCW720925 WMC720923:WMS720925 WVY720923:WWO720925 JM786459:KC786461 TI786459:TY786461 ADE786459:ADU786461 ANA786459:ANQ786461 AWW786459:AXM786461 BGS786459:BHI786461 BQO786459:BRE786461 CAK786459:CBA786461 CKG786459:CKW786461 CUC786459:CUS786461 DDY786459:DEO786461 DNU786459:DOK786461 DXQ786459:DYG786461 EHM786459:EIC786461 ERI786459:ERY786461 FBE786459:FBU786461 FLA786459:FLQ786461 FUW786459:FVM786461 GES786459:GFI786461 GOO786459:GPE786461 GYK786459:GZA786461 HIG786459:HIW786461 HSC786459:HSS786461 IBY786459:ICO786461 ILU786459:IMK786461 IVQ786459:IWG786461 JFM786459:JGC786461 JPI786459:JPY786461 JZE786459:JZU786461 KJA786459:KJQ786461 KSW786459:KTM786461 LCS786459:LDI786461 LMO786459:LNE786461 LWK786459:LXA786461 MGG786459:MGW786461 MQC786459:MQS786461 MZY786459:NAO786461 NJU786459:NKK786461 NTQ786459:NUG786461 ODM786459:OEC786461 ONI786459:ONY786461 OXE786459:OXU786461 PHA786459:PHQ786461 PQW786459:PRM786461 QAS786459:QBI786461 QKO786459:QLE786461 QUK786459:QVA786461 REG786459:REW786461 ROC786459:ROS786461 RXY786459:RYO786461 SHU786459:SIK786461 SRQ786459:SSG786461 TBM786459:TCC786461 TLI786459:TLY786461 TVE786459:TVU786461 UFA786459:UFQ786461 UOW786459:UPM786461 UYS786459:UZI786461 VIO786459:VJE786461 VSK786459:VTA786461 WCG786459:WCW786461 WMC786459:WMS786461 WVY786459:WWO786461 JM851995:KC851997 TI851995:TY851997 ADE851995:ADU851997 ANA851995:ANQ851997 AWW851995:AXM851997 BGS851995:BHI851997 BQO851995:BRE851997 CAK851995:CBA851997 CKG851995:CKW851997 CUC851995:CUS851997 DDY851995:DEO851997 DNU851995:DOK851997 DXQ851995:DYG851997 EHM851995:EIC851997 ERI851995:ERY851997 FBE851995:FBU851997 FLA851995:FLQ851997 FUW851995:FVM851997 GES851995:GFI851997 GOO851995:GPE851997 GYK851995:GZA851997 HIG851995:HIW851997 HSC851995:HSS851997 IBY851995:ICO851997 ILU851995:IMK851997 IVQ851995:IWG851997 JFM851995:JGC851997 JPI851995:JPY851997 JZE851995:JZU851997 KJA851995:KJQ851997 KSW851995:KTM851997 LCS851995:LDI851997 LMO851995:LNE851997 LWK851995:LXA851997 MGG851995:MGW851997 MQC851995:MQS851997 MZY851995:NAO851997 NJU851995:NKK851997 NTQ851995:NUG851997 ODM851995:OEC851997 ONI851995:ONY851997 OXE851995:OXU851997 PHA851995:PHQ851997 PQW851995:PRM851997 QAS851995:QBI851997 QKO851995:QLE851997 QUK851995:QVA851997 REG851995:REW851997 ROC851995:ROS851997 RXY851995:RYO851997 SHU851995:SIK851997 SRQ851995:SSG851997 TBM851995:TCC851997 TLI851995:TLY851997 TVE851995:TVU851997 UFA851995:UFQ851997 UOW851995:UPM851997 UYS851995:UZI851997 VIO851995:VJE851997 VSK851995:VTA851997 WCG851995:WCW851997 WMC851995:WMS851997 WVY851995:WWO851997 JM917531:KC917533 TI917531:TY917533 ADE917531:ADU917533 ANA917531:ANQ917533 AWW917531:AXM917533 BGS917531:BHI917533 BQO917531:BRE917533 CAK917531:CBA917533 CKG917531:CKW917533 CUC917531:CUS917533 DDY917531:DEO917533 DNU917531:DOK917533 DXQ917531:DYG917533 EHM917531:EIC917533 ERI917531:ERY917533 FBE917531:FBU917533 FLA917531:FLQ917533 FUW917531:FVM917533 GES917531:GFI917533 GOO917531:GPE917533 GYK917531:GZA917533 HIG917531:HIW917533 HSC917531:HSS917533 IBY917531:ICO917533 ILU917531:IMK917533 IVQ917531:IWG917533 JFM917531:JGC917533 JPI917531:JPY917533 JZE917531:JZU917533 KJA917531:KJQ917533 KSW917531:KTM917533 LCS917531:LDI917533 LMO917531:LNE917533 LWK917531:LXA917533 MGG917531:MGW917533 MQC917531:MQS917533 MZY917531:NAO917533 NJU917531:NKK917533 NTQ917531:NUG917533 ODM917531:OEC917533 ONI917531:ONY917533 OXE917531:OXU917533 PHA917531:PHQ917533 PQW917531:PRM917533 QAS917531:QBI917533 QKO917531:QLE917533 QUK917531:QVA917533 REG917531:REW917533 ROC917531:ROS917533 RXY917531:RYO917533 SHU917531:SIK917533 SRQ917531:SSG917533 TBM917531:TCC917533 TLI917531:TLY917533 TVE917531:TVU917533 UFA917531:UFQ917533 UOW917531:UPM917533 UYS917531:UZI917533 VIO917531:VJE917533 VSK917531:VTA917533 WCG917531:WCW917533 WMC917531:WMS917533 WVY917531:WWO917533 JM983067:KC983069 TI983067:TY983069 ADE983067:ADU983069 ANA983067:ANQ983069 AWW983067:AXM983069 BGS983067:BHI983069 BQO983067:BRE983069 CAK983067:CBA983069 CKG983067:CKW983069 CUC983067:CUS983069 DDY983067:DEO983069 DNU983067:DOK983069 DXQ983067:DYG983069 EHM983067:EIC983069 ERI983067:ERY983069 FBE983067:FBU983069 FLA983067:FLQ983069 FUW983067:FVM983069 GES983067:GFI983069 GOO983067:GPE983069 GYK983067:GZA983069 HIG983067:HIW983069 HSC983067:HSS983069 IBY983067:ICO983069 ILU983067:IMK983069 IVQ983067:IWG983069 JFM983067:JGC983069 JPI983067:JPY983069 JZE983067:JZU983069 KJA983067:KJQ983069 KSW983067:KTM983069 LCS983067:LDI983069 LMO983067:LNE983069 LWK983067:LXA983069 MGG983067:MGW983069 MQC983067:MQS983069 MZY983067:NAO983069 NJU983067:NKK983069 NTQ983067:NUG983069 ODM983067:OEC983069 ONI983067:ONY983069 OXE983067:OXU983069 PHA983067:PHQ983069 PQW983067:PRM983069 QAS983067:QBI983069 QKO983067:QLE983069 QUK983067:QVA983069 REG983067:REW983069 ROC983067:ROS983069 RXY983067:RYO983069 SHU983067:SIK983069 SRQ983067:SSG983069 TBM983067:TCC983069 TLI983067:TLY983069 TVE983067:TVU983069 UFA983067:UFQ983069 UOW983067:UPM983069 UYS983067:UZI983069 VIO983067:VJE983069 VSK983067:VTA983069 WCG983067:WCW983069 WMC983067:WMS983069 JM33:KC33 WVY33:WWO33 WMC33:WMS33 WCG33:WCW33 VSK33:VTA33 VIO33:VJE33 UYS33:UZI33 UOW33:UPM33 UFA33:UFQ33 TVE33:TVU33 TLI33:TLY33 TBM33:TCC33 SRQ33:SSG33 SHU33:SIK33 RXY33:RYO33 ROC33:ROS33 REG33:REW33 QUK33:QVA33 QKO33:QLE33 QAS33:QBI33 PQW33:PRM33 PHA33:PHQ33 OXE33:OXU33 ONI33:ONY33 ODM33:OEC33 NTQ33:NUG33 NJU33:NKK33 MZY33:NAO33 MQC33:MQS33 MGG33:MGW33 LWK33:LXA33 LMO33:LNE33 LCS33:LDI33 KSW33:KTM33 KJA33:KJQ33 JZE33:JZU33 JPI33:JPY33 JFM33:JGC33 IVQ33:IWG33 ILU33:IMK33 IBY33:ICO33 HSC33:HSS33 HIG33:HIW33 GYK33:GZA33 GOO33:GPE33 GES33:GFI33 FUW33:FVM33 FLA33:FLQ33 FBE33:FBU33 ERI33:ERY33 EHM33:EIC33 DXQ33:DYG33 DNU33:DOK33 DDY33:DEO33 CUC33:CUS33 CKG33:CKW33 CAK33:CBA33 BQO33:BRE33 BGS33:BHI33 AWW33:AXM33 ANA33:ANQ33 ADE33:ADU33 L26:AL27 AM26 AM27:AN27 WWF31:WWV32 ADE26:ADU27 ANA26:ANQ27 AWW26:AXM27 BGS26:BHI27 BQO26:BRE27 CAK26:CBA27 CKG26:CKW27 CUC26:CUS27 DDY26:DEO27 DNU26:DOK27 DXQ26:DYG27 EHM26:EIC27 ERI26:ERY27 FBE26:FBU27 FLA26:FLQ27 FUW26:FVM27 GES26:GFI27 GOO26:GPE27 GYK26:GZA27 HIG26:HIW27 HSC26:HSS27 IBY26:ICO27 ILU26:IMK27 IVQ26:IWG27 JFM26:JGC27 JPI26:JPY27 JZE26:JZU27 KJA26:KJQ27 KSW26:KTM27 LCS26:LDI27 LMO26:LNE27 LWK26:LXA27 MGG26:MGW27 MQC26:MQS27 MZY26:NAO27 NJU26:NKK27 NTQ26:NUG27 ODM26:OEC27 ONI26:ONY27 OXE26:OXU27 PHA26:PHQ27 PQW26:PRM27 QAS26:QBI27 QKO26:QLE27 QUK26:QVA27 REG26:REW27 ROC26:ROS27 RXY26:RYO27 SHU26:SIK27 SRQ26:SSG27 TBM26:TCC27 TLI26:TLY27 TVE26:TVU27 UFA26:UFQ27 UOW26:UPM27 UYS26:UZI27 VIO26:VJE27 VSK26:VTA27 WCG26:WCW27 WMC26:WMS27 WVY26:WWO27 JM26:KC27 TI26:TY27 TI33:TY33 JT31:KJ32 TP31:UF32 ADL31:AEB32 ANH31:ANX32 AXD31:AXT32 BGZ31:BHP32 BQV31:BRL32 CAR31:CBH32 CKN31:CLD32 CUJ31:CUZ32 DEF31:DEV32 DOB31:DOR32 DXX31:DYN32 EHT31:EIJ32 ERP31:ESF32 FBL31:FCB32 FLH31:FLX32 FVD31:FVT32 GEZ31:GFP32 GOV31:GPL32 GYR31:GZH32 HIN31:HJD32 HSJ31:HSZ32 ICF31:ICV32 IMB31:IMR32 IVX31:IWN32 JFT31:JGJ32 JPP31:JQF32 JZL31:KAB32 KJH31:KJX32 KTD31:KTT32 LCZ31:LDP32 LMV31:LNL32 LWR31:LXH32 MGN31:MHD32 MQJ31:MQZ32 NAF31:NAV32 NKB31:NKR32 NTX31:NUN32 ODT31:OEJ32 ONP31:OOF32 OXL31:OYB32 PHH31:PHX32 PRD31:PRT32 QAZ31:QBP32 QKV31:QLL32 QUR31:QVH32 REN31:RFD32 ROJ31:ROZ32 RYF31:RYV32 SIB31:SIR32 SRX31:SSN32 TBT31:TCJ32 TLP31:TMF32 TVL31:TWB32 UFH31:UFX32 UPD31:UPT32 UYZ31:UZP32 VIV31:VJL32 VSR31:VTH32 WCN31:WDD32 WMJ31:WMZ32 L983067:AN983069 L917531:AN917533 L851995:AN851997 L786459:AN786461 L720923:AN720925 L655387:AN655389 L589851:AN589853 L524315:AN524317 L458779:AN458781 L393243:AN393245 L327707:AN327709 L262171:AN262173 L196635:AN196637 L131099:AN131101 L65563:AN65565 L983071:AN983074 L917535:AN917538 L851999:AN852002 L786463:AN786466 L720927:AN720930 L655391:AN655394 L589855:AN589858 L524319:AN524322 L458783:AN458786 L393247:AN393250 L327711:AN327714 L262175:AN262178 L196639:AN196642 L131103:AN131106 L65567:AN65570 L33:AN33" xr:uid="{00000000-0002-0000-1900-000001000000}"/>
    <dataValidation type="list" allowBlank="1" showInputMessage="1" showErrorMessage="1" errorTitle="Ошибка" error="Выберите значение из списка" sqref="WWB98306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O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O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O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O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O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O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O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O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O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O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O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O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O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O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O23 WWI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O28 AA65559 AA131095 AA196631 AA262167 AA327703 AA393239 AA458775 AA524311 AA589847 AA655383 AA720919 AA786455 AA851991 AA917527 AA983063 AA23 AA28"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O983058:WWO983064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AN65554:AN65560 KC65554:KC65560 TY65554:TY65560 ADU65554:ADU65560 ANQ65554:ANQ65560 AXM65554:AXM65560 BHI65554:BHI65560 BRE65554:BRE65560 CBA65554:CBA65560 CKW65554:CKW65560 CUS65554:CUS65560 DEO65554:DEO65560 DOK65554:DOK65560 DYG65554:DYG65560 EIC65554:EIC65560 ERY65554:ERY65560 FBU65554:FBU65560 FLQ65554:FLQ65560 FVM65554:FVM65560 GFI65554:GFI65560 GPE65554:GPE65560 GZA65554:GZA65560 HIW65554:HIW65560 HSS65554:HSS65560 ICO65554:ICO65560 IMK65554:IMK65560 IWG65554:IWG65560 JGC65554:JGC65560 JPY65554:JPY65560 JZU65554:JZU65560 KJQ65554:KJQ65560 KTM65554:KTM65560 LDI65554:LDI65560 LNE65554:LNE65560 LXA65554:LXA65560 MGW65554:MGW65560 MQS65554:MQS65560 NAO65554:NAO65560 NKK65554:NKK65560 NUG65554:NUG65560 OEC65554:OEC65560 ONY65554:ONY65560 OXU65554:OXU65560 PHQ65554:PHQ65560 PRM65554:PRM65560 QBI65554:QBI65560 QLE65554:QLE65560 QVA65554:QVA65560 REW65554:REW65560 ROS65554:ROS65560 RYO65554:RYO65560 SIK65554:SIK65560 SSG65554:SSG65560 TCC65554:TCC65560 TLY65554:TLY65560 TVU65554:TVU65560 UFQ65554:UFQ65560 UPM65554:UPM65560 UZI65554:UZI65560 VJE65554:VJE65560 VTA65554:VTA65560 WCW65554:WCW65560 WMS65554:WMS65560 WWO65554:WWO65560 AN131090:AN131096 KC131090:KC131096 TY131090:TY131096 ADU131090:ADU131096 ANQ131090:ANQ131096 AXM131090:AXM131096 BHI131090:BHI131096 BRE131090:BRE131096 CBA131090:CBA131096 CKW131090:CKW131096 CUS131090:CUS131096 DEO131090:DEO131096 DOK131090:DOK131096 DYG131090:DYG131096 EIC131090:EIC131096 ERY131090:ERY131096 FBU131090:FBU131096 FLQ131090:FLQ131096 FVM131090:FVM131096 GFI131090:GFI131096 GPE131090:GPE131096 GZA131090:GZA131096 HIW131090:HIW131096 HSS131090:HSS131096 ICO131090:ICO131096 IMK131090:IMK131096 IWG131090:IWG131096 JGC131090:JGC131096 JPY131090:JPY131096 JZU131090:JZU131096 KJQ131090:KJQ131096 KTM131090:KTM131096 LDI131090:LDI131096 LNE131090:LNE131096 LXA131090:LXA131096 MGW131090:MGW131096 MQS131090:MQS131096 NAO131090:NAO131096 NKK131090:NKK131096 NUG131090:NUG131096 OEC131090:OEC131096 ONY131090:ONY131096 OXU131090:OXU131096 PHQ131090:PHQ131096 PRM131090:PRM131096 QBI131090:QBI131096 QLE131090:QLE131096 QVA131090:QVA131096 REW131090:REW131096 ROS131090:ROS131096 RYO131090:RYO131096 SIK131090:SIK131096 SSG131090:SSG131096 TCC131090:TCC131096 TLY131090:TLY131096 TVU131090:TVU131096 UFQ131090:UFQ131096 UPM131090:UPM131096 UZI131090:UZI131096 VJE131090:VJE131096 VTA131090:VTA131096 WCW131090:WCW131096 WMS131090:WMS131096 WWO131090:WWO131096 AN196626:AN196632 KC196626:KC196632 TY196626:TY196632 ADU196626:ADU196632 ANQ196626:ANQ196632 AXM196626:AXM196632 BHI196626:BHI196632 BRE196626:BRE196632 CBA196626:CBA196632 CKW196626:CKW196632 CUS196626:CUS196632 DEO196626:DEO196632 DOK196626:DOK196632 DYG196626:DYG196632 EIC196626:EIC196632 ERY196626:ERY196632 FBU196626:FBU196632 FLQ196626:FLQ196632 FVM196626:FVM196632 GFI196626:GFI196632 GPE196626:GPE196632 GZA196626:GZA196632 HIW196626:HIW196632 HSS196626:HSS196632 ICO196626:ICO196632 IMK196626:IMK196632 IWG196626:IWG196632 JGC196626:JGC196632 JPY196626:JPY196632 JZU196626:JZU196632 KJQ196626:KJQ196632 KTM196626:KTM196632 LDI196626:LDI196632 LNE196626:LNE196632 LXA196626:LXA196632 MGW196626:MGW196632 MQS196626:MQS196632 NAO196626:NAO196632 NKK196626:NKK196632 NUG196626:NUG196632 OEC196626:OEC196632 ONY196626:ONY196632 OXU196626:OXU196632 PHQ196626:PHQ196632 PRM196626:PRM196632 QBI196626:QBI196632 QLE196626:QLE196632 QVA196626:QVA196632 REW196626:REW196632 ROS196626:ROS196632 RYO196626:RYO196632 SIK196626:SIK196632 SSG196626:SSG196632 TCC196626:TCC196632 TLY196626:TLY196632 TVU196626:TVU196632 UFQ196626:UFQ196632 UPM196626:UPM196632 UZI196626:UZI196632 VJE196626:VJE196632 VTA196626:VTA196632 WCW196626:WCW196632 WMS196626:WMS196632 WWO196626:WWO196632 AN262162:AN262168 KC262162:KC262168 TY262162:TY262168 ADU262162:ADU262168 ANQ262162:ANQ262168 AXM262162:AXM262168 BHI262162:BHI262168 BRE262162:BRE262168 CBA262162:CBA262168 CKW262162:CKW262168 CUS262162:CUS262168 DEO262162:DEO262168 DOK262162:DOK262168 DYG262162:DYG262168 EIC262162:EIC262168 ERY262162:ERY262168 FBU262162:FBU262168 FLQ262162:FLQ262168 FVM262162:FVM262168 GFI262162:GFI262168 GPE262162:GPE262168 GZA262162:GZA262168 HIW262162:HIW262168 HSS262162:HSS262168 ICO262162:ICO262168 IMK262162:IMK262168 IWG262162:IWG262168 JGC262162:JGC262168 JPY262162:JPY262168 JZU262162:JZU262168 KJQ262162:KJQ262168 KTM262162:KTM262168 LDI262162:LDI262168 LNE262162:LNE262168 LXA262162:LXA262168 MGW262162:MGW262168 MQS262162:MQS262168 NAO262162:NAO262168 NKK262162:NKK262168 NUG262162:NUG262168 OEC262162:OEC262168 ONY262162:ONY262168 OXU262162:OXU262168 PHQ262162:PHQ262168 PRM262162:PRM262168 QBI262162:QBI262168 QLE262162:QLE262168 QVA262162:QVA262168 REW262162:REW262168 ROS262162:ROS262168 RYO262162:RYO262168 SIK262162:SIK262168 SSG262162:SSG262168 TCC262162:TCC262168 TLY262162:TLY262168 TVU262162:TVU262168 UFQ262162:UFQ262168 UPM262162:UPM262168 UZI262162:UZI262168 VJE262162:VJE262168 VTA262162:VTA262168 WCW262162:WCW262168 WMS262162:WMS262168 WWO262162:WWO262168 AN327698:AN327704 KC327698:KC327704 TY327698:TY327704 ADU327698:ADU327704 ANQ327698:ANQ327704 AXM327698:AXM327704 BHI327698:BHI327704 BRE327698:BRE327704 CBA327698:CBA327704 CKW327698:CKW327704 CUS327698:CUS327704 DEO327698:DEO327704 DOK327698:DOK327704 DYG327698:DYG327704 EIC327698:EIC327704 ERY327698:ERY327704 FBU327698:FBU327704 FLQ327698:FLQ327704 FVM327698:FVM327704 GFI327698:GFI327704 GPE327698:GPE327704 GZA327698:GZA327704 HIW327698:HIW327704 HSS327698:HSS327704 ICO327698:ICO327704 IMK327698:IMK327704 IWG327698:IWG327704 JGC327698:JGC327704 JPY327698:JPY327704 JZU327698:JZU327704 KJQ327698:KJQ327704 KTM327698:KTM327704 LDI327698:LDI327704 LNE327698:LNE327704 LXA327698:LXA327704 MGW327698:MGW327704 MQS327698:MQS327704 NAO327698:NAO327704 NKK327698:NKK327704 NUG327698:NUG327704 OEC327698:OEC327704 ONY327698:ONY327704 OXU327698:OXU327704 PHQ327698:PHQ327704 PRM327698:PRM327704 QBI327698:QBI327704 QLE327698:QLE327704 QVA327698:QVA327704 REW327698:REW327704 ROS327698:ROS327704 RYO327698:RYO327704 SIK327698:SIK327704 SSG327698:SSG327704 TCC327698:TCC327704 TLY327698:TLY327704 TVU327698:TVU327704 UFQ327698:UFQ327704 UPM327698:UPM327704 UZI327698:UZI327704 VJE327698:VJE327704 VTA327698:VTA327704 WCW327698:WCW327704 WMS327698:WMS327704 WWO327698:WWO327704 AN393234:AN393240 KC393234:KC393240 TY393234:TY393240 ADU393234:ADU393240 ANQ393234:ANQ393240 AXM393234:AXM393240 BHI393234:BHI393240 BRE393234:BRE393240 CBA393234:CBA393240 CKW393234:CKW393240 CUS393234:CUS393240 DEO393234:DEO393240 DOK393234:DOK393240 DYG393234:DYG393240 EIC393234:EIC393240 ERY393234:ERY393240 FBU393234:FBU393240 FLQ393234:FLQ393240 FVM393234:FVM393240 GFI393234:GFI393240 GPE393234:GPE393240 GZA393234:GZA393240 HIW393234:HIW393240 HSS393234:HSS393240 ICO393234:ICO393240 IMK393234:IMK393240 IWG393234:IWG393240 JGC393234:JGC393240 JPY393234:JPY393240 JZU393234:JZU393240 KJQ393234:KJQ393240 KTM393234:KTM393240 LDI393234:LDI393240 LNE393234:LNE393240 LXA393234:LXA393240 MGW393234:MGW393240 MQS393234:MQS393240 NAO393234:NAO393240 NKK393234:NKK393240 NUG393234:NUG393240 OEC393234:OEC393240 ONY393234:ONY393240 OXU393234:OXU393240 PHQ393234:PHQ393240 PRM393234:PRM393240 QBI393234:QBI393240 QLE393234:QLE393240 QVA393234:QVA393240 REW393234:REW393240 ROS393234:ROS393240 RYO393234:RYO393240 SIK393234:SIK393240 SSG393234:SSG393240 TCC393234:TCC393240 TLY393234:TLY393240 TVU393234:TVU393240 UFQ393234:UFQ393240 UPM393234:UPM393240 UZI393234:UZI393240 VJE393234:VJE393240 VTA393234:VTA393240 WCW393234:WCW393240 WMS393234:WMS393240 WWO393234:WWO393240 AN458770:AN458776 KC458770:KC458776 TY458770:TY458776 ADU458770:ADU458776 ANQ458770:ANQ458776 AXM458770:AXM458776 BHI458770:BHI458776 BRE458770:BRE458776 CBA458770:CBA458776 CKW458770:CKW458776 CUS458770:CUS458776 DEO458770:DEO458776 DOK458770:DOK458776 DYG458770:DYG458776 EIC458770:EIC458776 ERY458770:ERY458776 FBU458770:FBU458776 FLQ458770:FLQ458776 FVM458770:FVM458776 GFI458770:GFI458776 GPE458770:GPE458776 GZA458770:GZA458776 HIW458770:HIW458776 HSS458770:HSS458776 ICO458770:ICO458776 IMK458770:IMK458776 IWG458770:IWG458776 JGC458770:JGC458776 JPY458770:JPY458776 JZU458770:JZU458776 KJQ458770:KJQ458776 KTM458770:KTM458776 LDI458770:LDI458776 LNE458770:LNE458776 LXA458770:LXA458776 MGW458770:MGW458776 MQS458770:MQS458776 NAO458770:NAO458776 NKK458770:NKK458776 NUG458770:NUG458776 OEC458770:OEC458776 ONY458770:ONY458776 OXU458770:OXU458776 PHQ458770:PHQ458776 PRM458770:PRM458776 QBI458770:QBI458776 QLE458770:QLE458776 QVA458770:QVA458776 REW458770:REW458776 ROS458770:ROS458776 RYO458770:RYO458776 SIK458770:SIK458776 SSG458770:SSG458776 TCC458770:TCC458776 TLY458770:TLY458776 TVU458770:TVU458776 UFQ458770:UFQ458776 UPM458770:UPM458776 UZI458770:UZI458776 VJE458770:VJE458776 VTA458770:VTA458776 WCW458770:WCW458776 WMS458770:WMS458776 WWO458770:WWO458776 AN524306:AN524312 KC524306:KC524312 TY524306:TY524312 ADU524306:ADU524312 ANQ524306:ANQ524312 AXM524306:AXM524312 BHI524306:BHI524312 BRE524306:BRE524312 CBA524306:CBA524312 CKW524306:CKW524312 CUS524306:CUS524312 DEO524306:DEO524312 DOK524306:DOK524312 DYG524306:DYG524312 EIC524306:EIC524312 ERY524306:ERY524312 FBU524306:FBU524312 FLQ524306:FLQ524312 FVM524306:FVM524312 GFI524306:GFI524312 GPE524306:GPE524312 GZA524306:GZA524312 HIW524306:HIW524312 HSS524306:HSS524312 ICO524306:ICO524312 IMK524306:IMK524312 IWG524306:IWG524312 JGC524306:JGC524312 JPY524306:JPY524312 JZU524306:JZU524312 KJQ524306:KJQ524312 KTM524306:KTM524312 LDI524306:LDI524312 LNE524306:LNE524312 LXA524306:LXA524312 MGW524306:MGW524312 MQS524306:MQS524312 NAO524306:NAO524312 NKK524306:NKK524312 NUG524306:NUG524312 OEC524306:OEC524312 ONY524306:ONY524312 OXU524306:OXU524312 PHQ524306:PHQ524312 PRM524306:PRM524312 QBI524306:QBI524312 QLE524306:QLE524312 QVA524306:QVA524312 REW524306:REW524312 ROS524306:ROS524312 RYO524306:RYO524312 SIK524306:SIK524312 SSG524306:SSG524312 TCC524306:TCC524312 TLY524306:TLY524312 TVU524306:TVU524312 UFQ524306:UFQ524312 UPM524306:UPM524312 UZI524306:UZI524312 VJE524306:VJE524312 VTA524306:VTA524312 WCW524306:WCW524312 WMS524306:WMS524312 WWO524306:WWO524312 AN589842:AN589848 KC589842:KC589848 TY589842:TY589848 ADU589842:ADU589848 ANQ589842:ANQ589848 AXM589842:AXM589848 BHI589842:BHI589848 BRE589842:BRE589848 CBA589842:CBA589848 CKW589842:CKW589848 CUS589842:CUS589848 DEO589842:DEO589848 DOK589842:DOK589848 DYG589842:DYG589848 EIC589842:EIC589848 ERY589842:ERY589848 FBU589842:FBU589848 FLQ589842:FLQ589848 FVM589842:FVM589848 GFI589842:GFI589848 GPE589842:GPE589848 GZA589842:GZA589848 HIW589842:HIW589848 HSS589842:HSS589848 ICO589842:ICO589848 IMK589842:IMK589848 IWG589842:IWG589848 JGC589842:JGC589848 JPY589842:JPY589848 JZU589842:JZU589848 KJQ589842:KJQ589848 KTM589842:KTM589848 LDI589842:LDI589848 LNE589842:LNE589848 LXA589842:LXA589848 MGW589842:MGW589848 MQS589842:MQS589848 NAO589842:NAO589848 NKK589842:NKK589848 NUG589842:NUG589848 OEC589842:OEC589848 ONY589842:ONY589848 OXU589842:OXU589848 PHQ589842:PHQ589848 PRM589842:PRM589848 QBI589842:QBI589848 QLE589842:QLE589848 QVA589842:QVA589848 REW589842:REW589848 ROS589842:ROS589848 RYO589842:RYO589848 SIK589842:SIK589848 SSG589842:SSG589848 TCC589842:TCC589848 TLY589842:TLY589848 TVU589842:TVU589848 UFQ589842:UFQ589848 UPM589842:UPM589848 UZI589842:UZI589848 VJE589842:VJE589848 VTA589842:VTA589848 WCW589842:WCW589848 WMS589842:WMS589848 WWO589842:WWO589848 AN655378:AN655384 KC655378:KC655384 TY655378:TY655384 ADU655378:ADU655384 ANQ655378:ANQ655384 AXM655378:AXM655384 BHI655378:BHI655384 BRE655378:BRE655384 CBA655378:CBA655384 CKW655378:CKW655384 CUS655378:CUS655384 DEO655378:DEO655384 DOK655378:DOK655384 DYG655378:DYG655384 EIC655378:EIC655384 ERY655378:ERY655384 FBU655378:FBU655384 FLQ655378:FLQ655384 FVM655378:FVM655384 GFI655378:GFI655384 GPE655378:GPE655384 GZA655378:GZA655384 HIW655378:HIW655384 HSS655378:HSS655384 ICO655378:ICO655384 IMK655378:IMK655384 IWG655378:IWG655384 JGC655378:JGC655384 JPY655378:JPY655384 JZU655378:JZU655384 KJQ655378:KJQ655384 KTM655378:KTM655384 LDI655378:LDI655384 LNE655378:LNE655384 LXA655378:LXA655384 MGW655378:MGW655384 MQS655378:MQS655384 NAO655378:NAO655384 NKK655378:NKK655384 NUG655378:NUG655384 OEC655378:OEC655384 ONY655378:ONY655384 OXU655378:OXU655384 PHQ655378:PHQ655384 PRM655378:PRM655384 QBI655378:QBI655384 QLE655378:QLE655384 QVA655378:QVA655384 REW655378:REW655384 ROS655378:ROS655384 RYO655378:RYO655384 SIK655378:SIK655384 SSG655378:SSG655384 TCC655378:TCC655384 TLY655378:TLY655384 TVU655378:TVU655384 UFQ655378:UFQ655384 UPM655378:UPM655384 UZI655378:UZI655384 VJE655378:VJE655384 VTA655378:VTA655384 WCW655378:WCW655384 WMS655378:WMS655384 WWO655378:WWO655384 AN720914:AN720920 KC720914:KC720920 TY720914:TY720920 ADU720914:ADU720920 ANQ720914:ANQ720920 AXM720914:AXM720920 BHI720914:BHI720920 BRE720914:BRE720920 CBA720914:CBA720920 CKW720914:CKW720920 CUS720914:CUS720920 DEO720914:DEO720920 DOK720914:DOK720920 DYG720914:DYG720920 EIC720914:EIC720920 ERY720914:ERY720920 FBU720914:FBU720920 FLQ720914:FLQ720920 FVM720914:FVM720920 GFI720914:GFI720920 GPE720914:GPE720920 GZA720914:GZA720920 HIW720914:HIW720920 HSS720914:HSS720920 ICO720914:ICO720920 IMK720914:IMK720920 IWG720914:IWG720920 JGC720914:JGC720920 JPY720914:JPY720920 JZU720914:JZU720920 KJQ720914:KJQ720920 KTM720914:KTM720920 LDI720914:LDI720920 LNE720914:LNE720920 LXA720914:LXA720920 MGW720914:MGW720920 MQS720914:MQS720920 NAO720914:NAO720920 NKK720914:NKK720920 NUG720914:NUG720920 OEC720914:OEC720920 ONY720914:ONY720920 OXU720914:OXU720920 PHQ720914:PHQ720920 PRM720914:PRM720920 QBI720914:QBI720920 QLE720914:QLE720920 QVA720914:QVA720920 REW720914:REW720920 ROS720914:ROS720920 RYO720914:RYO720920 SIK720914:SIK720920 SSG720914:SSG720920 TCC720914:TCC720920 TLY720914:TLY720920 TVU720914:TVU720920 UFQ720914:UFQ720920 UPM720914:UPM720920 UZI720914:UZI720920 VJE720914:VJE720920 VTA720914:VTA720920 WCW720914:WCW720920 WMS720914:WMS720920 WWO720914:WWO720920 AN786450:AN786456 KC786450:KC786456 TY786450:TY786456 ADU786450:ADU786456 ANQ786450:ANQ786456 AXM786450:AXM786456 BHI786450:BHI786456 BRE786450:BRE786456 CBA786450:CBA786456 CKW786450:CKW786456 CUS786450:CUS786456 DEO786450:DEO786456 DOK786450:DOK786456 DYG786450:DYG786456 EIC786450:EIC786456 ERY786450:ERY786456 FBU786450:FBU786456 FLQ786450:FLQ786456 FVM786450:FVM786456 GFI786450:GFI786456 GPE786450:GPE786456 GZA786450:GZA786456 HIW786450:HIW786456 HSS786450:HSS786456 ICO786450:ICO786456 IMK786450:IMK786456 IWG786450:IWG786456 JGC786450:JGC786456 JPY786450:JPY786456 JZU786450:JZU786456 KJQ786450:KJQ786456 KTM786450:KTM786456 LDI786450:LDI786456 LNE786450:LNE786456 LXA786450:LXA786456 MGW786450:MGW786456 MQS786450:MQS786456 NAO786450:NAO786456 NKK786450:NKK786456 NUG786450:NUG786456 OEC786450:OEC786456 ONY786450:ONY786456 OXU786450:OXU786456 PHQ786450:PHQ786456 PRM786450:PRM786456 QBI786450:QBI786456 QLE786450:QLE786456 QVA786450:QVA786456 REW786450:REW786456 ROS786450:ROS786456 RYO786450:RYO786456 SIK786450:SIK786456 SSG786450:SSG786456 TCC786450:TCC786456 TLY786450:TLY786456 TVU786450:TVU786456 UFQ786450:UFQ786456 UPM786450:UPM786456 UZI786450:UZI786456 VJE786450:VJE786456 VTA786450:VTA786456 WCW786450:WCW786456 WMS786450:WMS786456 WWO786450:WWO786456 AN851986:AN851992 KC851986:KC851992 TY851986:TY851992 ADU851986:ADU851992 ANQ851986:ANQ851992 AXM851986:AXM851992 BHI851986:BHI851992 BRE851986:BRE851992 CBA851986:CBA851992 CKW851986:CKW851992 CUS851986:CUS851992 DEO851986:DEO851992 DOK851986:DOK851992 DYG851986:DYG851992 EIC851986:EIC851992 ERY851986:ERY851992 FBU851986:FBU851992 FLQ851986:FLQ851992 FVM851986:FVM851992 GFI851986:GFI851992 GPE851986:GPE851992 GZA851986:GZA851992 HIW851986:HIW851992 HSS851986:HSS851992 ICO851986:ICO851992 IMK851986:IMK851992 IWG851986:IWG851992 JGC851986:JGC851992 JPY851986:JPY851992 JZU851986:JZU851992 KJQ851986:KJQ851992 KTM851986:KTM851992 LDI851986:LDI851992 LNE851986:LNE851992 LXA851986:LXA851992 MGW851986:MGW851992 MQS851986:MQS851992 NAO851986:NAO851992 NKK851986:NKK851992 NUG851986:NUG851992 OEC851986:OEC851992 ONY851986:ONY851992 OXU851986:OXU851992 PHQ851986:PHQ851992 PRM851986:PRM851992 QBI851986:QBI851992 QLE851986:QLE851992 QVA851986:QVA851992 REW851986:REW851992 ROS851986:ROS851992 RYO851986:RYO851992 SIK851986:SIK851992 SSG851986:SSG851992 TCC851986:TCC851992 TLY851986:TLY851992 TVU851986:TVU851992 UFQ851986:UFQ851992 UPM851986:UPM851992 UZI851986:UZI851992 VJE851986:VJE851992 VTA851986:VTA851992 WCW851986:WCW851992 WMS851986:WMS851992 WWO851986:WWO851992 AN917522:AN917528 KC917522:KC917528 TY917522:TY917528 ADU917522:ADU917528 ANQ917522:ANQ917528 AXM917522:AXM917528 BHI917522:BHI917528 BRE917522:BRE917528 CBA917522:CBA917528 CKW917522:CKW917528 CUS917522:CUS917528 DEO917522:DEO917528 DOK917522:DOK917528 DYG917522:DYG917528 EIC917522:EIC917528 ERY917522:ERY917528 FBU917522:FBU917528 FLQ917522:FLQ917528 FVM917522:FVM917528 GFI917522:GFI917528 GPE917522:GPE917528 GZA917522:GZA917528 HIW917522:HIW917528 HSS917522:HSS917528 ICO917522:ICO917528 IMK917522:IMK917528 IWG917522:IWG917528 JGC917522:JGC917528 JPY917522:JPY917528 JZU917522:JZU917528 KJQ917522:KJQ917528 KTM917522:KTM917528 LDI917522:LDI917528 LNE917522:LNE917528 LXA917522:LXA917528 MGW917522:MGW917528 MQS917522:MQS917528 NAO917522:NAO917528 NKK917522:NKK917528 NUG917522:NUG917528 OEC917522:OEC917528 ONY917522:ONY917528 OXU917522:OXU917528 PHQ917522:PHQ917528 PRM917522:PRM917528 QBI917522:QBI917528 QLE917522:QLE917528 QVA917522:QVA917528 REW917522:REW917528 ROS917522:ROS917528 RYO917522:RYO917528 SIK917522:SIK917528 SSG917522:SSG917528 TCC917522:TCC917528 TLY917522:TLY917528 TVU917522:TVU917528 UFQ917522:UFQ917528 UPM917522:UPM917528 UZI917522:UZI917528 VJE917522:VJE917528 VTA917522:VTA917528 WCW917522:WCW917528 WMS917522:WMS917528 WWO917522:WWO917528 AN983058:AN983064 KC983058:KC983064 TY983058:TY983064 ADU983058:ADU983064 ANQ983058:ANQ983064 AXM983058:AXM983064 BHI983058:BHI983064 BRE983058:BRE983064 CBA983058:CBA983064 CKW983058:CKW983064 CUS983058:CUS983064 DEO983058:DEO983064 DOK983058:DOK983064 DYG983058:DYG983064 EIC983058:EIC983064 ERY983058:ERY983064 FBU983058:FBU983064 FLQ983058:FLQ983064 FVM983058:FVM983064 GFI983058:GFI983064 GPE983058:GPE983064 GZA983058:GZA983064 HIW983058:HIW983064 HSS983058:HSS983064 ICO983058:ICO983064 IMK983058:IMK983064 IWG983058:IWG983064 JGC983058:JGC983064 JPY983058:JPY983064 JZU983058:JZU983064 KJQ983058:KJQ983064 KTM983058:KTM983064 LDI983058:LDI983064 LNE983058:LNE983064 LXA983058:LXA983064 MGW983058:MGW983064 MQS983058:MQS983064 NAO983058:NAO983064 NKK983058:NKK983064 NUG983058:NUG983064 OEC983058:OEC983064 ONY983058:ONY983064 OXU983058:OXU983064 PHQ983058:PHQ983064 PRM983058:PRM983064 QBI983058:QBI983064 QLE983058:QLE983064 QVA983058:QVA983064 REW983058:REW983064 ROS983058:ROS983064 RYO983058:RYO983064 SIK983058:SIK983064 SSG983058:SSG983064 TCC983058:TCC983064 TLY983058:TLY983064 TVU983058:TVU983064 UFQ983058:UFQ983064 UPM983058:UPM983064 UZI983058:UZI983064 VJE983058:VJE983064 VTA983058:VTA983064 WCW983058:WCW983064 WMS983058:WMS983064 WWV28:WWV29 KJ28:KJ29 UF28:UF29 AEB28:AEB29 ANX28:ANX29 AXT28:AXT29 BHP28:BHP29 BRL28:BRL29 CBH28:CBH29 CLD28:CLD29 CUZ28:CUZ29 DEV28:DEV29 DOR28:DOR29 DYN28:DYN29 EIJ28:EIJ29 ESF28:ESF29 FCB28:FCB29 FLX28:FLX29 FVT28:FVT29 GFP28:GFP29 GPL28:GPL29 GZH28:GZH29 HJD28:HJD29 HSZ28:HSZ29 ICV28:ICV29 IMR28:IMR29 IWN28:IWN29 JGJ28:JGJ29 JQF28:JQF29 KAB28:KAB29 KJX28:KJX29 KTT28:KTT29 LDP28:LDP29 LNL28:LNL29 LXH28:LXH29 MHD28:MHD29 MQZ28:MQZ29 NAV28:NAV29 NKR28:NKR29 NUN28:NUN29 OEJ28:OEJ29 OOF28:OOF29 OYB28:OYB29 PHX28:PHX29 PRT28:PRT29 QBP28:QBP29 QLL28:QLL29 QVH28:QVH29 RFD28:RFD29 ROZ28:ROZ29 RYV28:RYV29 SIR28:SIR29 SSN28:SSN29 TCJ28:TCJ29 TMF28:TMF29 TWB28:TWB29 UFX28:UFX29 UPT28:UPT29 UZP28:UZP29 VJL28:VJL29 VTH28:VTH29 WDD28:WDD29 WMZ28:WMZ29" xr:uid="{00000000-0002-0000-1900-000003000000}">
      <formula1>900</formula1>
    </dataValidation>
    <dataValidation type="list" allowBlank="1" showInputMessage="1" errorTitle="Ошибка" error="Выберите значение из списка" prompt="Выберите значение из списка" sqref="WVZ98306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M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M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M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M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M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M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M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M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M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M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M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M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M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M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M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MK29 WWG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JZ24 TV24 W65560:W65561 JX65560:JX65561 TT65560:TT65561 ADP65560:ADP65561 ANL65560:ANL65561 AXH65560:AXH65561 BHD65560:BHD65561 BQZ65560:BQZ65561 CAV65560:CAV65561 CKR65560:CKR65561 CUN65560:CUN65561 DEJ65560:DEJ65561 DOF65560:DOF65561 DYB65560:DYB65561 EHX65560:EHX65561 ERT65560:ERT65561 FBP65560:FBP65561 FLL65560:FLL65561 FVH65560:FVH65561 GFD65560:GFD65561 GOZ65560:GOZ65561 GYV65560:GYV65561 HIR65560:HIR65561 HSN65560:HSN65561 ICJ65560:ICJ65561 IMF65560:IMF65561 IWB65560:IWB65561 JFX65560:JFX65561 JPT65560:JPT65561 JZP65560:JZP65561 KJL65560:KJL65561 KTH65560:KTH65561 LDD65560:LDD65561 LMZ65560:LMZ65561 LWV65560:LWV65561 MGR65560:MGR65561 MQN65560:MQN65561 NAJ65560:NAJ65561 NKF65560:NKF65561 NUB65560:NUB65561 ODX65560:ODX65561 ONT65560:ONT65561 OXP65560:OXP65561 PHL65560:PHL65561 PRH65560:PRH65561 QBD65560:QBD65561 QKZ65560:QKZ65561 QUV65560:QUV65561 RER65560:RER65561 RON65560:RON65561 RYJ65560:RYJ65561 SIF65560:SIF65561 SSB65560:SSB65561 TBX65560:TBX65561 TLT65560:TLT65561 TVP65560:TVP65561 UFL65560:UFL65561 UPH65560:UPH65561 UZD65560:UZD65561 VIZ65560:VIZ65561 VSV65560:VSV65561 WCR65560:WCR65561 WMN65560:WMN65561 WWJ65560:WWJ65561 W131096:W131097 JX131096:JX131097 TT131096:TT131097 ADP131096:ADP131097 ANL131096:ANL131097 AXH131096:AXH131097 BHD131096:BHD131097 BQZ131096:BQZ131097 CAV131096:CAV131097 CKR131096:CKR131097 CUN131096:CUN131097 DEJ131096:DEJ131097 DOF131096:DOF131097 DYB131096:DYB131097 EHX131096:EHX131097 ERT131096:ERT131097 FBP131096:FBP131097 FLL131096:FLL131097 FVH131096:FVH131097 GFD131096:GFD131097 GOZ131096:GOZ131097 GYV131096:GYV131097 HIR131096:HIR131097 HSN131096:HSN131097 ICJ131096:ICJ131097 IMF131096:IMF131097 IWB131096:IWB131097 JFX131096:JFX131097 JPT131096:JPT131097 JZP131096:JZP131097 KJL131096:KJL131097 KTH131096:KTH131097 LDD131096:LDD131097 LMZ131096:LMZ131097 LWV131096:LWV131097 MGR131096:MGR131097 MQN131096:MQN131097 NAJ131096:NAJ131097 NKF131096:NKF131097 NUB131096:NUB131097 ODX131096:ODX131097 ONT131096:ONT131097 OXP131096:OXP131097 PHL131096:PHL131097 PRH131096:PRH131097 QBD131096:QBD131097 QKZ131096:QKZ131097 QUV131096:QUV131097 RER131096:RER131097 RON131096:RON131097 RYJ131096:RYJ131097 SIF131096:SIF131097 SSB131096:SSB131097 TBX131096:TBX131097 TLT131096:TLT131097 TVP131096:TVP131097 UFL131096:UFL131097 UPH131096:UPH131097 UZD131096:UZD131097 VIZ131096:VIZ131097 VSV131096:VSV131097 WCR131096:WCR131097 WMN131096:WMN131097 WWJ131096:WWJ131097 W196632:W196633 JX196632:JX196633 TT196632:TT196633 ADP196632:ADP196633 ANL196632:ANL196633 AXH196632:AXH196633 BHD196632:BHD196633 BQZ196632:BQZ196633 CAV196632:CAV196633 CKR196632:CKR196633 CUN196632:CUN196633 DEJ196632:DEJ196633 DOF196632:DOF196633 DYB196632:DYB196633 EHX196632:EHX196633 ERT196632:ERT196633 FBP196632:FBP196633 FLL196632:FLL196633 FVH196632:FVH196633 GFD196632:GFD196633 GOZ196632:GOZ196633 GYV196632:GYV196633 HIR196632:HIR196633 HSN196632:HSN196633 ICJ196632:ICJ196633 IMF196632:IMF196633 IWB196632:IWB196633 JFX196632:JFX196633 JPT196632:JPT196633 JZP196632:JZP196633 KJL196632:KJL196633 KTH196632:KTH196633 LDD196632:LDD196633 LMZ196632:LMZ196633 LWV196632:LWV196633 MGR196632:MGR196633 MQN196632:MQN196633 NAJ196632:NAJ196633 NKF196632:NKF196633 NUB196632:NUB196633 ODX196632:ODX196633 ONT196632:ONT196633 OXP196632:OXP196633 PHL196632:PHL196633 PRH196632:PRH196633 QBD196632:QBD196633 QKZ196632:QKZ196633 QUV196632:QUV196633 RER196632:RER196633 RON196632:RON196633 RYJ196632:RYJ196633 SIF196632:SIF196633 SSB196632:SSB196633 TBX196632:TBX196633 TLT196632:TLT196633 TVP196632:TVP196633 UFL196632:UFL196633 UPH196632:UPH196633 UZD196632:UZD196633 VIZ196632:VIZ196633 VSV196632:VSV196633 WCR196632:WCR196633 WMN196632:WMN196633 WWJ196632:WWJ196633 W262168:W262169 JX262168:JX262169 TT262168:TT262169 ADP262168:ADP262169 ANL262168:ANL262169 AXH262168:AXH262169 BHD262168:BHD262169 BQZ262168:BQZ262169 CAV262168:CAV262169 CKR262168:CKR262169 CUN262168:CUN262169 DEJ262168:DEJ262169 DOF262168:DOF262169 DYB262168:DYB262169 EHX262168:EHX262169 ERT262168:ERT262169 FBP262168:FBP262169 FLL262168:FLL262169 FVH262168:FVH262169 GFD262168:GFD262169 GOZ262168:GOZ262169 GYV262168:GYV262169 HIR262168:HIR262169 HSN262168:HSN262169 ICJ262168:ICJ262169 IMF262168:IMF262169 IWB262168:IWB262169 JFX262168:JFX262169 JPT262168:JPT262169 JZP262168:JZP262169 KJL262168:KJL262169 KTH262168:KTH262169 LDD262168:LDD262169 LMZ262168:LMZ262169 LWV262168:LWV262169 MGR262168:MGR262169 MQN262168:MQN262169 NAJ262168:NAJ262169 NKF262168:NKF262169 NUB262168:NUB262169 ODX262168:ODX262169 ONT262168:ONT262169 OXP262168:OXP262169 PHL262168:PHL262169 PRH262168:PRH262169 QBD262168:QBD262169 QKZ262168:QKZ262169 QUV262168:QUV262169 RER262168:RER262169 RON262168:RON262169 RYJ262168:RYJ262169 SIF262168:SIF262169 SSB262168:SSB262169 TBX262168:TBX262169 TLT262168:TLT262169 TVP262168:TVP262169 UFL262168:UFL262169 UPH262168:UPH262169 UZD262168:UZD262169 VIZ262168:VIZ262169 VSV262168:VSV262169 WCR262168:WCR262169 WMN262168:WMN262169 WWJ262168:WWJ262169 W327704:W327705 JX327704:JX327705 TT327704:TT327705 ADP327704:ADP327705 ANL327704:ANL327705 AXH327704:AXH327705 BHD327704:BHD327705 BQZ327704:BQZ327705 CAV327704:CAV327705 CKR327704:CKR327705 CUN327704:CUN327705 DEJ327704:DEJ327705 DOF327704:DOF327705 DYB327704:DYB327705 EHX327704:EHX327705 ERT327704:ERT327705 FBP327704:FBP327705 FLL327704:FLL327705 FVH327704:FVH327705 GFD327704:GFD327705 GOZ327704:GOZ327705 GYV327704:GYV327705 HIR327704:HIR327705 HSN327704:HSN327705 ICJ327704:ICJ327705 IMF327704:IMF327705 IWB327704:IWB327705 JFX327704:JFX327705 JPT327704:JPT327705 JZP327704:JZP327705 KJL327704:KJL327705 KTH327704:KTH327705 LDD327704:LDD327705 LMZ327704:LMZ327705 LWV327704:LWV327705 MGR327704:MGR327705 MQN327704:MQN327705 NAJ327704:NAJ327705 NKF327704:NKF327705 NUB327704:NUB327705 ODX327704:ODX327705 ONT327704:ONT327705 OXP327704:OXP327705 PHL327704:PHL327705 PRH327704:PRH327705 QBD327704:QBD327705 QKZ327704:QKZ327705 QUV327704:QUV327705 RER327704:RER327705 RON327704:RON327705 RYJ327704:RYJ327705 SIF327704:SIF327705 SSB327704:SSB327705 TBX327704:TBX327705 TLT327704:TLT327705 TVP327704:TVP327705 UFL327704:UFL327705 UPH327704:UPH327705 UZD327704:UZD327705 VIZ327704:VIZ327705 VSV327704:VSV327705 WCR327704:WCR327705 WMN327704:WMN327705 WWJ327704:WWJ327705 W393240:W393241 JX393240:JX393241 TT393240:TT393241 ADP393240:ADP393241 ANL393240:ANL393241 AXH393240:AXH393241 BHD393240:BHD393241 BQZ393240:BQZ393241 CAV393240:CAV393241 CKR393240:CKR393241 CUN393240:CUN393241 DEJ393240:DEJ393241 DOF393240:DOF393241 DYB393240:DYB393241 EHX393240:EHX393241 ERT393240:ERT393241 FBP393240:FBP393241 FLL393240:FLL393241 FVH393240:FVH393241 GFD393240:GFD393241 GOZ393240:GOZ393241 GYV393240:GYV393241 HIR393240:HIR393241 HSN393240:HSN393241 ICJ393240:ICJ393241 IMF393240:IMF393241 IWB393240:IWB393241 JFX393240:JFX393241 JPT393240:JPT393241 JZP393240:JZP393241 KJL393240:KJL393241 KTH393240:KTH393241 LDD393240:LDD393241 LMZ393240:LMZ393241 LWV393240:LWV393241 MGR393240:MGR393241 MQN393240:MQN393241 NAJ393240:NAJ393241 NKF393240:NKF393241 NUB393240:NUB393241 ODX393240:ODX393241 ONT393240:ONT393241 OXP393240:OXP393241 PHL393240:PHL393241 PRH393240:PRH393241 QBD393240:QBD393241 QKZ393240:QKZ393241 QUV393240:QUV393241 RER393240:RER393241 RON393240:RON393241 RYJ393240:RYJ393241 SIF393240:SIF393241 SSB393240:SSB393241 TBX393240:TBX393241 TLT393240:TLT393241 TVP393240:TVP393241 UFL393240:UFL393241 UPH393240:UPH393241 UZD393240:UZD393241 VIZ393240:VIZ393241 VSV393240:VSV393241 WCR393240:WCR393241 WMN393240:WMN393241 WWJ393240:WWJ393241 W458776:W458777 JX458776:JX458777 TT458776:TT458777 ADP458776:ADP458777 ANL458776:ANL458777 AXH458776:AXH458777 BHD458776:BHD458777 BQZ458776:BQZ458777 CAV458776:CAV458777 CKR458776:CKR458777 CUN458776:CUN458777 DEJ458776:DEJ458777 DOF458776:DOF458777 DYB458776:DYB458777 EHX458776:EHX458777 ERT458776:ERT458777 FBP458776:FBP458777 FLL458776:FLL458777 FVH458776:FVH458777 GFD458776:GFD458777 GOZ458776:GOZ458777 GYV458776:GYV458777 HIR458776:HIR458777 HSN458776:HSN458777 ICJ458776:ICJ458777 IMF458776:IMF458777 IWB458776:IWB458777 JFX458776:JFX458777 JPT458776:JPT458777 JZP458776:JZP458777 KJL458776:KJL458777 KTH458776:KTH458777 LDD458776:LDD458777 LMZ458776:LMZ458777 LWV458776:LWV458777 MGR458776:MGR458777 MQN458776:MQN458777 NAJ458776:NAJ458777 NKF458776:NKF458777 NUB458776:NUB458777 ODX458776:ODX458777 ONT458776:ONT458777 OXP458776:OXP458777 PHL458776:PHL458777 PRH458776:PRH458777 QBD458776:QBD458777 QKZ458776:QKZ458777 QUV458776:QUV458777 RER458776:RER458777 RON458776:RON458777 RYJ458776:RYJ458777 SIF458776:SIF458777 SSB458776:SSB458777 TBX458776:TBX458777 TLT458776:TLT458777 TVP458776:TVP458777 UFL458776:UFL458777 UPH458776:UPH458777 UZD458776:UZD458777 VIZ458776:VIZ458777 VSV458776:VSV458777 WCR458776:WCR458777 WMN458776:WMN458777 WWJ458776:WWJ458777 W524312:W524313 JX524312:JX524313 TT524312:TT524313 ADP524312:ADP524313 ANL524312:ANL524313 AXH524312:AXH524313 BHD524312:BHD524313 BQZ524312:BQZ524313 CAV524312:CAV524313 CKR524312:CKR524313 CUN524312:CUN524313 DEJ524312:DEJ524313 DOF524312:DOF524313 DYB524312:DYB524313 EHX524312:EHX524313 ERT524312:ERT524313 FBP524312:FBP524313 FLL524312:FLL524313 FVH524312:FVH524313 GFD524312:GFD524313 GOZ524312:GOZ524313 GYV524312:GYV524313 HIR524312:HIR524313 HSN524312:HSN524313 ICJ524312:ICJ524313 IMF524312:IMF524313 IWB524312:IWB524313 JFX524312:JFX524313 JPT524312:JPT524313 JZP524312:JZP524313 KJL524312:KJL524313 KTH524312:KTH524313 LDD524312:LDD524313 LMZ524312:LMZ524313 LWV524312:LWV524313 MGR524312:MGR524313 MQN524312:MQN524313 NAJ524312:NAJ524313 NKF524312:NKF524313 NUB524312:NUB524313 ODX524312:ODX524313 ONT524312:ONT524313 OXP524312:OXP524313 PHL524312:PHL524313 PRH524312:PRH524313 QBD524312:QBD524313 QKZ524312:QKZ524313 QUV524312:QUV524313 RER524312:RER524313 RON524312:RON524313 RYJ524312:RYJ524313 SIF524312:SIF524313 SSB524312:SSB524313 TBX524312:TBX524313 TLT524312:TLT524313 TVP524312:TVP524313 UFL524312:UFL524313 UPH524312:UPH524313 UZD524312:UZD524313 VIZ524312:VIZ524313 VSV524312:VSV524313 WCR524312:WCR524313 WMN524312:WMN524313 WWJ524312:WWJ524313 W589848:W589849 JX589848:JX589849 TT589848:TT589849 ADP589848:ADP589849 ANL589848:ANL589849 AXH589848:AXH589849 BHD589848:BHD589849 BQZ589848:BQZ589849 CAV589848:CAV589849 CKR589848:CKR589849 CUN589848:CUN589849 DEJ589848:DEJ589849 DOF589848:DOF589849 DYB589848:DYB589849 EHX589848:EHX589849 ERT589848:ERT589849 FBP589848:FBP589849 FLL589848:FLL589849 FVH589848:FVH589849 GFD589848:GFD589849 GOZ589848:GOZ589849 GYV589848:GYV589849 HIR589848:HIR589849 HSN589848:HSN589849 ICJ589848:ICJ589849 IMF589848:IMF589849 IWB589848:IWB589849 JFX589848:JFX589849 JPT589848:JPT589849 JZP589848:JZP589849 KJL589848:KJL589849 KTH589848:KTH589849 LDD589848:LDD589849 LMZ589848:LMZ589849 LWV589848:LWV589849 MGR589848:MGR589849 MQN589848:MQN589849 NAJ589848:NAJ589849 NKF589848:NKF589849 NUB589848:NUB589849 ODX589848:ODX589849 ONT589848:ONT589849 OXP589848:OXP589849 PHL589848:PHL589849 PRH589848:PRH589849 QBD589848:QBD589849 QKZ589848:QKZ589849 QUV589848:QUV589849 RER589848:RER589849 RON589848:RON589849 RYJ589848:RYJ589849 SIF589848:SIF589849 SSB589848:SSB589849 TBX589848:TBX589849 TLT589848:TLT589849 TVP589848:TVP589849 UFL589848:UFL589849 UPH589848:UPH589849 UZD589848:UZD589849 VIZ589848:VIZ589849 VSV589848:VSV589849 WCR589848:WCR589849 WMN589848:WMN589849 WWJ589848:WWJ589849 W655384:W655385 JX655384:JX655385 TT655384:TT655385 ADP655384:ADP655385 ANL655384:ANL655385 AXH655384:AXH655385 BHD655384:BHD655385 BQZ655384:BQZ655385 CAV655384:CAV655385 CKR655384:CKR655385 CUN655384:CUN655385 DEJ655384:DEJ655385 DOF655384:DOF655385 DYB655384:DYB655385 EHX655384:EHX655385 ERT655384:ERT655385 FBP655384:FBP655385 FLL655384:FLL655385 FVH655384:FVH655385 GFD655384:GFD655385 GOZ655384:GOZ655385 GYV655384:GYV655385 HIR655384:HIR655385 HSN655384:HSN655385 ICJ655384:ICJ655385 IMF655384:IMF655385 IWB655384:IWB655385 JFX655384:JFX655385 JPT655384:JPT655385 JZP655384:JZP655385 KJL655384:KJL655385 KTH655384:KTH655385 LDD655384:LDD655385 LMZ655384:LMZ655385 LWV655384:LWV655385 MGR655384:MGR655385 MQN655384:MQN655385 NAJ655384:NAJ655385 NKF655384:NKF655385 NUB655384:NUB655385 ODX655384:ODX655385 ONT655384:ONT655385 OXP655384:OXP655385 PHL655384:PHL655385 PRH655384:PRH655385 QBD655384:QBD655385 QKZ655384:QKZ655385 QUV655384:QUV655385 RER655384:RER655385 RON655384:RON655385 RYJ655384:RYJ655385 SIF655384:SIF655385 SSB655384:SSB655385 TBX655384:TBX655385 TLT655384:TLT655385 TVP655384:TVP655385 UFL655384:UFL655385 UPH655384:UPH655385 UZD655384:UZD655385 VIZ655384:VIZ655385 VSV655384:VSV655385 WCR655384:WCR655385 WMN655384:WMN655385 WWJ655384:WWJ655385 W720920:W720921 JX720920:JX720921 TT720920:TT720921 ADP720920:ADP720921 ANL720920:ANL720921 AXH720920:AXH720921 BHD720920:BHD720921 BQZ720920:BQZ720921 CAV720920:CAV720921 CKR720920:CKR720921 CUN720920:CUN720921 DEJ720920:DEJ720921 DOF720920:DOF720921 DYB720920:DYB720921 EHX720920:EHX720921 ERT720920:ERT720921 FBP720920:FBP720921 FLL720920:FLL720921 FVH720920:FVH720921 GFD720920:GFD720921 GOZ720920:GOZ720921 GYV720920:GYV720921 HIR720920:HIR720921 HSN720920:HSN720921 ICJ720920:ICJ720921 IMF720920:IMF720921 IWB720920:IWB720921 JFX720920:JFX720921 JPT720920:JPT720921 JZP720920:JZP720921 KJL720920:KJL720921 KTH720920:KTH720921 LDD720920:LDD720921 LMZ720920:LMZ720921 LWV720920:LWV720921 MGR720920:MGR720921 MQN720920:MQN720921 NAJ720920:NAJ720921 NKF720920:NKF720921 NUB720920:NUB720921 ODX720920:ODX720921 ONT720920:ONT720921 OXP720920:OXP720921 PHL720920:PHL720921 PRH720920:PRH720921 QBD720920:QBD720921 QKZ720920:QKZ720921 QUV720920:QUV720921 RER720920:RER720921 RON720920:RON720921 RYJ720920:RYJ720921 SIF720920:SIF720921 SSB720920:SSB720921 TBX720920:TBX720921 TLT720920:TLT720921 TVP720920:TVP720921 UFL720920:UFL720921 UPH720920:UPH720921 UZD720920:UZD720921 VIZ720920:VIZ720921 VSV720920:VSV720921 WCR720920:WCR720921 WMN720920:WMN720921 WWJ720920:WWJ720921 W786456:W786457 JX786456:JX786457 TT786456:TT786457 ADP786456:ADP786457 ANL786456:ANL786457 AXH786456:AXH786457 BHD786456:BHD786457 BQZ786456:BQZ786457 CAV786456:CAV786457 CKR786456:CKR786457 CUN786456:CUN786457 DEJ786456:DEJ786457 DOF786456:DOF786457 DYB786456:DYB786457 EHX786456:EHX786457 ERT786456:ERT786457 FBP786456:FBP786457 FLL786456:FLL786457 FVH786456:FVH786457 GFD786456:GFD786457 GOZ786456:GOZ786457 GYV786456:GYV786457 HIR786456:HIR786457 HSN786456:HSN786457 ICJ786456:ICJ786457 IMF786456:IMF786457 IWB786456:IWB786457 JFX786456:JFX786457 JPT786456:JPT786457 JZP786456:JZP786457 KJL786456:KJL786457 KTH786456:KTH786457 LDD786456:LDD786457 LMZ786456:LMZ786457 LWV786456:LWV786457 MGR786456:MGR786457 MQN786456:MQN786457 NAJ786456:NAJ786457 NKF786456:NKF786457 NUB786456:NUB786457 ODX786456:ODX786457 ONT786456:ONT786457 OXP786456:OXP786457 PHL786456:PHL786457 PRH786456:PRH786457 QBD786456:QBD786457 QKZ786456:QKZ786457 QUV786456:QUV786457 RER786456:RER786457 RON786456:RON786457 RYJ786456:RYJ786457 SIF786456:SIF786457 SSB786456:SSB786457 TBX786456:TBX786457 TLT786456:TLT786457 TVP786456:TVP786457 UFL786456:UFL786457 UPH786456:UPH786457 UZD786456:UZD786457 VIZ786456:VIZ786457 VSV786456:VSV786457 WCR786456:WCR786457 WMN786456:WMN786457 WWJ786456:WWJ786457 W851992:W851993 JX851992:JX851993 TT851992:TT851993 ADP851992:ADP851993 ANL851992:ANL851993 AXH851992:AXH851993 BHD851992:BHD851993 BQZ851992:BQZ851993 CAV851992:CAV851993 CKR851992:CKR851993 CUN851992:CUN851993 DEJ851992:DEJ851993 DOF851992:DOF851993 DYB851992:DYB851993 EHX851992:EHX851993 ERT851992:ERT851993 FBP851992:FBP851993 FLL851992:FLL851993 FVH851992:FVH851993 GFD851992:GFD851993 GOZ851992:GOZ851993 GYV851992:GYV851993 HIR851992:HIR851993 HSN851992:HSN851993 ICJ851992:ICJ851993 IMF851992:IMF851993 IWB851992:IWB851993 JFX851992:JFX851993 JPT851992:JPT851993 JZP851992:JZP851993 KJL851992:KJL851993 KTH851992:KTH851993 LDD851992:LDD851993 LMZ851992:LMZ851993 LWV851992:LWV851993 MGR851992:MGR851993 MQN851992:MQN851993 NAJ851992:NAJ851993 NKF851992:NKF851993 NUB851992:NUB851993 ODX851992:ODX851993 ONT851992:ONT851993 OXP851992:OXP851993 PHL851992:PHL851993 PRH851992:PRH851993 QBD851992:QBD851993 QKZ851992:QKZ851993 QUV851992:QUV851993 RER851992:RER851993 RON851992:RON851993 RYJ851992:RYJ851993 SIF851992:SIF851993 SSB851992:SSB851993 TBX851992:TBX851993 TLT851992:TLT851993 TVP851992:TVP851993 UFL851992:UFL851993 UPH851992:UPH851993 UZD851992:UZD851993 VIZ851992:VIZ851993 VSV851992:VSV851993 WCR851992:WCR851993 WMN851992:WMN851993 WWJ851992:WWJ851993 W917528:W917529 JX917528:JX917529 TT917528:TT917529 ADP917528:ADP917529 ANL917528:ANL917529 AXH917528:AXH917529 BHD917528:BHD917529 BQZ917528:BQZ917529 CAV917528:CAV917529 CKR917528:CKR917529 CUN917528:CUN917529 DEJ917528:DEJ917529 DOF917528:DOF917529 DYB917528:DYB917529 EHX917528:EHX917529 ERT917528:ERT917529 FBP917528:FBP917529 FLL917528:FLL917529 FVH917528:FVH917529 GFD917528:GFD917529 GOZ917528:GOZ917529 GYV917528:GYV917529 HIR917528:HIR917529 HSN917528:HSN917529 ICJ917528:ICJ917529 IMF917528:IMF917529 IWB917528:IWB917529 JFX917528:JFX917529 JPT917528:JPT917529 JZP917528:JZP917529 KJL917528:KJL917529 KTH917528:KTH917529 LDD917528:LDD917529 LMZ917528:LMZ917529 LWV917528:LWV917529 MGR917528:MGR917529 MQN917528:MQN917529 NAJ917528:NAJ917529 NKF917528:NKF917529 NUB917528:NUB917529 ODX917528:ODX917529 ONT917528:ONT917529 OXP917528:OXP917529 PHL917528:PHL917529 PRH917528:PRH917529 QBD917528:QBD917529 QKZ917528:QKZ917529 QUV917528:QUV917529 RER917528:RER917529 RON917528:RON917529 RYJ917528:RYJ917529 SIF917528:SIF917529 SSB917528:SSB917529 TBX917528:TBX917529 TLT917528:TLT917529 TVP917528:TVP917529 UFL917528:UFL917529 UPH917528:UPH917529 UZD917528:UZD917529 VIZ917528:VIZ917529 VSV917528:VSV917529 WCR917528:WCR917529 WMN917528:WMN917529 WWJ917528:WWJ917529 W983064:W983065 JX983064:JX983065 TT983064:TT983065 ADP983064:ADP983065 ANL983064:ANL983065 AXH983064:AXH983065 BHD983064:BHD983065 BQZ983064:BQZ983065 CAV983064:CAV983065 CKR983064:CKR983065 CUN983064:CUN983065 DEJ983064:DEJ983065 DOF983064:DOF983065 DYB983064:DYB983065 EHX983064:EHX983065 ERT983064:ERT983065 FBP983064:FBP983065 FLL983064:FLL983065 FVH983064:FVH983065 GFD983064:GFD983065 GOZ983064:GOZ983065 GYV983064:GYV983065 HIR983064:HIR983065 HSN983064:HSN983065 ICJ983064:ICJ983065 IMF983064:IMF983065 IWB983064:IWB983065 JFX983064:JFX983065 JPT983064:JPT983065 JZP983064:JZP983065 KJL983064:KJL983065 KTH983064:KTH983065 LDD983064:LDD983065 LMZ983064:LMZ983065 LWV983064:LWV983065 MGR983064:MGR983065 MQN983064:MQN983065 NAJ983064:NAJ983065 NKF983064:NKF983065 NUB983064:NUB983065 ODX983064:ODX983065 ONT983064:ONT983065 OXP983064:OXP983065 PHL983064:PHL983065 PRH983064:PRH983065 QBD983064:QBD983065 QKZ983064:QKZ983065 QUV983064:QUV983065 RER983064:RER983065 RON983064:RON983065 RYJ983064:RYJ983065 SIF983064:SIF983065 SSB983064:SSB983065 TBX983064:TBX983065 TLT983064:TLT983065 TVP983064:TVP983065 UFL983064:UFL983065 UPH983064:UPH983065 UZD983064:UZD983065 VIZ983064:VIZ983065 VSV983064:VSV983065 WCR983064:WCR983065 WMN983064:WMN983065 WWJ983064:WWJ983065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JX24 WWL983064:WWL983065 Y65560:Y65561 JZ65560:JZ65561 TV65560:TV65561 ADR65560:ADR65561 ANN65560:ANN65561 AXJ65560:AXJ65561 BHF65560:BHF65561 BRB65560:BRB65561 CAX65560:CAX65561 CKT65560:CKT65561 CUP65560:CUP65561 DEL65560:DEL65561 DOH65560:DOH65561 DYD65560:DYD65561 EHZ65560:EHZ65561 ERV65560:ERV65561 FBR65560:FBR65561 FLN65560:FLN65561 FVJ65560:FVJ65561 GFF65560:GFF65561 GPB65560:GPB65561 GYX65560:GYX65561 HIT65560:HIT65561 HSP65560:HSP65561 ICL65560:ICL65561 IMH65560:IMH65561 IWD65560:IWD65561 JFZ65560:JFZ65561 JPV65560:JPV65561 JZR65560:JZR65561 KJN65560:KJN65561 KTJ65560:KTJ65561 LDF65560:LDF65561 LNB65560:LNB65561 LWX65560:LWX65561 MGT65560:MGT65561 MQP65560:MQP65561 NAL65560:NAL65561 NKH65560:NKH65561 NUD65560:NUD65561 ODZ65560:ODZ65561 ONV65560:ONV65561 OXR65560:OXR65561 PHN65560:PHN65561 PRJ65560:PRJ65561 QBF65560:QBF65561 QLB65560:QLB65561 QUX65560:QUX65561 RET65560:RET65561 ROP65560:ROP65561 RYL65560:RYL65561 SIH65560:SIH65561 SSD65560:SSD65561 TBZ65560:TBZ65561 TLV65560:TLV65561 TVR65560:TVR65561 UFN65560:UFN65561 UPJ65560:UPJ65561 UZF65560:UZF65561 VJB65560:VJB65561 VSX65560:VSX65561 WCT65560:WCT65561 WMP65560:WMP65561 WWL65560:WWL65561 Y131096:Y131097 JZ131096:JZ131097 TV131096:TV131097 ADR131096:ADR131097 ANN131096:ANN131097 AXJ131096:AXJ131097 BHF131096:BHF131097 BRB131096:BRB131097 CAX131096:CAX131097 CKT131096:CKT131097 CUP131096:CUP131097 DEL131096:DEL131097 DOH131096:DOH131097 DYD131096:DYD131097 EHZ131096:EHZ131097 ERV131096:ERV131097 FBR131096:FBR131097 FLN131096:FLN131097 FVJ131096:FVJ131097 GFF131096:GFF131097 GPB131096:GPB131097 GYX131096:GYX131097 HIT131096:HIT131097 HSP131096:HSP131097 ICL131096:ICL131097 IMH131096:IMH131097 IWD131096:IWD131097 JFZ131096:JFZ131097 JPV131096:JPV131097 JZR131096:JZR131097 KJN131096:KJN131097 KTJ131096:KTJ131097 LDF131096:LDF131097 LNB131096:LNB131097 LWX131096:LWX131097 MGT131096:MGT131097 MQP131096:MQP131097 NAL131096:NAL131097 NKH131096:NKH131097 NUD131096:NUD131097 ODZ131096:ODZ131097 ONV131096:ONV131097 OXR131096:OXR131097 PHN131096:PHN131097 PRJ131096:PRJ131097 QBF131096:QBF131097 QLB131096:QLB131097 QUX131096:QUX131097 RET131096:RET131097 ROP131096:ROP131097 RYL131096:RYL131097 SIH131096:SIH131097 SSD131096:SSD131097 TBZ131096:TBZ131097 TLV131096:TLV131097 TVR131096:TVR131097 UFN131096:UFN131097 UPJ131096:UPJ131097 UZF131096:UZF131097 VJB131096:VJB131097 VSX131096:VSX131097 WCT131096:WCT131097 WMP131096:WMP131097 WWL131096:WWL131097 Y196632:Y196633 JZ196632:JZ196633 TV196632:TV196633 ADR196632:ADR196633 ANN196632:ANN196633 AXJ196632:AXJ196633 BHF196632:BHF196633 BRB196632:BRB196633 CAX196632:CAX196633 CKT196632:CKT196633 CUP196632:CUP196633 DEL196632:DEL196633 DOH196632:DOH196633 DYD196632:DYD196633 EHZ196632:EHZ196633 ERV196632:ERV196633 FBR196632:FBR196633 FLN196632:FLN196633 FVJ196632:FVJ196633 GFF196632:GFF196633 GPB196632:GPB196633 GYX196632:GYX196633 HIT196632:HIT196633 HSP196632:HSP196633 ICL196632:ICL196633 IMH196632:IMH196633 IWD196632:IWD196633 JFZ196632:JFZ196633 JPV196632:JPV196633 JZR196632:JZR196633 KJN196632:KJN196633 KTJ196632:KTJ196633 LDF196632:LDF196633 LNB196632:LNB196633 LWX196632:LWX196633 MGT196632:MGT196633 MQP196632:MQP196633 NAL196632:NAL196633 NKH196632:NKH196633 NUD196632:NUD196633 ODZ196632:ODZ196633 ONV196632:ONV196633 OXR196632:OXR196633 PHN196632:PHN196633 PRJ196632:PRJ196633 QBF196632:QBF196633 QLB196632:QLB196633 QUX196632:QUX196633 RET196632:RET196633 ROP196632:ROP196633 RYL196632:RYL196633 SIH196632:SIH196633 SSD196632:SSD196633 TBZ196632:TBZ196633 TLV196632:TLV196633 TVR196632:TVR196633 UFN196632:UFN196633 UPJ196632:UPJ196633 UZF196632:UZF196633 VJB196632:VJB196633 VSX196632:VSX196633 WCT196632:WCT196633 WMP196632:WMP196633 WWL196632:WWL196633 Y262168:Y262169 JZ262168:JZ262169 TV262168:TV262169 ADR262168:ADR262169 ANN262168:ANN262169 AXJ262168:AXJ262169 BHF262168:BHF262169 BRB262168:BRB262169 CAX262168:CAX262169 CKT262168:CKT262169 CUP262168:CUP262169 DEL262168:DEL262169 DOH262168:DOH262169 DYD262168:DYD262169 EHZ262168:EHZ262169 ERV262168:ERV262169 FBR262168:FBR262169 FLN262168:FLN262169 FVJ262168:FVJ262169 GFF262168:GFF262169 GPB262168:GPB262169 GYX262168:GYX262169 HIT262168:HIT262169 HSP262168:HSP262169 ICL262168:ICL262169 IMH262168:IMH262169 IWD262168:IWD262169 JFZ262168:JFZ262169 JPV262168:JPV262169 JZR262168:JZR262169 KJN262168:KJN262169 KTJ262168:KTJ262169 LDF262168:LDF262169 LNB262168:LNB262169 LWX262168:LWX262169 MGT262168:MGT262169 MQP262168:MQP262169 NAL262168:NAL262169 NKH262168:NKH262169 NUD262168:NUD262169 ODZ262168:ODZ262169 ONV262168:ONV262169 OXR262168:OXR262169 PHN262168:PHN262169 PRJ262168:PRJ262169 QBF262168:QBF262169 QLB262168:QLB262169 QUX262168:QUX262169 RET262168:RET262169 ROP262168:ROP262169 RYL262168:RYL262169 SIH262168:SIH262169 SSD262168:SSD262169 TBZ262168:TBZ262169 TLV262168:TLV262169 TVR262168:TVR262169 UFN262168:UFN262169 UPJ262168:UPJ262169 UZF262168:UZF262169 VJB262168:VJB262169 VSX262168:VSX262169 WCT262168:WCT262169 WMP262168:WMP262169 WWL262168:WWL262169 Y327704:Y327705 JZ327704:JZ327705 TV327704:TV327705 ADR327704:ADR327705 ANN327704:ANN327705 AXJ327704:AXJ327705 BHF327704:BHF327705 BRB327704:BRB327705 CAX327704:CAX327705 CKT327704:CKT327705 CUP327704:CUP327705 DEL327704:DEL327705 DOH327704:DOH327705 DYD327704:DYD327705 EHZ327704:EHZ327705 ERV327704:ERV327705 FBR327704:FBR327705 FLN327704:FLN327705 FVJ327704:FVJ327705 GFF327704:GFF327705 GPB327704:GPB327705 GYX327704:GYX327705 HIT327704:HIT327705 HSP327704:HSP327705 ICL327704:ICL327705 IMH327704:IMH327705 IWD327704:IWD327705 JFZ327704:JFZ327705 JPV327704:JPV327705 JZR327704:JZR327705 KJN327704:KJN327705 KTJ327704:KTJ327705 LDF327704:LDF327705 LNB327704:LNB327705 LWX327704:LWX327705 MGT327704:MGT327705 MQP327704:MQP327705 NAL327704:NAL327705 NKH327704:NKH327705 NUD327704:NUD327705 ODZ327704:ODZ327705 ONV327704:ONV327705 OXR327704:OXR327705 PHN327704:PHN327705 PRJ327704:PRJ327705 QBF327704:QBF327705 QLB327704:QLB327705 QUX327704:QUX327705 RET327704:RET327705 ROP327704:ROP327705 RYL327704:RYL327705 SIH327704:SIH327705 SSD327704:SSD327705 TBZ327704:TBZ327705 TLV327704:TLV327705 TVR327704:TVR327705 UFN327704:UFN327705 UPJ327704:UPJ327705 UZF327704:UZF327705 VJB327704:VJB327705 VSX327704:VSX327705 WCT327704:WCT327705 WMP327704:WMP327705 WWL327704:WWL327705 Y393240:Y393241 JZ393240:JZ393241 TV393240:TV393241 ADR393240:ADR393241 ANN393240:ANN393241 AXJ393240:AXJ393241 BHF393240:BHF393241 BRB393240:BRB393241 CAX393240:CAX393241 CKT393240:CKT393241 CUP393240:CUP393241 DEL393240:DEL393241 DOH393240:DOH393241 DYD393240:DYD393241 EHZ393240:EHZ393241 ERV393240:ERV393241 FBR393240:FBR393241 FLN393240:FLN393241 FVJ393240:FVJ393241 GFF393240:GFF393241 GPB393240:GPB393241 GYX393240:GYX393241 HIT393240:HIT393241 HSP393240:HSP393241 ICL393240:ICL393241 IMH393240:IMH393241 IWD393240:IWD393241 JFZ393240:JFZ393241 JPV393240:JPV393241 JZR393240:JZR393241 KJN393240:KJN393241 KTJ393240:KTJ393241 LDF393240:LDF393241 LNB393240:LNB393241 LWX393240:LWX393241 MGT393240:MGT393241 MQP393240:MQP393241 NAL393240:NAL393241 NKH393240:NKH393241 NUD393240:NUD393241 ODZ393240:ODZ393241 ONV393240:ONV393241 OXR393240:OXR393241 PHN393240:PHN393241 PRJ393240:PRJ393241 QBF393240:QBF393241 QLB393240:QLB393241 QUX393240:QUX393241 RET393240:RET393241 ROP393240:ROP393241 RYL393240:RYL393241 SIH393240:SIH393241 SSD393240:SSD393241 TBZ393240:TBZ393241 TLV393240:TLV393241 TVR393240:TVR393241 UFN393240:UFN393241 UPJ393240:UPJ393241 UZF393240:UZF393241 VJB393240:VJB393241 VSX393240:VSX393241 WCT393240:WCT393241 WMP393240:WMP393241 WWL393240:WWL393241 Y458776:Y458777 JZ458776:JZ458777 TV458776:TV458777 ADR458776:ADR458777 ANN458776:ANN458777 AXJ458776:AXJ458777 BHF458776:BHF458777 BRB458776:BRB458777 CAX458776:CAX458777 CKT458776:CKT458777 CUP458776:CUP458777 DEL458776:DEL458777 DOH458776:DOH458777 DYD458776:DYD458777 EHZ458776:EHZ458777 ERV458776:ERV458777 FBR458776:FBR458777 FLN458776:FLN458777 FVJ458776:FVJ458777 GFF458776:GFF458777 GPB458776:GPB458777 GYX458776:GYX458777 HIT458776:HIT458777 HSP458776:HSP458777 ICL458776:ICL458777 IMH458776:IMH458777 IWD458776:IWD458777 JFZ458776:JFZ458777 JPV458776:JPV458777 JZR458776:JZR458777 KJN458776:KJN458777 KTJ458776:KTJ458777 LDF458776:LDF458777 LNB458776:LNB458777 LWX458776:LWX458777 MGT458776:MGT458777 MQP458776:MQP458777 NAL458776:NAL458777 NKH458776:NKH458777 NUD458776:NUD458777 ODZ458776:ODZ458777 ONV458776:ONV458777 OXR458776:OXR458777 PHN458776:PHN458777 PRJ458776:PRJ458777 QBF458776:QBF458777 QLB458776:QLB458777 QUX458776:QUX458777 RET458776:RET458777 ROP458776:ROP458777 RYL458776:RYL458777 SIH458776:SIH458777 SSD458776:SSD458777 TBZ458776:TBZ458777 TLV458776:TLV458777 TVR458776:TVR458777 UFN458776:UFN458777 UPJ458776:UPJ458777 UZF458776:UZF458777 VJB458776:VJB458777 VSX458776:VSX458777 WCT458776:WCT458777 WMP458776:WMP458777 WWL458776:WWL458777 Y524312:Y524313 JZ524312:JZ524313 TV524312:TV524313 ADR524312:ADR524313 ANN524312:ANN524313 AXJ524312:AXJ524313 BHF524312:BHF524313 BRB524312:BRB524313 CAX524312:CAX524313 CKT524312:CKT524313 CUP524312:CUP524313 DEL524312:DEL524313 DOH524312:DOH524313 DYD524312:DYD524313 EHZ524312:EHZ524313 ERV524312:ERV524313 FBR524312:FBR524313 FLN524312:FLN524313 FVJ524312:FVJ524313 GFF524312:GFF524313 GPB524312:GPB524313 GYX524312:GYX524313 HIT524312:HIT524313 HSP524312:HSP524313 ICL524312:ICL524313 IMH524312:IMH524313 IWD524312:IWD524313 JFZ524312:JFZ524313 JPV524312:JPV524313 JZR524312:JZR524313 KJN524312:KJN524313 KTJ524312:KTJ524313 LDF524312:LDF524313 LNB524312:LNB524313 LWX524312:LWX524313 MGT524312:MGT524313 MQP524312:MQP524313 NAL524312:NAL524313 NKH524312:NKH524313 NUD524312:NUD524313 ODZ524312:ODZ524313 ONV524312:ONV524313 OXR524312:OXR524313 PHN524312:PHN524313 PRJ524312:PRJ524313 QBF524312:QBF524313 QLB524312:QLB524313 QUX524312:QUX524313 RET524312:RET524313 ROP524312:ROP524313 RYL524312:RYL524313 SIH524312:SIH524313 SSD524312:SSD524313 TBZ524312:TBZ524313 TLV524312:TLV524313 TVR524312:TVR524313 UFN524312:UFN524313 UPJ524312:UPJ524313 UZF524312:UZF524313 VJB524312:VJB524313 VSX524312:VSX524313 WCT524312:WCT524313 WMP524312:WMP524313 WWL524312:WWL524313 Y589848:Y589849 JZ589848:JZ589849 TV589848:TV589849 ADR589848:ADR589849 ANN589848:ANN589849 AXJ589848:AXJ589849 BHF589848:BHF589849 BRB589848:BRB589849 CAX589848:CAX589849 CKT589848:CKT589849 CUP589848:CUP589849 DEL589848:DEL589849 DOH589848:DOH589849 DYD589848:DYD589849 EHZ589848:EHZ589849 ERV589848:ERV589849 FBR589848:FBR589849 FLN589848:FLN589849 FVJ589848:FVJ589849 GFF589848:GFF589849 GPB589848:GPB589849 GYX589848:GYX589849 HIT589848:HIT589849 HSP589848:HSP589849 ICL589848:ICL589849 IMH589848:IMH589849 IWD589848:IWD589849 JFZ589848:JFZ589849 JPV589848:JPV589849 JZR589848:JZR589849 KJN589848:KJN589849 KTJ589848:KTJ589849 LDF589848:LDF589849 LNB589848:LNB589849 LWX589848:LWX589849 MGT589848:MGT589849 MQP589848:MQP589849 NAL589848:NAL589849 NKH589848:NKH589849 NUD589848:NUD589849 ODZ589848:ODZ589849 ONV589848:ONV589849 OXR589848:OXR589849 PHN589848:PHN589849 PRJ589848:PRJ589849 QBF589848:QBF589849 QLB589848:QLB589849 QUX589848:QUX589849 RET589848:RET589849 ROP589848:ROP589849 RYL589848:RYL589849 SIH589848:SIH589849 SSD589848:SSD589849 TBZ589848:TBZ589849 TLV589848:TLV589849 TVR589848:TVR589849 UFN589848:UFN589849 UPJ589848:UPJ589849 UZF589848:UZF589849 VJB589848:VJB589849 VSX589848:VSX589849 WCT589848:WCT589849 WMP589848:WMP589849 WWL589848:WWL589849 Y655384:Y655385 JZ655384:JZ655385 TV655384:TV655385 ADR655384:ADR655385 ANN655384:ANN655385 AXJ655384:AXJ655385 BHF655384:BHF655385 BRB655384:BRB655385 CAX655384:CAX655385 CKT655384:CKT655385 CUP655384:CUP655385 DEL655384:DEL655385 DOH655384:DOH655385 DYD655384:DYD655385 EHZ655384:EHZ655385 ERV655384:ERV655385 FBR655384:FBR655385 FLN655384:FLN655385 FVJ655384:FVJ655385 GFF655384:GFF655385 GPB655384:GPB655385 GYX655384:GYX655385 HIT655384:HIT655385 HSP655384:HSP655385 ICL655384:ICL655385 IMH655384:IMH655385 IWD655384:IWD655385 JFZ655384:JFZ655385 JPV655384:JPV655385 JZR655384:JZR655385 KJN655384:KJN655385 KTJ655384:KTJ655385 LDF655384:LDF655385 LNB655384:LNB655385 LWX655384:LWX655385 MGT655384:MGT655385 MQP655384:MQP655385 NAL655384:NAL655385 NKH655384:NKH655385 NUD655384:NUD655385 ODZ655384:ODZ655385 ONV655384:ONV655385 OXR655384:OXR655385 PHN655384:PHN655385 PRJ655384:PRJ655385 QBF655384:QBF655385 QLB655384:QLB655385 QUX655384:QUX655385 RET655384:RET655385 ROP655384:ROP655385 RYL655384:RYL655385 SIH655384:SIH655385 SSD655384:SSD655385 TBZ655384:TBZ655385 TLV655384:TLV655385 TVR655384:TVR655385 UFN655384:UFN655385 UPJ655384:UPJ655385 UZF655384:UZF655385 VJB655384:VJB655385 VSX655384:VSX655385 WCT655384:WCT655385 WMP655384:WMP655385 WWL655384:WWL655385 Y720920:Y720921 JZ720920:JZ720921 TV720920:TV720921 ADR720920:ADR720921 ANN720920:ANN720921 AXJ720920:AXJ720921 BHF720920:BHF720921 BRB720920:BRB720921 CAX720920:CAX720921 CKT720920:CKT720921 CUP720920:CUP720921 DEL720920:DEL720921 DOH720920:DOH720921 DYD720920:DYD720921 EHZ720920:EHZ720921 ERV720920:ERV720921 FBR720920:FBR720921 FLN720920:FLN720921 FVJ720920:FVJ720921 GFF720920:GFF720921 GPB720920:GPB720921 GYX720920:GYX720921 HIT720920:HIT720921 HSP720920:HSP720921 ICL720920:ICL720921 IMH720920:IMH720921 IWD720920:IWD720921 JFZ720920:JFZ720921 JPV720920:JPV720921 JZR720920:JZR720921 KJN720920:KJN720921 KTJ720920:KTJ720921 LDF720920:LDF720921 LNB720920:LNB720921 LWX720920:LWX720921 MGT720920:MGT720921 MQP720920:MQP720921 NAL720920:NAL720921 NKH720920:NKH720921 NUD720920:NUD720921 ODZ720920:ODZ720921 ONV720920:ONV720921 OXR720920:OXR720921 PHN720920:PHN720921 PRJ720920:PRJ720921 QBF720920:QBF720921 QLB720920:QLB720921 QUX720920:QUX720921 RET720920:RET720921 ROP720920:ROP720921 RYL720920:RYL720921 SIH720920:SIH720921 SSD720920:SSD720921 TBZ720920:TBZ720921 TLV720920:TLV720921 TVR720920:TVR720921 UFN720920:UFN720921 UPJ720920:UPJ720921 UZF720920:UZF720921 VJB720920:VJB720921 VSX720920:VSX720921 WCT720920:WCT720921 WMP720920:WMP720921 WWL720920:WWL720921 Y786456:Y786457 JZ786456:JZ786457 TV786456:TV786457 ADR786456:ADR786457 ANN786456:ANN786457 AXJ786456:AXJ786457 BHF786456:BHF786457 BRB786456:BRB786457 CAX786456:CAX786457 CKT786456:CKT786457 CUP786456:CUP786457 DEL786456:DEL786457 DOH786456:DOH786457 DYD786456:DYD786457 EHZ786456:EHZ786457 ERV786456:ERV786457 FBR786456:FBR786457 FLN786456:FLN786457 FVJ786456:FVJ786457 GFF786456:GFF786457 GPB786456:GPB786457 GYX786456:GYX786457 HIT786456:HIT786457 HSP786456:HSP786457 ICL786456:ICL786457 IMH786456:IMH786457 IWD786456:IWD786457 JFZ786456:JFZ786457 JPV786456:JPV786457 JZR786456:JZR786457 KJN786456:KJN786457 KTJ786456:KTJ786457 LDF786456:LDF786457 LNB786456:LNB786457 LWX786456:LWX786457 MGT786456:MGT786457 MQP786456:MQP786457 NAL786456:NAL786457 NKH786456:NKH786457 NUD786456:NUD786457 ODZ786456:ODZ786457 ONV786456:ONV786457 OXR786456:OXR786457 PHN786456:PHN786457 PRJ786456:PRJ786457 QBF786456:QBF786457 QLB786456:QLB786457 QUX786456:QUX786457 RET786456:RET786457 ROP786456:ROP786457 RYL786456:RYL786457 SIH786456:SIH786457 SSD786456:SSD786457 TBZ786456:TBZ786457 TLV786456:TLV786457 TVR786456:TVR786457 UFN786456:UFN786457 UPJ786456:UPJ786457 UZF786456:UZF786457 VJB786456:VJB786457 VSX786456:VSX786457 WCT786456:WCT786457 WMP786456:WMP786457 WWL786456:WWL786457 Y851992:Y851993 JZ851992:JZ851993 TV851992:TV851993 ADR851992:ADR851993 ANN851992:ANN851993 AXJ851992:AXJ851993 BHF851992:BHF851993 BRB851992:BRB851993 CAX851992:CAX851993 CKT851992:CKT851993 CUP851992:CUP851993 DEL851992:DEL851993 DOH851992:DOH851993 DYD851992:DYD851993 EHZ851992:EHZ851993 ERV851992:ERV851993 FBR851992:FBR851993 FLN851992:FLN851993 FVJ851992:FVJ851993 GFF851992:GFF851993 GPB851992:GPB851993 GYX851992:GYX851993 HIT851992:HIT851993 HSP851992:HSP851993 ICL851992:ICL851993 IMH851992:IMH851993 IWD851992:IWD851993 JFZ851992:JFZ851993 JPV851992:JPV851993 JZR851992:JZR851993 KJN851992:KJN851993 KTJ851992:KTJ851993 LDF851992:LDF851993 LNB851992:LNB851993 LWX851992:LWX851993 MGT851992:MGT851993 MQP851992:MQP851993 NAL851992:NAL851993 NKH851992:NKH851993 NUD851992:NUD851993 ODZ851992:ODZ851993 ONV851992:ONV851993 OXR851992:OXR851993 PHN851992:PHN851993 PRJ851992:PRJ851993 QBF851992:QBF851993 QLB851992:QLB851993 QUX851992:QUX851993 RET851992:RET851993 ROP851992:ROP851993 RYL851992:RYL851993 SIH851992:SIH851993 SSD851992:SSD851993 TBZ851992:TBZ851993 TLV851992:TLV851993 TVR851992:TVR851993 UFN851992:UFN851993 UPJ851992:UPJ851993 UZF851992:UZF851993 VJB851992:VJB851993 VSX851992:VSX851993 WCT851992:WCT851993 WMP851992:WMP851993 WWL851992:WWL851993 Y917528:Y917529 JZ917528:JZ917529 TV917528:TV917529 ADR917528:ADR917529 ANN917528:ANN917529 AXJ917528:AXJ917529 BHF917528:BHF917529 BRB917528:BRB917529 CAX917528:CAX917529 CKT917528:CKT917529 CUP917528:CUP917529 DEL917528:DEL917529 DOH917528:DOH917529 DYD917528:DYD917529 EHZ917528:EHZ917529 ERV917528:ERV917529 FBR917528:FBR917529 FLN917528:FLN917529 FVJ917528:FVJ917529 GFF917528:GFF917529 GPB917528:GPB917529 GYX917528:GYX917529 HIT917528:HIT917529 HSP917528:HSP917529 ICL917528:ICL917529 IMH917528:IMH917529 IWD917528:IWD917529 JFZ917528:JFZ917529 JPV917528:JPV917529 JZR917528:JZR917529 KJN917528:KJN917529 KTJ917528:KTJ917529 LDF917528:LDF917529 LNB917528:LNB917529 LWX917528:LWX917529 MGT917528:MGT917529 MQP917528:MQP917529 NAL917528:NAL917529 NKH917528:NKH917529 NUD917528:NUD917529 ODZ917528:ODZ917529 ONV917528:ONV917529 OXR917528:OXR917529 PHN917528:PHN917529 PRJ917528:PRJ917529 QBF917528:QBF917529 QLB917528:QLB917529 QUX917528:QUX917529 RET917528:RET917529 ROP917528:ROP917529 RYL917528:RYL917529 SIH917528:SIH917529 SSD917528:SSD917529 TBZ917528:TBZ917529 TLV917528:TLV917529 TVR917528:TVR917529 UFN917528:UFN917529 UPJ917528:UPJ917529 UZF917528:UZF917529 VJB917528:VJB917529 VSX917528:VSX917529 WCT917528:WCT917529 WMP917528:WMP917529 WWL917528:WWL917529 Y983064:Y983065 JZ983064:JZ983065 TV983064:TV983065 ADR983064:ADR983065 ANN983064:ANN983065 AXJ983064:AXJ983065 BHF983064:BHF983065 BRB983064:BRB983065 CAX983064:CAX983065 CKT983064:CKT983065 CUP983064:CUP983065 DEL983064:DEL983065 DOH983064:DOH983065 DYD983064:DYD983065 EHZ983064:EHZ983065 ERV983064:ERV983065 FBR983064:FBR983065 FLN983064:FLN983065 FVJ983064:FVJ983065 GFF983064:GFF983065 GPB983064:GPB983065 GYX983064:GYX983065 HIT983064:HIT983065 HSP983064:HSP983065 ICL983064:ICL983065 IMH983064:IMH983065 IWD983064:IWD983065 JFZ983064:JFZ983065 JPV983064:JPV983065 JZR983064:JZR983065 KJN983064:KJN983065 KTJ983064:KTJ983065 LDF983064:LDF983065 LNB983064:LNB983065 LWX983064:LWX983065 MGT983064:MGT983065 MQP983064:MQP983065 NAL983064:NAL983065 NKH983064:NKH983065 NUD983064:NUD983065 ODZ983064:ODZ983065 ONV983064:ONV983065 OXR983064:OXR983065 PHN983064:PHN983065 PRJ983064:PRJ983065 QBF983064:QBF983065 QLB983064:QLB983065 QUX983064:QUX983065 RET983064:RET983065 ROP983064:ROP983065 RYL983064:RYL983065 SIH983064:SIH983065 SSD983064:SSD983065 TBZ983064:TBZ983065 TLV983064:TLV983065 TVR983064:TVR983065 UFN983064:UFN983065 UPJ983064:UPJ983065 UZF983064:UZF983065 VJB983064:VJB983065 VSX983064:VSX983065 WCT983064:WCT983065 WMP983064:WMP983065 TT24 Y24 W24 WMW29 WWS29 W29 KE29 UA29 ADW29 ANS29 AXO29 BHK29 BRG29 CBC29 CKY29 CUU29 DEQ29 DOM29 DYI29 EIE29 ESA29 FBW29 FLS29 FVO29 GFK29 GPG29 GZC29 HIY29 HSU29 ICQ29 IMM29 IWI29 JGE29 JQA29 JZW29 KJS29 KTO29 LDK29 LNG29 LXC29 MGY29 MQU29 NAQ29 NKM29 NUI29 OEE29 OOA29 OXW29 PHS29 PRO29 QBK29 QLG29 QVC29 REY29 ROU29 RYQ29 SIM29 SSI29 TCE29 TMA29 TVW29 UFS29 UPO29 UZK29 VJG29 VTC29 WCY29 WMU29 WWQ29 Y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AI65560:AI65561 AI131096:AI131097 AI196632:AI196633 AI262168:AI262169 AI327704:AI327705 AI393240:AI393241 AI458776:AI458777 AI524312:AI524313 AI589848:AI589849 AI655384:AI655385 AI720920:AI720921 AI786456:AI786457 AI851992:AI851993 AI917528:AI917529 AI983064:AI983065 AK65560:AK65561 AK131096:AK131097 AK196632:AK196633 AK262168:AK262169 AK327704:AK327705 AK393240:AK393241 AK458776:AK458777 AK524312:AK524313 AK589848:AK589849 AK655384:AK655385 AK720920:AK720921 AK786456:AK786457 AK851992:AK851993 AK917528:AK917529 AK983064:AK983065 AK24 AI24 AI29 AK29" xr:uid="{00000000-0002-0000-1900-000005000000}"/>
    <dataValidation allowBlank="1" promptTitle="checkPeriodRange" sqref="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JW24 WWI983064:WWI983065 V65560:V65561 JW65560:JW65561 TS65560:TS65561 ADO65560:ADO65561 ANK65560:ANK65561 AXG65560:AXG65561 BHC65560:BHC65561 BQY65560:BQY65561 CAU65560:CAU65561 CKQ65560:CKQ65561 CUM65560:CUM65561 DEI65560:DEI65561 DOE65560:DOE65561 DYA65560:DYA65561 EHW65560:EHW65561 ERS65560:ERS65561 FBO65560:FBO65561 FLK65560:FLK65561 FVG65560:FVG65561 GFC65560:GFC65561 GOY65560:GOY65561 GYU65560:GYU65561 HIQ65560:HIQ65561 HSM65560:HSM65561 ICI65560:ICI65561 IME65560:IME65561 IWA65560:IWA65561 JFW65560:JFW65561 JPS65560:JPS65561 JZO65560:JZO65561 KJK65560:KJK65561 KTG65560:KTG65561 LDC65560:LDC65561 LMY65560:LMY65561 LWU65560:LWU65561 MGQ65560:MGQ65561 MQM65560:MQM65561 NAI65560:NAI65561 NKE65560:NKE65561 NUA65560:NUA65561 ODW65560:ODW65561 ONS65560:ONS65561 OXO65560:OXO65561 PHK65560:PHK65561 PRG65560:PRG65561 QBC65560:QBC65561 QKY65560:QKY65561 QUU65560:QUU65561 REQ65560:REQ65561 ROM65560:ROM65561 RYI65560:RYI65561 SIE65560:SIE65561 SSA65560:SSA65561 TBW65560:TBW65561 TLS65560:TLS65561 TVO65560:TVO65561 UFK65560:UFK65561 UPG65560:UPG65561 UZC65560:UZC65561 VIY65560:VIY65561 VSU65560:VSU65561 WCQ65560:WCQ65561 WMM65560:WMM65561 WWI65560:WWI65561 V131096:V131097 JW131096:JW131097 TS131096:TS131097 ADO131096:ADO131097 ANK131096:ANK131097 AXG131096:AXG131097 BHC131096:BHC131097 BQY131096:BQY131097 CAU131096:CAU131097 CKQ131096:CKQ131097 CUM131096:CUM131097 DEI131096:DEI131097 DOE131096:DOE131097 DYA131096:DYA131097 EHW131096:EHW131097 ERS131096:ERS131097 FBO131096:FBO131097 FLK131096:FLK131097 FVG131096:FVG131097 GFC131096:GFC131097 GOY131096:GOY131097 GYU131096:GYU131097 HIQ131096:HIQ131097 HSM131096:HSM131097 ICI131096:ICI131097 IME131096:IME131097 IWA131096:IWA131097 JFW131096:JFW131097 JPS131096:JPS131097 JZO131096:JZO131097 KJK131096:KJK131097 KTG131096:KTG131097 LDC131096:LDC131097 LMY131096:LMY131097 LWU131096:LWU131097 MGQ131096:MGQ131097 MQM131096:MQM131097 NAI131096:NAI131097 NKE131096:NKE131097 NUA131096:NUA131097 ODW131096:ODW131097 ONS131096:ONS131097 OXO131096:OXO131097 PHK131096:PHK131097 PRG131096:PRG131097 QBC131096:QBC131097 QKY131096:QKY131097 QUU131096:QUU131097 REQ131096:REQ131097 ROM131096:ROM131097 RYI131096:RYI131097 SIE131096:SIE131097 SSA131096:SSA131097 TBW131096:TBW131097 TLS131096:TLS131097 TVO131096:TVO131097 UFK131096:UFK131097 UPG131096:UPG131097 UZC131096:UZC131097 VIY131096:VIY131097 VSU131096:VSU131097 WCQ131096:WCQ131097 WMM131096:WMM131097 WWI131096:WWI131097 V196632:V196633 JW196632:JW196633 TS196632:TS196633 ADO196632:ADO196633 ANK196632:ANK196633 AXG196632:AXG196633 BHC196632:BHC196633 BQY196632:BQY196633 CAU196632:CAU196633 CKQ196632:CKQ196633 CUM196632:CUM196633 DEI196632:DEI196633 DOE196632:DOE196633 DYA196632:DYA196633 EHW196632:EHW196633 ERS196632:ERS196633 FBO196632:FBO196633 FLK196632:FLK196633 FVG196632:FVG196633 GFC196632:GFC196633 GOY196632:GOY196633 GYU196632:GYU196633 HIQ196632:HIQ196633 HSM196632:HSM196633 ICI196632:ICI196633 IME196632:IME196633 IWA196632:IWA196633 JFW196632:JFW196633 JPS196632:JPS196633 JZO196632:JZO196633 KJK196632:KJK196633 KTG196632:KTG196633 LDC196632:LDC196633 LMY196632:LMY196633 LWU196632:LWU196633 MGQ196632:MGQ196633 MQM196632:MQM196633 NAI196632:NAI196633 NKE196632:NKE196633 NUA196632:NUA196633 ODW196632:ODW196633 ONS196632:ONS196633 OXO196632:OXO196633 PHK196632:PHK196633 PRG196632:PRG196633 QBC196632:QBC196633 QKY196632:QKY196633 QUU196632:QUU196633 REQ196632:REQ196633 ROM196632:ROM196633 RYI196632:RYI196633 SIE196632:SIE196633 SSA196632:SSA196633 TBW196632:TBW196633 TLS196632:TLS196633 TVO196632:TVO196633 UFK196632:UFK196633 UPG196632:UPG196633 UZC196632:UZC196633 VIY196632:VIY196633 VSU196632:VSU196633 WCQ196632:WCQ196633 WMM196632:WMM196633 WWI196632:WWI196633 V262168:V262169 JW262168:JW262169 TS262168:TS262169 ADO262168:ADO262169 ANK262168:ANK262169 AXG262168:AXG262169 BHC262168:BHC262169 BQY262168:BQY262169 CAU262168:CAU262169 CKQ262168:CKQ262169 CUM262168:CUM262169 DEI262168:DEI262169 DOE262168:DOE262169 DYA262168:DYA262169 EHW262168:EHW262169 ERS262168:ERS262169 FBO262168:FBO262169 FLK262168:FLK262169 FVG262168:FVG262169 GFC262168:GFC262169 GOY262168:GOY262169 GYU262168:GYU262169 HIQ262168:HIQ262169 HSM262168:HSM262169 ICI262168:ICI262169 IME262168:IME262169 IWA262168:IWA262169 JFW262168:JFW262169 JPS262168:JPS262169 JZO262168:JZO262169 KJK262168:KJK262169 KTG262168:KTG262169 LDC262168:LDC262169 LMY262168:LMY262169 LWU262168:LWU262169 MGQ262168:MGQ262169 MQM262168:MQM262169 NAI262168:NAI262169 NKE262168:NKE262169 NUA262168:NUA262169 ODW262168:ODW262169 ONS262168:ONS262169 OXO262168:OXO262169 PHK262168:PHK262169 PRG262168:PRG262169 QBC262168:QBC262169 QKY262168:QKY262169 QUU262168:QUU262169 REQ262168:REQ262169 ROM262168:ROM262169 RYI262168:RYI262169 SIE262168:SIE262169 SSA262168:SSA262169 TBW262168:TBW262169 TLS262168:TLS262169 TVO262168:TVO262169 UFK262168:UFK262169 UPG262168:UPG262169 UZC262168:UZC262169 VIY262168:VIY262169 VSU262168:VSU262169 WCQ262168:WCQ262169 WMM262168:WMM262169 WWI262168:WWI262169 V327704:V327705 JW327704:JW327705 TS327704:TS327705 ADO327704:ADO327705 ANK327704:ANK327705 AXG327704:AXG327705 BHC327704:BHC327705 BQY327704:BQY327705 CAU327704:CAU327705 CKQ327704:CKQ327705 CUM327704:CUM327705 DEI327704:DEI327705 DOE327704:DOE327705 DYA327704:DYA327705 EHW327704:EHW327705 ERS327704:ERS327705 FBO327704:FBO327705 FLK327704:FLK327705 FVG327704:FVG327705 GFC327704:GFC327705 GOY327704:GOY327705 GYU327704:GYU327705 HIQ327704:HIQ327705 HSM327704:HSM327705 ICI327704:ICI327705 IME327704:IME327705 IWA327704:IWA327705 JFW327704:JFW327705 JPS327704:JPS327705 JZO327704:JZO327705 KJK327704:KJK327705 KTG327704:KTG327705 LDC327704:LDC327705 LMY327704:LMY327705 LWU327704:LWU327705 MGQ327704:MGQ327705 MQM327704:MQM327705 NAI327704:NAI327705 NKE327704:NKE327705 NUA327704:NUA327705 ODW327704:ODW327705 ONS327704:ONS327705 OXO327704:OXO327705 PHK327704:PHK327705 PRG327704:PRG327705 QBC327704:QBC327705 QKY327704:QKY327705 QUU327704:QUU327705 REQ327704:REQ327705 ROM327704:ROM327705 RYI327704:RYI327705 SIE327704:SIE327705 SSA327704:SSA327705 TBW327704:TBW327705 TLS327704:TLS327705 TVO327704:TVO327705 UFK327704:UFK327705 UPG327704:UPG327705 UZC327704:UZC327705 VIY327704:VIY327705 VSU327704:VSU327705 WCQ327704:WCQ327705 WMM327704:WMM327705 WWI327704:WWI327705 V393240:V393241 JW393240:JW393241 TS393240:TS393241 ADO393240:ADO393241 ANK393240:ANK393241 AXG393240:AXG393241 BHC393240:BHC393241 BQY393240:BQY393241 CAU393240:CAU393241 CKQ393240:CKQ393241 CUM393240:CUM393241 DEI393240:DEI393241 DOE393240:DOE393241 DYA393240:DYA393241 EHW393240:EHW393241 ERS393240:ERS393241 FBO393240:FBO393241 FLK393240:FLK393241 FVG393240:FVG393241 GFC393240:GFC393241 GOY393240:GOY393241 GYU393240:GYU393241 HIQ393240:HIQ393241 HSM393240:HSM393241 ICI393240:ICI393241 IME393240:IME393241 IWA393240:IWA393241 JFW393240:JFW393241 JPS393240:JPS393241 JZO393240:JZO393241 KJK393240:KJK393241 KTG393240:KTG393241 LDC393240:LDC393241 LMY393240:LMY393241 LWU393240:LWU393241 MGQ393240:MGQ393241 MQM393240:MQM393241 NAI393240:NAI393241 NKE393240:NKE393241 NUA393240:NUA393241 ODW393240:ODW393241 ONS393240:ONS393241 OXO393240:OXO393241 PHK393240:PHK393241 PRG393240:PRG393241 QBC393240:QBC393241 QKY393240:QKY393241 QUU393240:QUU393241 REQ393240:REQ393241 ROM393240:ROM393241 RYI393240:RYI393241 SIE393240:SIE393241 SSA393240:SSA393241 TBW393240:TBW393241 TLS393240:TLS393241 TVO393240:TVO393241 UFK393240:UFK393241 UPG393240:UPG393241 UZC393240:UZC393241 VIY393240:VIY393241 VSU393240:VSU393241 WCQ393240:WCQ393241 WMM393240:WMM393241 WWI393240:WWI393241 V458776:V458777 JW458776:JW458777 TS458776:TS458777 ADO458776:ADO458777 ANK458776:ANK458777 AXG458776:AXG458777 BHC458776:BHC458777 BQY458776:BQY458777 CAU458776:CAU458777 CKQ458776:CKQ458777 CUM458776:CUM458777 DEI458776:DEI458777 DOE458776:DOE458777 DYA458776:DYA458777 EHW458776:EHW458777 ERS458776:ERS458777 FBO458776:FBO458777 FLK458776:FLK458777 FVG458776:FVG458777 GFC458776:GFC458777 GOY458776:GOY458777 GYU458776:GYU458777 HIQ458776:HIQ458777 HSM458776:HSM458777 ICI458776:ICI458777 IME458776:IME458777 IWA458776:IWA458777 JFW458776:JFW458777 JPS458776:JPS458777 JZO458776:JZO458777 KJK458776:KJK458777 KTG458776:KTG458777 LDC458776:LDC458777 LMY458776:LMY458777 LWU458776:LWU458777 MGQ458776:MGQ458777 MQM458776:MQM458777 NAI458776:NAI458777 NKE458776:NKE458777 NUA458776:NUA458777 ODW458776:ODW458777 ONS458776:ONS458777 OXO458776:OXO458777 PHK458776:PHK458777 PRG458776:PRG458777 QBC458776:QBC458777 QKY458776:QKY458777 QUU458776:QUU458777 REQ458776:REQ458777 ROM458776:ROM458777 RYI458776:RYI458777 SIE458776:SIE458777 SSA458776:SSA458777 TBW458776:TBW458777 TLS458776:TLS458777 TVO458776:TVO458777 UFK458776:UFK458777 UPG458776:UPG458777 UZC458776:UZC458777 VIY458776:VIY458777 VSU458776:VSU458777 WCQ458776:WCQ458777 WMM458776:WMM458777 WWI458776:WWI458777 V524312:V524313 JW524312:JW524313 TS524312:TS524313 ADO524312:ADO524313 ANK524312:ANK524313 AXG524312:AXG524313 BHC524312:BHC524313 BQY524312:BQY524313 CAU524312:CAU524313 CKQ524312:CKQ524313 CUM524312:CUM524313 DEI524312:DEI524313 DOE524312:DOE524313 DYA524312:DYA524313 EHW524312:EHW524313 ERS524312:ERS524313 FBO524312:FBO524313 FLK524312:FLK524313 FVG524312:FVG524313 GFC524312:GFC524313 GOY524312:GOY524313 GYU524312:GYU524313 HIQ524312:HIQ524313 HSM524312:HSM524313 ICI524312:ICI524313 IME524312:IME524313 IWA524312:IWA524313 JFW524312:JFW524313 JPS524312:JPS524313 JZO524312:JZO524313 KJK524312:KJK524313 KTG524312:KTG524313 LDC524312:LDC524313 LMY524312:LMY524313 LWU524312:LWU524313 MGQ524312:MGQ524313 MQM524312:MQM524313 NAI524312:NAI524313 NKE524312:NKE524313 NUA524312:NUA524313 ODW524312:ODW524313 ONS524312:ONS524313 OXO524312:OXO524313 PHK524312:PHK524313 PRG524312:PRG524313 QBC524312:QBC524313 QKY524312:QKY524313 QUU524312:QUU524313 REQ524312:REQ524313 ROM524312:ROM524313 RYI524312:RYI524313 SIE524312:SIE524313 SSA524312:SSA524313 TBW524312:TBW524313 TLS524312:TLS524313 TVO524312:TVO524313 UFK524312:UFK524313 UPG524312:UPG524313 UZC524312:UZC524313 VIY524312:VIY524313 VSU524312:VSU524313 WCQ524312:WCQ524313 WMM524312:WMM524313 WWI524312:WWI524313 V589848:V589849 JW589848:JW589849 TS589848:TS589849 ADO589848:ADO589849 ANK589848:ANK589849 AXG589848:AXG589849 BHC589848:BHC589849 BQY589848:BQY589849 CAU589848:CAU589849 CKQ589848:CKQ589849 CUM589848:CUM589849 DEI589848:DEI589849 DOE589848:DOE589849 DYA589848:DYA589849 EHW589848:EHW589849 ERS589848:ERS589849 FBO589848:FBO589849 FLK589848:FLK589849 FVG589848:FVG589849 GFC589848:GFC589849 GOY589848:GOY589849 GYU589848:GYU589849 HIQ589848:HIQ589849 HSM589848:HSM589849 ICI589848:ICI589849 IME589848:IME589849 IWA589848:IWA589849 JFW589848:JFW589849 JPS589848:JPS589849 JZO589848:JZO589849 KJK589848:KJK589849 KTG589848:KTG589849 LDC589848:LDC589849 LMY589848:LMY589849 LWU589848:LWU589849 MGQ589848:MGQ589849 MQM589848:MQM589849 NAI589848:NAI589849 NKE589848:NKE589849 NUA589848:NUA589849 ODW589848:ODW589849 ONS589848:ONS589849 OXO589848:OXO589849 PHK589848:PHK589849 PRG589848:PRG589849 QBC589848:QBC589849 QKY589848:QKY589849 QUU589848:QUU589849 REQ589848:REQ589849 ROM589848:ROM589849 RYI589848:RYI589849 SIE589848:SIE589849 SSA589848:SSA589849 TBW589848:TBW589849 TLS589848:TLS589849 TVO589848:TVO589849 UFK589848:UFK589849 UPG589848:UPG589849 UZC589848:UZC589849 VIY589848:VIY589849 VSU589848:VSU589849 WCQ589848:WCQ589849 WMM589848:WMM589849 WWI589848:WWI589849 V655384:V655385 JW655384:JW655385 TS655384:TS655385 ADO655384:ADO655385 ANK655384:ANK655385 AXG655384:AXG655385 BHC655384:BHC655385 BQY655384:BQY655385 CAU655384:CAU655385 CKQ655384:CKQ655385 CUM655384:CUM655385 DEI655384:DEI655385 DOE655384:DOE655385 DYA655384:DYA655385 EHW655384:EHW655385 ERS655384:ERS655385 FBO655384:FBO655385 FLK655384:FLK655385 FVG655384:FVG655385 GFC655384:GFC655385 GOY655384:GOY655385 GYU655384:GYU655385 HIQ655384:HIQ655385 HSM655384:HSM655385 ICI655384:ICI655385 IME655384:IME655385 IWA655384:IWA655385 JFW655384:JFW655385 JPS655384:JPS655385 JZO655384:JZO655385 KJK655384:KJK655385 KTG655384:KTG655385 LDC655384:LDC655385 LMY655384:LMY655385 LWU655384:LWU655385 MGQ655384:MGQ655385 MQM655384:MQM655385 NAI655384:NAI655385 NKE655384:NKE655385 NUA655384:NUA655385 ODW655384:ODW655385 ONS655384:ONS655385 OXO655384:OXO655385 PHK655384:PHK655385 PRG655384:PRG655385 QBC655384:QBC655385 QKY655384:QKY655385 QUU655384:QUU655385 REQ655384:REQ655385 ROM655384:ROM655385 RYI655384:RYI655385 SIE655384:SIE655385 SSA655384:SSA655385 TBW655384:TBW655385 TLS655384:TLS655385 TVO655384:TVO655385 UFK655384:UFK655385 UPG655384:UPG655385 UZC655384:UZC655385 VIY655384:VIY655385 VSU655384:VSU655385 WCQ655384:WCQ655385 WMM655384:WMM655385 WWI655384:WWI655385 V720920:V720921 JW720920:JW720921 TS720920:TS720921 ADO720920:ADO720921 ANK720920:ANK720921 AXG720920:AXG720921 BHC720920:BHC720921 BQY720920:BQY720921 CAU720920:CAU720921 CKQ720920:CKQ720921 CUM720920:CUM720921 DEI720920:DEI720921 DOE720920:DOE720921 DYA720920:DYA720921 EHW720920:EHW720921 ERS720920:ERS720921 FBO720920:FBO720921 FLK720920:FLK720921 FVG720920:FVG720921 GFC720920:GFC720921 GOY720920:GOY720921 GYU720920:GYU720921 HIQ720920:HIQ720921 HSM720920:HSM720921 ICI720920:ICI720921 IME720920:IME720921 IWA720920:IWA720921 JFW720920:JFW720921 JPS720920:JPS720921 JZO720920:JZO720921 KJK720920:KJK720921 KTG720920:KTG720921 LDC720920:LDC720921 LMY720920:LMY720921 LWU720920:LWU720921 MGQ720920:MGQ720921 MQM720920:MQM720921 NAI720920:NAI720921 NKE720920:NKE720921 NUA720920:NUA720921 ODW720920:ODW720921 ONS720920:ONS720921 OXO720920:OXO720921 PHK720920:PHK720921 PRG720920:PRG720921 QBC720920:QBC720921 QKY720920:QKY720921 QUU720920:QUU720921 REQ720920:REQ720921 ROM720920:ROM720921 RYI720920:RYI720921 SIE720920:SIE720921 SSA720920:SSA720921 TBW720920:TBW720921 TLS720920:TLS720921 TVO720920:TVO720921 UFK720920:UFK720921 UPG720920:UPG720921 UZC720920:UZC720921 VIY720920:VIY720921 VSU720920:VSU720921 WCQ720920:WCQ720921 WMM720920:WMM720921 WWI720920:WWI720921 V786456:V786457 JW786456:JW786457 TS786456:TS786457 ADO786456:ADO786457 ANK786456:ANK786457 AXG786456:AXG786457 BHC786456:BHC786457 BQY786456:BQY786457 CAU786456:CAU786457 CKQ786456:CKQ786457 CUM786456:CUM786457 DEI786456:DEI786457 DOE786456:DOE786457 DYA786456:DYA786457 EHW786456:EHW786457 ERS786456:ERS786457 FBO786456:FBO786457 FLK786456:FLK786457 FVG786456:FVG786457 GFC786456:GFC786457 GOY786456:GOY786457 GYU786456:GYU786457 HIQ786456:HIQ786457 HSM786456:HSM786457 ICI786456:ICI786457 IME786456:IME786457 IWA786456:IWA786457 JFW786456:JFW786457 JPS786456:JPS786457 JZO786456:JZO786457 KJK786456:KJK786457 KTG786456:KTG786457 LDC786456:LDC786457 LMY786456:LMY786457 LWU786456:LWU786457 MGQ786456:MGQ786457 MQM786456:MQM786457 NAI786456:NAI786457 NKE786456:NKE786457 NUA786456:NUA786457 ODW786456:ODW786457 ONS786456:ONS786457 OXO786456:OXO786457 PHK786456:PHK786457 PRG786456:PRG786457 QBC786456:QBC786457 QKY786456:QKY786457 QUU786456:QUU786457 REQ786456:REQ786457 ROM786456:ROM786457 RYI786456:RYI786457 SIE786456:SIE786457 SSA786456:SSA786457 TBW786456:TBW786457 TLS786456:TLS786457 TVO786456:TVO786457 UFK786456:UFK786457 UPG786456:UPG786457 UZC786456:UZC786457 VIY786456:VIY786457 VSU786456:VSU786457 WCQ786456:WCQ786457 WMM786456:WMM786457 WWI786456:WWI786457 V851992:V851993 JW851992:JW851993 TS851992:TS851993 ADO851992:ADO851993 ANK851992:ANK851993 AXG851992:AXG851993 BHC851992:BHC851993 BQY851992:BQY851993 CAU851992:CAU851993 CKQ851992:CKQ851993 CUM851992:CUM851993 DEI851992:DEI851993 DOE851992:DOE851993 DYA851992:DYA851993 EHW851992:EHW851993 ERS851992:ERS851993 FBO851992:FBO851993 FLK851992:FLK851993 FVG851992:FVG851993 GFC851992:GFC851993 GOY851992:GOY851993 GYU851992:GYU851993 HIQ851992:HIQ851993 HSM851992:HSM851993 ICI851992:ICI851993 IME851992:IME851993 IWA851992:IWA851993 JFW851992:JFW851993 JPS851992:JPS851993 JZO851992:JZO851993 KJK851992:KJK851993 KTG851992:KTG851993 LDC851992:LDC851993 LMY851992:LMY851993 LWU851992:LWU851993 MGQ851992:MGQ851993 MQM851992:MQM851993 NAI851992:NAI851993 NKE851992:NKE851993 NUA851992:NUA851993 ODW851992:ODW851993 ONS851992:ONS851993 OXO851992:OXO851993 PHK851992:PHK851993 PRG851992:PRG851993 QBC851992:QBC851993 QKY851992:QKY851993 QUU851992:QUU851993 REQ851992:REQ851993 ROM851992:ROM851993 RYI851992:RYI851993 SIE851992:SIE851993 SSA851992:SSA851993 TBW851992:TBW851993 TLS851992:TLS851993 TVO851992:TVO851993 UFK851992:UFK851993 UPG851992:UPG851993 UZC851992:UZC851993 VIY851992:VIY851993 VSU851992:VSU851993 WCQ851992:WCQ851993 WMM851992:WMM851993 WWI851992:WWI851993 V917528:V917529 JW917528:JW917529 TS917528:TS917529 ADO917528:ADO917529 ANK917528:ANK917529 AXG917528:AXG917529 BHC917528:BHC917529 BQY917528:BQY917529 CAU917528:CAU917529 CKQ917528:CKQ917529 CUM917528:CUM917529 DEI917528:DEI917529 DOE917528:DOE917529 DYA917528:DYA917529 EHW917528:EHW917529 ERS917528:ERS917529 FBO917528:FBO917529 FLK917528:FLK917529 FVG917528:FVG917529 GFC917528:GFC917529 GOY917528:GOY917529 GYU917528:GYU917529 HIQ917528:HIQ917529 HSM917528:HSM917529 ICI917528:ICI917529 IME917528:IME917529 IWA917528:IWA917529 JFW917528:JFW917529 JPS917528:JPS917529 JZO917528:JZO917529 KJK917528:KJK917529 KTG917528:KTG917529 LDC917528:LDC917529 LMY917528:LMY917529 LWU917528:LWU917529 MGQ917528:MGQ917529 MQM917528:MQM917529 NAI917528:NAI917529 NKE917528:NKE917529 NUA917528:NUA917529 ODW917528:ODW917529 ONS917528:ONS917529 OXO917528:OXO917529 PHK917528:PHK917529 PRG917528:PRG917529 QBC917528:QBC917529 QKY917528:QKY917529 QUU917528:QUU917529 REQ917528:REQ917529 ROM917528:ROM917529 RYI917528:RYI917529 SIE917528:SIE917529 SSA917528:SSA917529 TBW917528:TBW917529 TLS917528:TLS917529 TVO917528:TVO917529 UFK917528:UFK917529 UPG917528:UPG917529 UZC917528:UZC917529 VIY917528:VIY917529 VSU917528:VSU917529 WCQ917528:WCQ917529 WMM917528:WMM917529 WWI917528:WWI917529 V983064:V983065 JW983064:JW983065 TS983064:TS983065 ADO983064:ADO983065 ANK983064:ANK983065 AXG983064:AXG983065 BHC983064:BHC983065 BQY983064:BQY983065 CAU983064:CAU983065 CKQ983064:CKQ983065 CUM983064:CUM983065 DEI983064:DEI983065 DOE983064:DOE983065 DYA983064:DYA983065 EHW983064:EHW983065 ERS983064:ERS983065 FBO983064:FBO983065 FLK983064:FLK983065 FVG983064:FVG983065 GFC983064:GFC983065 GOY983064:GOY983065 GYU983064:GYU983065 HIQ983064:HIQ983065 HSM983064:HSM983065 ICI983064:ICI983065 IME983064:IME983065 IWA983064:IWA983065 JFW983064:JFW983065 JPS983064:JPS983065 JZO983064:JZO983065 KJK983064:KJK983065 KTG983064:KTG983065 LDC983064:LDC983065 LMY983064:LMY983065 LWU983064:LWU983065 MGQ983064:MGQ983065 MQM983064:MQM983065 NAI983064:NAI983065 NKE983064:NKE983065 NUA983064:NUA983065 ODW983064:ODW983065 ONS983064:ONS983065 OXO983064:OXO983065 PHK983064:PHK983065 PRG983064:PRG983065 QBC983064:QBC983065 QKY983064:QKY983065 QUU983064:QUU983065 REQ983064:REQ983065 ROM983064:ROM983065 RYI983064:RYI983065 SIE983064:SIE983065 SSA983064:SSA983065 TBW983064:TBW983065 TLS983064:TLS983065 TVO983064:TVO983065 UFK983064:UFK983065 UPG983064:UPG983065 UZC983064:UZC983065 VIY983064:VIY983065 VSU983064:VSU983065 WCQ983064:WCQ983065 WMM983064:WMM983065 TS24 V24 WWP29 V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AH65560:AH65561 AH131096:AH131097 AH196632:AH196633 AH262168:AH262169 AH327704:AH327705 AH393240:AH393241 AH458776:AH458777 AH524312:AH524313 AH589848:AH589849 AH655384:AH655385 AH720920:AH720921 AH786456:AH786457 AH851992:AH851993 AH917528:AH917529 AH983064:AH983065 AH24 AH29" xr:uid="{00000000-0002-0000-1900-000006000000}"/>
    <dataValidation allowBlank="1" showInputMessage="1" showErrorMessage="1" prompt="Для выбора выполните двойной щелчок левой клавиши мыши по соответствующей ячейке." sqref="TW24 X65560:X65562 JY65560:JY65562 TU65560:TU65562 ADQ65560:ADQ65562 ANM65560:ANM65562 AXI65560:AXI65562 BHE65560:BHE65562 BRA65560:BRA65562 CAW65560:CAW65562 CKS65560:CKS65562 CUO65560:CUO65562 DEK65560:DEK65562 DOG65560:DOG65562 DYC65560:DYC65562 EHY65560:EHY65562 ERU65560:ERU65562 FBQ65560:FBQ65562 FLM65560:FLM65562 FVI65560:FVI65562 GFE65560:GFE65562 GPA65560:GPA65562 GYW65560:GYW65562 HIS65560:HIS65562 HSO65560:HSO65562 ICK65560:ICK65562 IMG65560:IMG65562 IWC65560:IWC65562 JFY65560:JFY65562 JPU65560:JPU65562 JZQ65560:JZQ65562 KJM65560:KJM65562 KTI65560:KTI65562 LDE65560:LDE65562 LNA65560:LNA65562 LWW65560:LWW65562 MGS65560:MGS65562 MQO65560:MQO65562 NAK65560:NAK65562 NKG65560:NKG65562 NUC65560:NUC65562 ODY65560:ODY65562 ONU65560:ONU65562 OXQ65560:OXQ65562 PHM65560:PHM65562 PRI65560:PRI65562 QBE65560:QBE65562 QLA65560:QLA65562 QUW65560:QUW65562 RES65560:RES65562 ROO65560:ROO65562 RYK65560:RYK65562 SIG65560:SIG65562 SSC65560:SSC65562 TBY65560:TBY65562 TLU65560:TLU65562 TVQ65560:TVQ65562 UFM65560:UFM65562 UPI65560:UPI65562 UZE65560:UZE65562 VJA65560:VJA65562 VSW65560:VSW65562 WCS65560:WCS65562 WMO65560:WMO65562 WWK65560:WWK65562 X131096:X131098 JY131096:JY131098 TU131096:TU131098 ADQ131096:ADQ131098 ANM131096:ANM131098 AXI131096:AXI131098 BHE131096:BHE131098 BRA131096:BRA131098 CAW131096:CAW131098 CKS131096:CKS131098 CUO131096:CUO131098 DEK131096:DEK131098 DOG131096:DOG131098 DYC131096:DYC131098 EHY131096:EHY131098 ERU131096:ERU131098 FBQ131096:FBQ131098 FLM131096:FLM131098 FVI131096:FVI131098 GFE131096:GFE131098 GPA131096:GPA131098 GYW131096:GYW131098 HIS131096:HIS131098 HSO131096:HSO131098 ICK131096:ICK131098 IMG131096:IMG131098 IWC131096:IWC131098 JFY131096:JFY131098 JPU131096:JPU131098 JZQ131096:JZQ131098 KJM131096:KJM131098 KTI131096:KTI131098 LDE131096:LDE131098 LNA131096:LNA131098 LWW131096:LWW131098 MGS131096:MGS131098 MQO131096:MQO131098 NAK131096:NAK131098 NKG131096:NKG131098 NUC131096:NUC131098 ODY131096:ODY131098 ONU131096:ONU131098 OXQ131096:OXQ131098 PHM131096:PHM131098 PRI131096:PRI131098 QBE131096:QBE131098 QLA131096:QLA131098 QUW131096:QUW131098 RES131096:RES131098 ROO131096:ROO131098 RYK131096:RYK131098 SIG131096:SIG131098 SSC131096:SSC131098 TBY131096:TBY131098 TLU131096:TLU131098 TVQ131096:TVQ131098 UFM131096:UFM131098 UPI131096:UPI131098 UZE131096:UZE131098 VJA131096:VJA131098 VSW131096:VSW131098 WCS131096:WCS131098 WMO131096:WMO131098 WWK131096:WWK131098 X196632:X196634 JY196632:JY196634 TU196632:TU196634 ADQ196632:ADQ196634 ANM196632:ANM196634 AXI196632:AXI196634 BHE196632:BHE196634 BRA196632:BRA196634 CAW196632:CAW196634 CKS196632:CKS196634 CUO196632:CUO196634 DEK196632:DEK196634 DOG196632:DOG196634 DYC196632:DYC196634 EHY196632:EHY196634 ERU196632:ERU196634 FBQ196632:FBQ196634 FLM196632:FLM196634 FVI196632:FVI196634 GFE196632:GFE196634 GPA196632:GPA196634 GYW196632:GYW196634 HIS196632:HIS196634 HSO196632:HSO196634 ICK196632:ICK196634 IMG196632:IMG196634 IWC196632:IWC196634 JFY196632:JFY196634 JPU196632:JPU196634 JZQ196632:JZQ196634 KJM196632:KJM196634 KTI196632:KTI196634 LDE196632:LDE196634 LNA196632:LNA196634 LWW196632:LWW196634 MGS196632:MGS196634 MQO196632:MQO196634 NAK196632:NAK196634 NKG196632:NKG196634 NUC196632:NUC196634 ODY196632:ODY196634 ONU196632:ONU196634 OXQ196632:OXQ196634 PHM196632:PHM196634 PRI196632:PRI196634 QBE196632:QBE196634 QLA196632:QLA196634 QUW196632:QUW196634 RES196632:RES196634 ROO196632:ROO196634 RYK196632:RYK196634 SIG196632:SIG196634 SSC196632:SSC196634 TBY196632:TBY196634 TLU196632:TLU196634 TVQ196632:TVQ196634 UFM196632:UFM196634 UPI196632:UPI196634 UZE196632:UZE196634 VJA196632:VJA196634 VSW196632:VSW196634 WCS196632:WCS196634 WMO196632:WMO196634 WWK196632:WWK196634 X262168:X262170 JY262168:JY262170 TU262168:TU262170 ADQ262168:ADQ262170 ANM262168:ANM262170 AXI262168:AXI262170 BHE262168:BHE262170 BRA262168:BRA262170 CAW262168:CAW262170 CKS262168:CKS262170 CUO262168:CUO262170 DEK262168:DEK262170 DOG262168:DOG262170 DYC262168:DYC262170 EHY262168:EHY262170 ERU262168:ERU262170 FBQ262168:FBQ262170 FLM262168:FLM262170 FVI262168:FVI262170 GFE262168:GFE262170 GPA262168:GPA262170 GYW262168:GYW262170 HIS262168:HIS262170 HSO262168:HSO262170 ICK262168:ICK262170 IMG262168:IMG262170 IWC262168:IWC262170 JFY262168:JFY262170 JPU262168:JPU262170 JZQ262168:JZQ262170 KJM262168:KJM262170 KTI262168:KTI262170 LDE262168:LDE262170 LNA262168:LNA262170 LWW262168:LWW262170 MGS262168:MGS262170 MQO262168:MQO262170 NAK262168:NAK262170 NKG262168:NKG262170 NUC262168:NUC262170 ODY262168:ODY262170 ONU262168:ONU262170 OXQ262168:OXQ262170 PHM262168:PHM262170 PRI262168:PRI262170 QBE262168:QBE262170 QLA262168:QLA262170 QUW262168:QUW262170 RES262168:RES262170 ROO262168:ROO262170 RYK262168:RYK262170 SIG262168:SIG262170 SSC262168:SSC262170 TBY262168:TBY262170 TLU262168:TLU262170 TVQ262168:TVQ262170 UFM262168:UFM262170 UPI262168:UPI262170 UZE262168:UZE262170 VJA262168:VJA262170 VSW262168:VSW262170 WCS262168:WCS262170 WMO262168:WMO262170 WWK262168:WWK262170 X327704:X327706 JY327704:JY327706 TU327704:TU327706 ADQ327704:ADQ327706 ANM327704:ANM327706 AXI327704:AXI327706 BHE327704:BHE327706 BRA327704:BRA327706 CAW327704:CAW327706 CKS327704:CKS327706 CUO327704:CUO327706 DEK327704:DEK327706 DOG327704:DOG327706 DYC327704:DYC327706 EHY327704:EHY327706 ERU327704:ERU327706 FBQ327704:FBQ327706 FLM327704:FLM327706 FVI327704:FVI327706 GFE327704:GFE327706 GPA327704:GPA327706 GYW327704:GYW327706 HIS327704:HIS327706 HSO327704:HSO327706 ICK327704:ICK327706 IMG327704:IMG327706 IWC327704:IWC327706 JFY327704:JFY327706 JPU327704:JPU327706 JZQ327704:JZQ327706 KJM327704:KJM327706 KTI327704:KTI327706 LDE327704:LDE327706 LNA327704:LNA327706 LWW327704:LWW327706 MGS327704:MGS327706 MQO327704:MQO327706 NAK327704:NAK327706 NKG327704:NKG327706 NUC327704:NUC327706 ODY327704:ODY327706 ONU327704:ONU327706 OXQ327704:OXQ327706 PHM327704:PHM327706 PRI327704:PRI327706 QBE327704:QBE327706 QLA327704:QLA327706 QUW327704:QUW327706 RES327704:RES327706 ROO327704:ROO327706 RYK327704:RYK327706 SIG327704:SIG327706 SSC327704:SSC327706 TBY327704:TBY327706 TLU327704:TLU327706 TVQ327704:TVQ327706 UFM327704:UFM327706 UPI327704:UPI327706 UZE327704:UZE327706 VJA327704:VJA327706 VSW327704:VSW327706 WCS327704:WCS327706 WMO327704:WMO327706 WWK327704:WWK327706 X393240:X393242 JY393240:JY393242 TU393240:TU393242 ADQ393240:ADQ393242 ANM393240:ANM393242 AXI393240:AXI393242 BHE393240:BHE393242 BRA393240:BRA393242 CAW393240:CAW393242 CKS393240:CKS393242 CUO393240:CUO393242 DEK393240:DEK393242 DOG393240:DOG393242 DYC393240:DYC393242 EHY393240:EHY393242 ERU393240:ERU393242 FBQ393240:FBQ393242 FLM393240:FLM393242 FVI393240:FVI393242 GFE393240:GFE393242 GPA393240:GPA393242 GYW393240:GYW393242 HIS393240:HIS393242 HSO393240:HSO393242 ICK393240:ICK393242 IMG393240:IMG393242 IWC393240:IWC393242 JFY393240:JFY393242 JPU393240:JPU393242 JZQ393240:JZQ393242 KJM393240:KJM393242 KTI393240:KTI393242 LDE393240:LDE393242 LNA393240:LNA393242 LWW393240:LWW393242 MGS393240:MGS393242 MQO393240:MQO393242 NAK393240:NAK393242 NKG393240:NKG393242 NUC393240:NUC393242 ODY393240:ODY393242 ONU393240:ONU393242 OXQ393240:OXQ393242 PHM393240:PHM393242 PRI393240:PRI393242 QBE393240:QBE393242 QLA393240:QLA393242 QUW393240:QUW393242 RES393240:RES393242 ROO393240:ROO393242 RYK393240:RYK393242 SIG393240:SIG393242 SSC393240:SSC393242 TBY393240:TBY393242 TLU393240:TLU393242 TVQ393240:TVQ393242 UFM393240:UFM393242 UPI393240:UPI393242 UZE393240:UZE393242 VJA393240:VJA393242 VSW393240:VSW393242 WCS393240:WCS393242 WMO393240:WMO393242 WWK393240:WWK393242 X458776:X458778 JY458776:JY458778 TU458776:TU458778 ADQ458776:ADQ458778 ANM458776:ANM458778 AXI458776:AXI458778 BHE458776:BHE458778 BRA458776:BRA458778 CAW458776:CAW458778 CKS458776:CKS458778 CUO458776:CUO458778 DEK458776:DEK458778 DOG458776:DOG458778 DYC458776:DYC458778 EHY458776:EHY458778 ERU458776:ERU458778 FBQ458776:FBQ458778 FLM458776:FLM458778 FVI458776:FVI458778 GFE458776:GFE458778 GPA458776:GPA458778 GYW458776:GYW458778 HIS458776:HIS458778 HSO458776:HSO458778 ICK458776:ICK458778 IMG458776:IMG458778 IWC458776:IWC458778 JFY458776:JFY458778 JPU458776:JPU458778 JZQ458776:JZQ458778 KJM458776:KJM458778 KTI458776:KTI458778 LDE458776:LDE458778 LNA458776:LNA458778 LWW458776:LWW458778 MGS458776:MGS458778 MQO458776:MQO458778 NAK458776:NAK458778 NKG458776:NKG458778 NUC458776:NUC458778 ODY458776:ODY458778 ONU458776:ONU458778 OXQ458776:OXQ458778 PHM458776:PHM458778 PRI458776:PRI458778 QBE458776:QBE458778 QLA458776:QLA458778 QUW458776:QUW458778 RES458776:RES458778 ROO458776:ROO458778 RYK458776:RYK458778 SIG458776:SIG458778 SSC458776:SSC458778 TBY458776:TBY458778 TLU458776:TLU458778 TVQ458776:TVQ458778 UFM458776:UFM458778 UPI458776:UPI458778 UZE458776:UZE458778 VJA458776:VJA458778 VSW458776:VSW458778 WCS458776:WCS458778 WMO458776:WMO458778 WWK458776:WWK458778 X524312:X524314 JY524312:JY524314 TU524312:TU524314 ADQ524312:ADQ524314 ANM524312:ANM524314 AXI524312:AXI524314 BHE524312:BHE524314 BRA524312:BRA524314 CAW524312:CAW524314 CKS524312:CKS524314 CUO524312:CUO524314 DEK524312:DEK524314 DOG524312:DOG524314 DYC524312:DYC524314 EHY524312:EHY524314 ERU524312:ERU524314 FBQ524312:FBQ524314 FLM524312:FLM524314 FVI524312:FVI524314 GFE524312:GFE524314 GPA524312:GPA524314 GYW524312:GYW524314 HIS524312:HIS524314 HSO524312:HSO524314 ICK524312:ICK524314 IMG524312:IMG524314 IWC524312:IWC524314 JFY524312:JFY524314 JPU524312:JPU524314 JZQ524312:JZQ524314 KJM524312:KJM524314 KTI524312:KTI524314 LDE524312:LDE524314 LNA524312:LNA524314 LWW524312:LWW524314 MGS524312:MGS524314 MQO524312:MQO524314 NAK524312:NAK524314 NKG524312:NKG524314 NUC524312:NUC524314 ODY524312:ODY524314 ONU524312:ONU524314 OXQ524312:OXQ524314 PHM524312:PHM524314 PRI524312:PRI524314 QBE524312:QBE524314 QLA524312:QLA524314 QUW524312:QUW524314 RES524312:RES524314 ROO524312:ROO524314 RYK524312:RYK524314 SIG524312:SIG524314 SSC524312:SSC524314 TBY524312:TBY524314 TLU524312:TLU524314 TVQ524312:TVQ524314 UFM524312:UFM524314 UPI524312:UPI524314 UZE524312:UZE524314 VJA524312:VJA524314 VSW524312:VSW524314 WCS524312:WCS524314 WMO524312:WMO524314 WWK524312:WWK524314 X589848:X589850 JY589848:JY589850 TU589848:TU589850 ADQ589848:ADQ589850 ANM589848:ANM589850 AXI589848:AXI589850 BHE589848:BHE589850 BRA589848:BRA589850 CAW589848:CAW589850 CKS589848:CKS589850 CUO589848:CUO589850 DEK589848:DEK589850 DOG589848:DOG589850 DYC589848:DYC589850 EHY589848:EHY589850 ERU589848:ERU589850 FBQ589848:FBQ589850 FLM589848:FLM589850 FVI589848:FVI589850 GFE589848:GFE589850 GPA589848:GPA589850 GYW589848:GYW589850 HIS589848:HIS589850 HSO589848:HSO589850 ICK589848:ICK589850 IMG589848:IMG589850 IWC589848:IWC589850 JFY589848:JFY589850 JPU589848:JPU589850 JZQ589848:JZQ589850 KJM589848:KJM589850 KTI589848:KTI589850 LDE589848:LDE589850 LNA589848:LNA589850 LWW589848:LWW589850 MGS589848:MGS589850 MQO589848:MQO589850 NAK589848:NAK589850 NKG589848:NKG589850 NUC589848:NUC589850 ODY589848:ODY589850 ONU589848:ONU589850 OXQ589848:OXQ589850 PHM589848:PHM589850 PRI589848:PRI589850 QBE589848:QBE589850 QLA589848:QLA589850 QUW589848:QUW589850 RES589848:RES589850 ROO589848:ROO589850 RYK589848:RYK589850 SIG589848:SIG589850 SSC589848:SSC589850 TBY589848:TBY589850 TLU589848:TLU589850 TVQ589848:TVQ589850 UFM589848:UFM589850 UPI589848:UPI589850 UZE589848:UZE589850 VJA589848:VJA589850 VSW589848:VSW589850 WCS589848:WCS589850 WMO589848:WMO589850 WWK589848:WWK589850 X655384:X655386 JY655384:JY655386 TU655384:TU655386 ADQ655384:ADQ655386 ANM655384:ANM655386 AXI655384:AXI655386 BHE655384:BHE655386 BRA655384:BRA655386 CAW655384:CAW655386 CKS655384:CKS655386 CUO655384:CUO655386 DEK655384:DEK655386 DOG655384:DOG655386 DYC655384:DYC655386 EHY655384:EHY655386 ERU655384:ERU655386 FBQ655384:FBQ655386 FLM655384:FLM655386 FVI655384:FVI655386 GFE655384:GFE655386 GPA655384:GPA655386 GYW655384:GYW655386 HIS655384:HIS655386 HSO655384:HSO655386 ICK655384:ICK655386 IMG655384:IMG655386 IWC655384:IWC655386 JFY655384:JFY655386 JPU655384:JPU655386 JZQ655384:JZQ655386 KJM655384:KJM655386 KTI655384:KTI655386 LDE655384:LDE655386 LNA655384:LNA655386 LWW655384:LWW655386 MGS655384:MGS655386 MQO655384:MQO655386 NAK655384:NAK655386 NKG655384:NKG655386 NUC655384:NUC655386 ODY655384:ODY655386 ONU655384:ONU655386 OXQ655384:OXQ655386 PHM655384:PHM655386 PRI655384:PRI655386 QBE655384:QBE655386 QLA655384:QLA655386 QUW655384:QUW655386 RES655384:RES655386 ROO655384:ROO655386 RYK655384:RYK655386 SIG655384:SIG655386 SSC655384:SSC655386 TBY655384:TBY655386 TLU655384:TLU655386 TVQ655384:TVQ655386 UFM655384:UFM655386 UPI655384:UPI655386 UZE655384:UZE655386 VJA655384:VJA655386 VSW655384:VSW655386 WCS655384:WCS655386 WMO655384:WMO655386 WWK655384:WWK655386 X720920:X720922 JY720920:JY720922 TU720920:TU720922 ADQ720920:ADQ720922 ANM720920:ANM720922 AXI720920:AXI720922 BHE720920:BHE720922 BRA720920:BRA720922 CAW720920:CAW720922 CKS720920:CKS720922 CUO720920:CUO720922 DEK720920:DEK720922 DOG720920:DOG720922 DYC720920:DYC720922 EHY720920:EHY720922 ERU720920:ERU720922 FBQ720920:FBQ720922 FLM720920:FLM720922 FVI720920:FVI720922 GFE720920:GFE720922 GPA720920:GPA720922 GYW720920:GYW720922 HIS720920:HIS720922 HSO720920:HSO720922 ICK720920:ICK720922 IMG720920:IMG720922 IWC720920:IWC720922 JFY720920:JFY720922 JPU720920:JPU720922 JZQ720920:JZQ720922 KJM720920:KJM720922 KTI720920:KTI720922 LDE720920:LDE720922 LNA720920:LNA720922 LWW720920:LWW720922 MGS720920:MGS720922 MQO720920:MQO720922 NAK720920:NAK720922 NKG720920:NKG720922 NUC720920:NUC720922 ODY720920:ODY720922 ONU720920:ONU720922 OXQ720920:OXQ720922 PHM720920:PHM720922 PRI720920:PRI720922 QBE720920:QBE720922 QLA720920:QLA720922 QUW720920:QUW720922 RES720920:RES720922 ROO720920:ROO720922 RYK720920:RYK720922 SIG720920:SIG720922 SSC720920:SSC720922 TBY720920:TBY720922 TLU720920:TLU720922 TVQ720920:TVQ720922 UFM720920:UFM720922 UPI720920:UPI720922 UZE720920:UZE720922 VJA720920:VJA720922 VSW720920:VSW720922 WCS720920:WCS720922 WMO720920:WMO720922 WWK720920:WWK720922 X786456:X786458 JY786456:JY786458 TU786456:TU786458 ADQ786456:ADQ786458 ANM786456:ANM786458 AXI786456:AXI786458 BHE786456:BHE786458 BRA786456:BRA786458 CAW786456:CAW786458 CKS786456:CKS786458 CUO786456:CUO786458 DEK786456:DEK786458 DOG786456:DOG786458 DYC786456:DYC786458 EHY786456:EHY786458 ERU786456:ERU786458 FBQ786456:FBQ786458 FLM786456:FLM786458 FVI786456:FVI786458 GFE786456:GFE786458 GPA786456:GPA786458 GYW786456:GYW786458 HIS786456:HIS786458 HSO786456:HSO786458 ICK786456:ICK786458 IMG786456:IMG786458 IWC786456:IWC786458 JFY786456:JFY786458 JPU786456:JPU786458 JZQ786456:JZQ786458 KJM786456:KJM786458 KTI786456:KTI786458 LDE786456:LDE786458 LNA786456:LNA786458 LWW786456:LWW786458 MGS786456:MGS786458 MQO786456:MQO786458 NAK786456:NAK786458 NKG786456:NKG786458 NUC786456:NUC786458 ODY786456:ODY786458 ONU786456:ONU786458 OXQ786456:OXQ786458 PHM786456:PHM786458 PRI786456:PRI786458 QBE786456:QBE786458 QLA786456:QLA786458 QUW786456:QUW786458 RES786456:RES786458 ROO786456:ROO786458 RYK786456:RYK786458 SIG786456:SIG786458 SSC786456:SSC786458 TBY786456:TBY786458 TLU786456:TLU786458 TVQ786456:TVQ786458 UFM786456:UFM786458 UPI786456:UPI786458 UZE786456:UZE786458 VJA786456:VJA786458 VSW786456:VSW786458 WCS786456:WCS786458 WMO786456:WMO786458 WWK786456:WWK786458 X851992:X851994 JY851992:JY851994 TU851992:TU851994 ADQ851992:ADQ851994 ANM851992:ANM851994 AXI851992:AXI851994 BHE851992:BHE851994 BRA851992:BRA851994 CAW851992:CAW851994 CKS851992:CKS851994 CUO851992:CUO851994 DEK851992:DEK851994 DOG851992:DOG851994 DYC851992:DYC851994 EHY851992:EHY851994 ERU851992:ERU851994 FBQ851992:FBQ851994 FLM851992:FLM851994 FVI851992:FVI851994 GFE851992:GFE851994 GPA851992:GPA851994 GYW851992:GYW851994 HIS851992:HIS851994 HSO851992:HSO851994 ICK851992:ICK851994 IMG851992:IMG851994 IWC851992:IWC851994 JFY851992:JFY851994 JPU851992:JPU851994 JZQ851992:JZQ851994 KJM851992:KJM851994 KTI851992:KTI851994 LDE851992:LDE851994 LNA851992:LNA851994 LWW851992:LWW851994 MGS851992:MGS851994 MQO851992:MQO851994 NAK851992:NAK851994 NKG851992:NKG851994 NUC851992:NUC851994 ODY851992:ODY851994 ONU851992:ONU851994 OXQ851992:OXQ851994 PHM851992:PHM851994 PRI851992:PRI851994 QBE851992:QBE851994 QLA851992:QLA851994 QUW851992:QUW851994 RES851992:RES851994 ROO851992:ROO851994 RYK851992:RYK851994 SIG851992:SIG851994 SSC851992:SSC851994 TBY851992:TBY851994 TLU851992:TLU851994 TVQ851992:TVQ851994 UFM851992:UFM851994 UPI851992:UPI851994 UZE851992:UZE851994 VJA851992:VJA851994 VSW851992:VSW851994 WCS851992:WCS851994 WMO851992:WMO851994 WWK851992:WWK851994 X917528:X917530 JY917528:JY917530 TU917528:TU917530 ADQ917528:ADQ917530 ANM917528:ANM917530 AXI917528:AXI917530 BHE917528:BHE917530 BRA917528:BRA917530 CAW917528:CAW917530 CKS917528:CKS917530 CUO917528:CUO917530 DEK917528:DEK917530 DOG917528:DOG917530 DYC917528:DYC917530 EHY917528:EHY917530 ERU917528:ERU917530 FBQ917528:FBQ917530 FLM917528:FLM917530 FVI917528:FVI917530 GFE917528:GFE917530 GPA917528:GPA917530 GYW917528:GYW917530 HIS917528:HIS917530 HSO917528:HSO917530 ICK917528:ICK917530 IMG917528:IMG917530 IWC917528:IWC917530 JFY917528:JFY917530 JPU917528:JPU917530 JZQ917528:JZQ917530 KJM917528:KJM917530 KTI917528:KTI917530 LDE917528:LDE917530 LNA917528:LNA917530 LWW917528:LWW917530 MGS917528:MGS917530 MQO917528:MQO917530 NAK917528:NAK917530 NKG917528:NKG917530 NUC917528:NUC917530 ODY917528:ODY917530 ONU917528:ONU917530 OXQ917528:OXQ917530 PHM917528:PHM917530 PRI917528:PRI917530 QBE917528:QBE917530 QLA917528:QLA917530 QUW917528:QUW917530 RES917528:RES917530 ROO917528:ROO917530 RYK917528:RYK917530 SIG917528:SIG917530 SSC917528:SSC917530 TBY917528:TBY917530 TLU917528:TLU917530 TVQ917528:TVQ917530 UFM917528:UFM917530 UPI917528:UPI917530 UZE917528:UZE917530 VJA917528:VJA917530 VSW917528:VSW917530 WCS917528:WCS917530 WMO917528:WMO917530 WWK917528:WWK917530 X983064:X983066 JY983064:JY983066 TU983064:TU983066 ADQ983064:ADQ983066 ANM983064:ANM983066 AXI983064:AXI983066 BHE983064:BHE983066 BRA983064:BRA983066 CAW983064:CAW983066 CKS983064:CKS983066 CUO983064:CUO983066 DEK983064:DEK983066 DOG983064:DOG983066 DYC983064:DYC983066 EHY983064:EHY983066 ERU983064:ERU983066 FBQ983064:FBQ983066 FLM983064:FLM983066 FVI983064:FVI983066 GFE983064:GFE983066 GPA983064:GPA983066 GYW983064:GYW983066 HIS983064:HIS983066 HSO983064:HSO983066 ICK983064:ICK983066 IMG983064:IMG983066 IWC983064:IWC983066 JFY983064:JFY983066 JPU983064:JPU983066 JZQ983064:JZQ983066 KJM983064:KJM983066 KTI983064:KTI983066 LDE983064:LDE983066 LNA983064:LNA983066 LWW983064:LWW983066 MGS983064:MGS983066 MQO983064:MQO983066 NAK983064:NAK983066 NKG983064:NKG983066 NUC983064:NUC983066 ODY983064:ODY983066 ONU983064:ONU983066 OXQ983064:OXQ983066 PHM983064:PHM983066 PRI983064:PRI983066 QBE983064:QBE983066 QLA983064:QLA983066 QUW983064:QUW983066 RES983064:RES983066 ROO983064:ROO983066 RYK983064:RYK983066 SIG983064:SIG983066 SSC983064:SSC983066 TBY983064:TBY983066 TLU983064:TLU983066 TVQ983064:TVQ983066 UFM983064:UFM983066 UPI983064:UPI983066 UZE983064:UZE983066 VJA983064:VJA983066 VSW983064:VSW983066 WCS983064:WCS983066 WMO983064:WMO983066 WWK983064:WWK983066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WM983064:WWM983065 Z196632:Z196633 KA65560:KA65561 TW65560:TW65561 ADS65560:ADS65561 ANO65560:ANO65561 AXK65560:AXK65561 BHG65560:BHG65561 BRC65560:BRC65561 CAY65560:CAY65561 CKU65560:CKU65561 CUQ65560:CUQ65561 DEM65560:DEM65561 DOI65560:DOI65561 DYE65560:DYE65561 EIA65560:EIA65561 ERW65560:ERW65561 FBS65560:FBS65561 FLO65560:FLO65561 FVK65560:FVK65561 GFG65560:GFG65561 GPC65560:GPC65561 GYY65560:GYY65561 HIU65560:HIU65561 HSQ65560:HSQ65561 ICM65560:ICM65561 IMI65560:IMI65561 IWE65560:IWE65561 JGA65560:JGA65561 JPW65560:JPW65561 JZS65560:JZS65561 KJO65560:KJO65561 KTK65560:KTK65561 LDG65560:LDG65561 LNC65560:LNC65561 LWY65560:LWY65561 MGU65560:MGU65561 MQQ65560:MQQ65561 NAM65560:NAM65561 NKI65560:NKI65561 NUE65560:NUE65561 OEA65560:OEA65561 ONW65560:ONW65561 OXS65560:OXS65561 PHO65560:PHO65561 PRK65560:PRK65561 QBG65560:QBG65561 QLC65560:QLC65561 QUY65560:QUY65561 REU65560:REU65561 ROQ65560:ROQ65561 RYM65560:RYM65561 SII65560:SII65561 SSE65560:SSE65561 TCA65560:TCA65561 TLW65560:TLW65561 TVS65560:TVS65561 UFO65560:UFO65561 UPK65560:UPK65561 UZG65560:UZG65561 VJC65560:VJC65561 VSY65560:VSY65561 WCU65560:WCU65561 WMQ65560:WMQ65561 WWM65560:WWM65561 Z262168:Z262169 KA131096:KA131097 TW131096:TW131097 ADS131096:ADS131097 ANO131096:ANO131097 AXK131096:AXK131097 BHG131096:BHG131097 BRC131096:BRC131097 CAY131096:CAY131097 CKU131096:CKU131097 CUQ131096:CUQ131097 DEM131096:DEM131097 DOI131096:DOI131097 DYE131096:DYE131097 EIA131096:EIA131097 ERW131096:ERW131097 FBS131096:FBS131097 FLO131096:FLO131097 FVK131096:FVK131097 GFG131096:GFG131097 GPC131096:GPC131097 GYY131096:GYY131097 HIU131096:HIU131097 HSQ131096:HSQ131097 ICM131096:ICM131097 IMI131096:IMI131097 IWE131096:IWE131097 JGA131096:JGA131097 JPW131096:JPW131097 JZS131096:JZS131097 KJO131096:KJO131097 KTK131096:KTK131097 LDG131096:LDG131097 LNC131096:LNC131097 LWY131096:LWY131097 MGU131096:MGU131097 MQQ131096:MQQ131097 NAM131096:NAM131097 NKI131096:NKI131097 NUE131096:NUE131097 OEA131096:OEA131097 ONW131096:ONW131097 OXS131096:OXS131097 PHO131096:PHO131097 PRK131096:PRK131097 QBG131096:QBG131097 QLC131096:QLC131097 QUY131096:QUY131097 REU131096:REU131097 ROQ131096:ROQ131097 RYM131096:RYM131097 SII131096:SII131097 SSE131096:SSE131097 TCA131096:TCA131097 TLW131096:TLW131097 TVS131096:TVS131097 UFO131096:UFO131097 UPK131096:UPK131097 UZG131096:UZG131097 VJC131096:VJC131097 VSY131096:VSY131097 WCU131096:WCU131097 WMQ131096:WMQ131097 WWM131096:WWM131097 Z327704:Z327705 KA196632:KA196633 TW196632:TW196633 ADS196632:ADS196633 ANO196632:ANO196633 AXK196632:AXK196633 BHG196632:BHG196633 BRC196632:BRC196633 CAY196632:CAY196633 CKU196632:CKU196633 CUQ196632:CUQ196633 DEM196632:DEM196633 DOI196632:DOI196633 DYE196632:DYE196633 EIA196632:EIA196633 ERW196632:ERW196633 FBS196632:FBS196633 FLO196632:FLO196633 FVK196632:FVK196633 GFG196632:GFG196633 GPC196632:GPC196633 GYY196632:GYY196633 HIU196632:HIU196633 HSQ196632:HSQ196633 ICM196632:ICM196633 IMI196632:IMI196633 IWE196632:IWE196633 JGA196632:JGA196633 JPW196632:JPW196633 JZS196632:JZS196633 KJO196632:KJO196633 KTK196632:KTK196633 LDG196632:LDG196633 LNC196632:LNC196633 LWY196632:LWY196633 MGU196632:MGU196633 MQQ196632:MQQ196633 NAM196632:NAM196633 NKI196632:NKI196633 NUE196632:NUE196633 OEA196632:OEA196633 ONW196632:ONW196633 OXS196632:OXS196633 PHO196632:PHO196633 PRK196632:PRK196633 QBG196632:QBG196633 QLC196632:QLC196633 QUY196632:QUY196633 REU196632:REU196633 ROQ196632:ROQ196633 RYM196632:RYM196633 SII196632:SII196633 SSE196632:SSE196633 TCA196632:TCA196633 TLW196632:TLW196633 TVS196632:TVS196633 UFO196632:UFO196633 UPK196632:UPK196633 UZG196632:UZG196633 VJC196632:VJC196633 VSY196632:VSY196633 WCU196632:WCU196633 WMQ196632:WMQ196633 WWM196632:WWM196633 Z393240:Z393241 KA262168:KA262169 TW262168:TW262169 ADS262168:ADS262169 ANO262168:ANO262169 AXK262168:AXK262169 BHG262168:BHG262169 BRC262168:BRC262169 CAY262168:CAY262169 CKU262168:CKU262169 CUQ262168:CUQ262169 DEM262168:DEM262169 DOI262168:DOI262169 DYE262168:DYE262169 EIA262168:EIA262169 ERW262168:ERW262169 FBS262168:FBS262169 FLO262168:FLO262169 FVK262168:FVK262169 GFG262168:GFG262169 GPC262168:GPC262169 GYY262168:GYY262169 HIU262168:HIU262169 HSQ262168:HSQ262169 ICM262168:ICM262169 IMI262168:IMI262169 IWE262168:IWE262169 JGA262168:JGA262169 JPW262168:JPW262169 JZS262168:JZS262169 KJO262168:KJO262169 KTK262168:KTK262169 LDG262168:LDG262169 LNC262168:LNC262169 LWY262168:LWY262169 MGU262168:MGU262169 MQQ262168:MQQ262169 NAM262168:NAM262169 NKI262168:NKI262169 NUE262168:NUE262169 OEA262168:OEA262169 ONW262168:ONW262169 OXS262168:OXS262169 PHO262168:PHO262169 PRK262168:PRK262169 QBG262168:QBG262169 QLC262168:QLC262169 QUY262168:QUY262169 REU262168:REU262169 ROQ262168:ROQ262169 RYM262168:RYM262169 SII262168:SII262169 SSE262168:SSE262169 TCA262168:TCA262169 TLW262168:TLW262169 TVS262168:TVS262169 UFO262168:UFO262169 UPK262168:UPK262169 UZG262168:UZG262169 VJC262168:VJC262169 VSY262168:VSY262169 WCU262168:WCU262169 WMQ262168:WMQ262169 WWM262168:WWM262169 Z458776:Z458777 KA327704:KA327705 TW327704:TW327705 ADS327704:ADS327705 ANO327704:ANO327705 AXK327704:AXK327705 BHG327704:BHG327705 BRC327704:BRC327705 CAY327704:CAY327705 CKU327704:CKU327705 CUQ327704:CUQ327705 DEM327704:DEM327705 DOI327704:DOI327705 DYE327704:DYE327705 EIA327704:EIA327705 ERW327704:ERW327705 FBS327704:FBS327705 FLO327704:FLO327705 FVK327704:FVK327705 GFG327704:GFG327705 GPC327704:GPC327705 GYY327704:GYY327705 HIU327704:HIU327705 HSQ327704:HSQ327705 ICM327704:ICM327705 IMI327704:IMI327705 IWE327704:IWE327705 JGA327704:JGA327705 JPW327704:JPW327705 JZS327704:JZS327705 KJO327704:KJO327705 KTK327704:KTK327705 LDG327704:LDG327705 LNC327704:LNC327705 LWY327704:LWY327705 MGU327704:MGU327705 MQQ327704:MQQ327705 NAM327704:NAM327705 NKI327704:NKI327705 NUE327704:NUE327705 OEA327704:OEA327705 ONW327704:ONW327705 OXS327704:OXS327705 PHO327704:PHO327705 PRK327704:PRK327705 QBG327704:QBG327705 QLC327704:QLC327705 QUY327704:QUY327705 REU327704:REU327705 ROQ327704:ROQ327705 RYM327704:RYM327705 SII327704:SII327705 SSE327704:SSE327705 TCA327704:TCA327705 TLW327704:TLW327705 TVS327704:TVS327705 UFO327704:UFO327705 UPK327704:UPK327705 UZG327704:UZG327705 VJC327704:VJC327705 VSY327704:VSY327705 WCU327704:WCU327705 WMQ327704:WMQ327705 WWM327704:WWM327705 Z524312:Z524313 KA393240:KA393241 TW393240:TW393241 ADS393240:ADS393241 ANO393240:ANO393241 AXK393240:AXK393241 BHG393240:BHG393241 BRC393240:BRC393241 CAY393240:CAY393241 CKU393240:CKU393241 CUQ393240:CUQ393241 DEM393240:DEM393241 DOI393240:DOI393241 DYE393240:DYE393241 EIA393240:EIA393241 ERW393240:ERW393241 FBS393240:FBS393241 FLO393240:FLO393241 FVK393240:FVK393241 GFG393240:GFG393241 GPC393240:GPC393241 GYY393240:GYY393241 HIU393240:HIU393241 HSQ393240:HSQ393241 ICM393240:ICM393241 IMI393240:IMI393241 IWE393240:IWE393241 JGA393240:JGA393241 JPW393240:JPW393241 JZS393240:JZS393241 KJO393240:KJO393241 KTK393240:KTK393241 LDG393240:LDG393241 LNC393240:LNC393241 LWY393240:LWY393241 MGU393240:MGU393241 MQQ393240:MQQ393241 NAM393240:NAM393241 NKI393240:NKI393241 NUE393240:NUE393241 OEA393240:OEA393241 ONW393240:ONW393241 OXS393240:OXS393241 PHO393240:PHO393241 PRK393240:PRK393241 QBG393240:QBG393241 QLC393240:QLC393241 QUY393240:QUY393241 REU393240:REU393241 ROQ393240:ROQ393241 RYM393240:RYM393241 SII393240:SII393241 SSE393240:SSE393241 TCA393240:TCA393241 TLW393240:TLW393241 TVS393240:TVS393241 UFO393240:UFO393241 UPK393240:UPK393241 UZG393240:UZG393241 VJC393240:VJC393241 VSY393240:VSY393241 WCU393240:WCU393241 WMQ393240:WMQ393241 WWM393240:WWM393241 Z589848:Z589849 KA458776:KA458777 TW458776:TW458777 ADS458776:ADS458777 ANO458776:ANO458777 AXK458776:AXK458777 BHG458776:BHG458777 BRC458776:BRC458777 CAY458776:CAY458777 CKU458776:CKU458777 CUQ458776:CUQ458777 DEM458776:DEM458777 DOI458776:DOI458777 DYE458776:DYE458777 EIA458776:EIA458777 ERW458776:ERW458777 FBS458776:FBS458777 FLO458776:FLO458777 FVK458776:FVK458777 GFG458776:GFG458777 GPC458776:GPC458777 GYY458776:GYY458777 HIU458776:HIU458777 HSQ458776:HSQ458777 ICM458776:ICM458777 IMI458776:IMI458777 IWE458776:IWE458777 JGA458776:JGA458777 JPW458776:JPW458777 JZS458776:JZS458777 KJO458776:KJO458777 KTK458776:KTK458777 LDG458776:LDG458777 LNC458776:LNC458777 LWY458776:LWY458777 MGU458776:MGU458777 MQQ458776:MQQ458777 NAM458776:NAM458777 NKI458776:NKI458777 NUE458776:NUE458777 OEA458776:OEA458777 ONW458776:ONW458777 OXS458776:OXS458777 PHO458776:PHO458777 PRK458776:PRK458777 QBG458776:QBG458777 QLC458776:QLC458777 QUY458776:QUY458777 REU458776:REU458777 ROQ458776:ROQ458777 RYM458776:RYM458777 SII458776:SII458777 SSE458776:SSE458777 TCA458776:TCA458777 TLW458776:TLW458777 TVS458776:TVS458777 UFO458776:UFO458777 UPK458776:UPK458777 UZG458776:UZG458777 VJC458776:VJC458777 VSY458776:VSY458777 WCU458776:WCU458777 WMQ458776:WMQ458777 WWM458776:WWM458777 Z655384:Z655385 KA524312:KA524313 TW524312:TW524313 ADS524312:ADS524313 ANO524312:ANO524313 AXK524312:AXK524313 BHG524312:BHG524313 BRC524312:BRC524313 CAY524312:CAY524313 CKU524312:CKU524313 CUQ524312:CUQ524313 DEM524312:DEM524313 DOI524312:DOI524313 DYE524312:DYE524313 EIA524312:EIA524313 ERW524312:ERW524313 FBS524312:FBS524313 FLO524312:FLO524313 FVK524312:FVK524313 GFG524312:GFG524313 GPC524312:GPC524313 GYY524312:GYY524313 HIU524312:HIU524313 HSQ524312:HSQ524313 ICM524312:ICM524313 IMI524312:IMI524313 IWE524312:IWE524313 JGA524312:JGA524313 JPW524312:JPW524313 JZS524312:JZS524313 KJO524312:KJO524313 KTK524312:KTK524313 LDG524312:LDG524313 LNC524312:LNC524313 LWY524312:LWY524313 MGU524312:MGU524313 MQQ524312:MQQ524313 NAM524312:NAM524313 NKI524312:NKI524313 NUE524312:NUE524313 OEA524312:OEA524313 ONW524312:ONW524313 OXS524312:OXS524313 PHO524312:PHO524313 PRK524312:PRK524313 QBG524312:QBG524313 QLC524312:QLC524313 QUY524312:QUY524313 REU524312:REU524313 ROQ524312:ROQ524313 RYM524312:RYM524313 SII524312:SII524313 SSE524312:SSE524313 TCA524312:TCA524313 TLW524312:TLW524313 TVS524312:TVS524313 UFO524312:UFO524313 UPK524312:UPK524313 UZG524312:UZG524313 VJC524312:VJC524313 VSY524312:VSY524313 WCU524312:WCU524313 WMQ524312:WMQ524313 WWM524312:WWM524313 Z720920:Z720921 KA589848:KA589849 TW589848:TW589849 ADS589848:ADS589849 ANO589848:ANO589849 AXK589848:AXK589849 BHG589848:BHG589849 BRC589848:BRC589849 CAY589848:CAY589849 CKU589848:CKU589849 CUQ589848:CUQ589849 DEM589848:DEM589849 DOI589848:DOI589849 DYE589848:DYE589849 EIA589848:EIA589849 ERW589848:ERW589849 FBS589848:FBS589849 FLO589848:FLO589849 FVK589848:FVK589849 GFG589848:GFG589849 GPC589848:GPC589849 GYY589848:GYY589849 HIU589848:HIU589849 HSQ589848:HSQ589849 ICM589848:ICM589849 IMI589848:IMI589849 IWE589848:IWE589849 JGA589848:JGA589849 JPW589848:JPW589849 JZS589848:JZS589849 KJO589848:KJO589849 KTK589848:KTK589849 LDG589848:LDG589849 LNC589848:LNC589849 LWY589848:LWY589849 MGU589848:MGU589849 MQQ589848:MQQ589849 NAM589848:NAM589849 NKI589848:NKI589849 NUE589848:NUE589849 OEA589848:OEA589849 ONW589848:ONW589849 OXS589848:OXS589849 PHO589848:PHO589849 PRK589848:PRK589849 QBG589848:QBG589849 QLC589848:QLC589849 QUY589848:QUY589849 REU589848:REU589849 ROQ589848:ROQ589849 RYM589848:RYM589849 SII589848:SII589849 SSE589848:SSE589849 TCA589848:TCA589849 TLW589848:TLW589849 TVS589848:TVS589849 UFO589848:UFO589849 UPK589848:UPK589849 UZG589848:UZG589849 VJC589848:VJC589849 VSY589848:VSY589849 WCU589848:WCU589849 WMQ589848:WMQ589849 WWM589848:WWM589849 Z786456:Z786457 KA655384:KA655385 TW655384:TW655385 ADS655384:ADS655385 ANO655384:ANO655385 AXK655384:AXK655385 BHG655384:BHG655385 BRC655384:BRC655385 CAY655384:CAY655385 CKU655384:CKU655385 CUQ655384:CUQ655385 DEM655384:DEM655385 DOI655384:DOI655385 DYE655384:DYE655385 EIA655384:EIA655385 ERW655384:ERW655385 FBS655384:FBS655385 FLO655384:FLO655385 FVK655384:FVK655385 GFG655384:GFG655385 GPC655384:GPC655385 GYY655384:GYY655385 HIU655384:HIU655385 HSQ655384:HSQ655385 ICM655384:ICM655385 IMI655384:IMI655385 IWE655384:IWE655385 JGA655384:JGA655385 JPW655384:JPW655385 JZS655384:JZS655385 KJO655384:KJO655385 KTK655384:KTK655385 LDG655384:LDG655385 LNC655384:LNC655385 LWY655384:LWY655385 MGU655384:MGU655385 MQQ655384:MQQ655385 NAM655384:NAM655385 NKI655384:NKI655385 NUE655384:NUE655385 OEA655384:OEA655385 ONW655384:ONW655385 OXS655384:OXS655385 PHO655384:PHO655385 PRK655384:PRK655385 QBG655384:QBG655385 QLC655384:QLC655385 QUY655384:QUY655385 REU655384:REU655385 ROQ655384:ROQ655385 RYM655384:RYM655385 SII655384:SII655385 SSE655384:SSE655385 TCA655384:TCA655385 TLW655384:TLW655385 TVS655384:TVS655385 UFO655384:UFO655385 UPK655384:UPK655385 UZG655384:UZG655385 VJC655384:VJC655385 VSY655384:VSY655385 WCU655384:WCU655385 WMQ655384:WMQ655385 WWM655384:WWM655385 Z851992:Z851993 KA720920:KA720921 TW720920:TW720921 ADS720920:ADS720921 ANO720920:ANO720921 AXK720920:AXK720921 BHG720920:BHG720921 BRC720920:BRC720921 CAY720920:CAY720921 CKU720920:CKU720921 CUQ720920:CUQ720921 DEM720920:DEM720921 DOI720920:DOI720921 DYE720920:DYE720921 EIA720920:EIA720921 ERW720920:ERW720921 FBS720920:FBS720921 FLO720920:FLO720921 FVK720920:FVK720921 GFG720920:GFG720921 GPC720920:GPC720921 GYY720920:GYY720921 HIU720920:HIU720921 HSQ720920:HSQ720921 ICM720920:ICM720921 IMI720920:IMI720921 IWE720920:IWE720921 JGA720920:JGA720921 JPW720920:JPW720921 JZS720920:JZS720921 KJO720920:KJO720921 KTK720920:KTK720921 LDG720920:LDG720921 LNC720920:LNC720921 LWY720920:LWY720921 MGU720920:MGU720921 MQQ720920:MQQ720921 NAM720920:NAM720921 NKI720920:NKI720921 NUE720920:NUE720921 OEA720920:OEA720921 ONW720920:ONW720921 OXS720920:OXS720921 PHO720920:PHO720921 PRK720920:PRK720921 QBG720920:QBG720921 QLC720920:QLC720921 QUY720920:QUY720921 REU720920:REU720921 ROQ720920:ROQ720921 RYM720920:RYM720921 SII720920:SII720921 SSE720920:SSE720921 TCA720920:TCA720921 TLW720920:TLW720921 TVS720920:TVS720921 UFO720920:UFO720921 UPK720920:UPK720921 UZG720920:UZG720921 VJC720920:VJC720921 VSY720920:VSY720921 WCU720920:WCU720921 WMQ720920:WMQ720921 WWM720920:WWM720921 Z917528:Z917529 KA786456:KA786457 TW786456:TW786457 ADS786456:ADS786457 ANO786456:ANO786457 AXK786456:AXK786457 BHG786456:BHG786457 BRC786456:BRC786457 CAY786456:CAY786457 CKU786456:CKU786457 CUQ786456:CUQ786457 DEM786456:DEM786457 DOI786456:DOI786457 DYE786456:DYE786457 EIA786456:EIA786457 ERW786456:ERW786457 FBS786456:FBS786457 FLO786456:FLO786457 FVK786456:FVK786457 GFG786456:GFG786457 GPC786456:GPC786457 GYY786456:GYY786457 HIU786456:HIU786457 HSQ786456:HSQ786457 ICM786456:ICM786457 IMI786456:IMI786457 IWE786456:IWE786457 JGA786456:JGA786457 JPW786456:JPW786457 JZS786456:JZS786457 KJO786456:KJO786457 KTK786456:KTK786457 LDG786456:LDG786457 LNC786456:LNC786457 LWY786456:LWY786457 MGU786456:MGU786457 MQQ786456:MQQ786457 NAM786456:NAM786457 NKI786456:NKI786457 NUE786456:NUE786457 OEA786456:OEA786457 ONW786456:ONW786457 OXS786456:OXS786457 PHO786456:PHO786457 PRK786456:PRK786457 QBG786456:QBG786457 QLC786456:QLC786457 QUY786456:QUY786457 REU786456:REU786457 ROQ786456:ROQ786457 RYM786456:RYM786457 SII786456:SII786457 SSE786456:SSE786457 TCA786456:TCA786457 TLW786456:TLW786457 TVS786456:TVS786457 UFO786456:UFO786457 UPK786456:UPK786457 UZG786456:UZG786457 VJC786456:VJC786457 VSY786456:VSY786457 WCU786456:WCU786457 WMQ786456:WMQ786457 WWM786456:WWM786457 Z983064:Z983065 KA851992:KA851993 TW851992:TW851993 ADS851992:ADS851993 ANO851992:ANO851993 AXK851992:AXK851993 BHG851992:BHG851993 BRC851992:BRC851993 CAY851992:CAY851993 CKU851992:CKU851993 CUQ851992:CUQ851993 DEM851992:DEM851993 DOI851992:DOI851993 DYE851992:DYE851993 EIA851992:EIA851993 ERW851992:ERW851993 FBS851992:FBS851993 FLO851992:FLO851993 FVK851992:FVK851993 GFG851992:GFG851993 GPC851992:GPC851993 GYY851992:GYY851993 HIU851992:HIU851993 HSQ851992:HSQ851993 ICM851992:ICM851993 IMI851992:IMI851993 IWE851992:IWE851993 JGA851992:JGA851993 JPW851992:JPW851993 JZS851992:JZS851993 KJO851992:KJO851993 KTK851992:KTK851993 LDG851992:LDG851993 LNC851992:LNC851993 LWY851992:LWY851993 MGU851992:MGU851993 MQQ851992:MQQ851993 NAM851992:NAM851993 NKI851992:NKI851993 NUE851992:NUE851993 OEA851992:OEA851993 ONW851992:ONW851993 OXS851992:OXS851993 PHO851992:PHO851993 PRK851992:PRK851993 QBG851992:QBG851993 QLC851992:QLC851993 QUY851992:QUY851993 REU851992:REU851993 ROQ851992:ROQ851993 RYM851992:RYM851993 SII851992:SII851993 SSE851992:SSE851993 TCA851992:TCA851993 TLW851992:TLW851993 TVS851992:TVS851993 UFO851992:UFO851993 UPK851992:UPK851993 UZG851992:UZG851993 VJC851992:VJC851993 VSY851992:VSY851993 WCU851992:WCU851993 WMQ851992:WMQ851993 WWM851992:WWM851993 Z65560:Z65561 KA917528:KA917529 TW917528:TW917529 ADS917528:ADS917529 ANO917528:ANO917529 AXK917528:AXK917529 BHG917528:BHG917529 BRC917528:BRC917529 CAY917528:CAY917529 CKU917528:CKU917529 CUQ917528:CUQ917529 DEM917528:DEM917529 DOI917528:DOI917529 DYE917528:DYE917529 EIA917528:EIA917529 ERW917528:ERW917529 FBS917528:FBS917529 FLO917528:FLO917529 FVK917528:FVK917529 GFG917528:GFG917529 GPC917528:GPC917529 GYY917528:GYY917529 HIU917528:HIU917529 HSQ917528:HSQ917529 ICM917528:ICM917529 IMI917528:IMI917529 IWE917528:IWE917529 JGA917528:JGA917529 JPW917528:JPW917529 JZS917528:JZS917529 KJO917528:KJO917529 KTK917528:KTK917529 LDG917528:LDG917529 LNC917528:LNC917529 LWY917528:LWY917529 MGU917528:MGU917529 MQQ917528:MQQ917529 NAM917528:NAM917529 NKI917528:NKI917529 NUE917528:NUE917529 OEA917528:OEA917529 ONW917528:ONW917529 OXS917528:OXS917529 PHO917528:PHO917529 PRK917528:PRK917529 QBG917528:QBG917529 QLC917528:QLC917529 QUY917528:QUY917529 REU917528:REU917529 ROQ917528:ROQ917529 RYM917528:RYM917529 SII917528:SII917529 SSE917528:SSE917529 TCA917528:TCA917529 TLW917528:TLW917529 TVS917528:TVS917529 UFO917528:UFO917529 UPK917528:UPK917529 UZG917528:UZG917529 VJC917528:VJC917529 VSY917528:VSY917529 WCU917528:WCU917529 WMQ917528:WMQ917529 WWM917528:WWM917529 KA983064:KA983065 TW983064:TW983065 ADS983064:ADS983065 ANO983064:ANO983065 AXK983064:AXK983065 BHG983064:BHG983065 BRC983064:BRC983065 CAY983064:CAY983065 CKU983064:CKU983065 CUQ983064:CUQ983065 DEM983064:DEM983065 DOI983064:DOI983065 DYE983064:DYE983065 EIA983064:EIA983065 ERW983064:ERW983065 FBS983064:FBS983065 FLO983064:FLO983065 FVK983064:FVK983065 GFG983064:GFG983065 GPC983064:GPC983065 GYY983064:GYY983065 HIU983064:HIU983065 HSQ983064:HSQ983065 ICM983064:ICM983065 IMI983064:IMI983065 IWE983064:IWE983065 JGA983064:JGA983065 JPW983064:JPW983065 JZS983064:JZS983065 KJO983064:KJO983065 KTK983064:KTK983065 LDG983064:LDG983065 LNC983064:LNC983065 LWY983064:LWY983065 MGU983064:MGU983065 MQQ983064:MQQ983065 NAM983064:NAM983065 NKI983064:NKI983065 NUE983064:NUE983065 OEA983064:OEA983065 ONW983064:ONW983065 OXS983064:OXS983065 PHO983064:PHO983065 PRK983064:PRK983065 QBG983064:QBG983065 QLC983064:QLC983065 QUY983064:QUY983065 REU983064:REU983065 ROQ983064:ROQ983065 RYM983064:RYM983065 SII983064:SII983065 SSE983064:SSE983065 TCA983064:TCA983065 TLW983064:TLW983065 TVS983064:TVS983065 UFO983064:UFO983065 UPK983064:UPK983065 UZG983064:UZG983065 VJC983064:VJC983065 VSY983064:VSY983065 WCU983064:WCU983065 WMQ983064:WMQ983065 Z24 KA24 Z29 X24:X25 WWK24:WWK25 JY24:JY25 TU24:TU25 ADQ24:ADQ25 ANM24:ANM25 AXI24:AXI25 BHE24:BHE25 BRA24:BRA25 CAW24:CAW25 CKS24:CKS25 CUO24:CUO25 DEK24:DEK25 DOG24:DOG25 DYC24:DYC25 EHY24:EHY25 ERU24:ERU25 FBQ24:FBQ25 FLM24:FLM25 FVI24:FVI25 GFE24:GFE25 GPA24:GPA25 GYW24:GYW25 HIS24:HIS25 HSO24:HSO25 ICK24:ICK25 IMG24:IMG25 IWC24:IWC25 JFY24:JFY25 JPU24:JPU25 JZQ24:JZQ25 KJM24:KJM25 KTI24:KTI25 LDE24:LDE25 LNA24:LNA25 LWW24:LWW25 MGS24:MGS25 MQO24:MQO25 NAK24:NAK25 NKG24:NKG25 NUC24:NUC25 ODY24:ODY25 ONU24:ONU25 OXQ24:OXQ25 PHM24:PHM25 PRI24:PRI25 QBE24:QBE25 QLA24:QLA25 QUW24:QUW25 RES24:RES25 ROO24:ROO25 RYK24:RYK25 SIG24:SIG25 SSC24:SSC25 TBY24:TBY25 TLU24:TLU25 TVQ24:TVQ25 UFM24:UFM25 UPI24:UPI25 UZE24:UZE25 VJA24:VJA25 VSW24:VSW25 WCS24:WCS25 WMO24:WMO25 VJJ29 VTF29 WDB29 WMX29 WWT29 KH29 UD29 ADZ29 ANV29 AXR29 BHN29 BRJ29 CBF29 CLB29 CUX29 DET29 DOP29 DYL29 EIH29 ESD29 FBZ29 FLV29 FVR29 GFN29 GPJ29 GZF29 HJB29 HSX29 ICT29 IMP29 IWL29 JGH29 JQD29 JZZ29 KJV29 KTR29 LDN29 LNJ29 LXF29 MHB29 MQX29 NAT29 NKP29 NUL29 OEH29 OOD29 OXZ29 PHV29 PRR29 QBN29 QLJ29 QVF29 RFB29 ROX29 RYT29 SIP29 SSL29 TCH29 TMD29 TVZ29 UFV29 UPR29 UZN29 X29:X30 WWR29:WWR30 WMV29:WMV30 WCZ29:WCZ30 VTD29:VTD30 VJH29:VJH30 UZL29:UZL30 UPP29:UPP30 UFT29:UFT30 TVX29:TVX30 TMB29:TMB30 TCF29:TCF30 SSJ29:SSJ30 SIN29:SIN30 RYR29:RYR30 ROV29:ROV30 REZ29:REZ30 QVD29:QVD30 QLH29:QLH30 QBL29:QBL30 PRP29:PRP30 PHT29:PHT30 OXX29:OXX30 OOB29:OOB30 OEF29:OEF30 NUJ29:NUJ30 NKN29:NKN30 NAR29:NAR30 MQV29:MQV30 MGZ29:MGZ30 LXD29:LXD30 LNH29:LNH30 LDL29:LDL30 KTP29:KTP30 KJT29:KJT30 JZX29:JZX30 JQB29:JQB30 JGF29:JGF30 IWJ29:IWJ30 IMN29:IMN30 ICR29:ICR30 HSV29:HSV30 HIZ29:HIZ30 GZD29:GZD30 GPH29:GPH30 GFL29:GFL30 FVP29:FVP30 FLT29:FLT30 FBX29:FBX30 ESB29:ESB30 EIF29:EIF30 DYJ29:DYJ30 DON29:DON30 DER29:DER30 CUV29:CUV30 CKZ29:CKZ30 CBD29:CBD30 BRH29:BRH30 BHL29:BHL30 AXP29:AXP30 ANT29:ANT30 ADX29:ADX30 UB29:UB30 KF29:KF30 Z131096:Z131097 AJ65560:AJ65562 AJ131096:AJ131098 AJ196632:AJ196634 AJ262168:AJ262170 AJ327704:AJ327706 AJ393240:AJ393242 AJ458776:AJ458778 AJ524312:AJ524314 AJ589848:AJ589850 AJ655384:AJ655386 AJ720920:AJ720922 AJ786456:AJ786458 AJ851992:AJ851994 AJ917528:AJ917530 AJ983064:AJ983066 AL196632:AL196633 AL262168:AL262169 AL327704:AL327705 AL393240:AL393241 AL458776:AL458777 AL524312:AL524313 AL589848:AL589849 AL655384:AL655385 AL720920:AL720921 AL786456:AL786457 AL851992:AL851993 AL917528:AL917529 AL983064:AL983065 AL65560:AL65561 AL24 AJ24:AJ25 AL131096:AL131097 AL29 AJ29:AJ30"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WVZ983065 M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M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M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M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M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M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M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M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M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M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M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M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M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M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M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M29" xr:uid="{00000000-0002-0000-1900-000009000000}">
      <formula1>kind_of_heat_transfer</formula1>
    </dataValidation>
    <dataValidation type="decimal" allowBlank="1" showErrorMessage="1" errorTitle="Ошибка" error="Допускается ввод только действительных чисел!" sqref="O24:P24 O29:P29 AA24:AB24 AA29:AB29" xr:uid="{00000000-0002-0000-19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28.04.2021</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79"/>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476</v>
      </c>
      <c r="H13" s="297"/>
      <c r="I13" s="1280" t="s">
        <v>568</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15"/>
      <c r="G15" s="142" t="s">
        <v>400</v>
      </c>
      <c r="H15" s="316"/>
      <c r="I15" s="317"/>
      <c r="J15" s="312"/>
      <c r="K15" s="206"/>
      <c r="L15" s="206"/>
      <c r="M15" s="206"/>
      <c r="N15" s="206"/>
      <c r="O15" s="206"/>
      <c r="P15" s="206"/>
      <c r="Q15" s="206"/>
      <c r="R15" s="206"/>
      <c r="S15" s="206"/>
      <c r="T15" s="206"/>
    </row>
    <row r="16" spans="1:20" s="182" customFormat="1" ht="18.75">
      <c r="A16" s="1279"/>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4" t="s">
        <v>570</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69"/>
    <col min="36" max="36" width="13.42578125" style="469" customWidth="1"/>
    <col min="37" max="37" width="10.5703125" style="469"/>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6" t="s">
        <v>743</v>
      </c>
      <c r="M5" s="1296"/>
      <c r="N5" s="1296"/>
      <c r="O5" s="1296"/>
      <c r="P5" s="1296"/>
      <c r="Q5" s="1296"/>
      <c r="R5" s="1296"/>
      <c r="S5" s="1296"/>
      <c r="T5" s="1296"/>
      <c r="U5" s="547"/>
      <c r="V5" s="547"/>
      <c r="W5" s="492"/>
      <c r="X5" s="492"/>
      <c r="Y5" s="553"/>
      <c r="Z5" s="553"/>
      <c r="AA5" s="553"/>
      <c r="AB5" s="553"/>
      <c r="AC5" s="553"/>
      <c r="AD5" s="553"/>
      <c r="AE5" s="466"/>
    </row>
    <row r="6" spans="1:37" ht="3" customHeight="1">
      <c r="J6" s="451"/>
      <c r="K6" s="451"/>
      <c r="L6" s="447"/>
      <c r="M6" s="447"/>
      <c r="N6" s="447"/>
      <c r="O6" s="450"/>
      <c r="P6" s="450"/>
      <c r="Q6" s="450"/>
      <c r="R6" s="450"/>
      <c r="S6" s="450"/>
      <c r="T6" s="450"/>
      <c r="U6" s="447"/>
    </row>
    <row r="7" spans="1:37"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7" s="461" customFormat="1" ht="18.75">
      <c r="A8" s="474"/>
      <c r="B8" s="474"/>
      <c r="C8" s="474"/>
      <c r="D8" s="474"/>
      <c r="E8" s="474"/>
      <c r="F8" s="474"/>
      <c r="G8" s="474"/>
      <c r="H8" s="474"/>
      <c r="L8" s="468"/>
      <c r="M8" s="1154" t="str">
        <f>"Дата подачи заявления об "&amp;IF(datePr_ch="","утверждении","изменении") &amp; " тарифов"</f>
        <v>Дата подачи заявления об утверждении тарифов</v>
      </c>
      <c r="N8" s="1303" t="str">
        <f>IF(datePr_ch="",IF(datePr="","",datePr),datePr_ch)</f>
        <v>23.04.2021</v>
      </c>
      <c r="O8" s="1303"/>
      <c r="P8" s="1303"/>
      <c r="Q8" s="1303"/>
      <c r="R8" s="1303"/>
      <c r="S8" s="1303"/>
      <c r="T8" s="1303"/>
      <c r="U8" s="634"/>
      <c r="V8" s="538"/>
      <c r="W8" s="538"/>
      <c r="X8" s="538"/>
      <c r="Y8" s="538"/>
      <c r="Z8" s="538"/>
      <c r="AA8" s="538"/>
      <c r="AH8" s="474"/>
      <c r="AI8" s="474"/>
      <c r="AJ8" s="474"/>
      <c r="AK8" s="474"/>
    </row>
    <row r="9" spans="1:37" s="461" customFormat="1" ht="18.75">
      <c r="A9" s="474"/>
      <c r="B9" s="474"/>
      <c r="C9" s="474"/>
      <c r="D9" s="474"/>
      <c r="E9" s="474"/>
      <c r="F9" s="474"/>
      <c r="G9" s="474"/>
      <c r="H9" s="474"/>
      <c r="L9" s="521"/>
      <c r="M9" s="1154" t="str">
        <f>"Номер подачи заявления об "&amp;IF(numberPr_ch="","утверждении","изменении") &amp; " тарифов"</f>
        <v>Номер подачи заявления об утверждении тарифов</v>
      </c>
      <c r="N9" s="1303" t="str">
        <f>IF(numberPr_ch="",IF(numberPr="","",numberPr),numberPr_ch)</f>
        <v>169-р</v>
      </c>
      <c r="O9" s="1303"/>
      <c r="P9" s="1303"/>
      <c r="Q9" s="1303"/>
      <c r="R9" s="1303"/>
      <c r="S9" s="1303"/>
      <c r="T9" s="1303"/>
      <c r="U9" s="634"/>
      <c r="V9" s="538"/>
      <c r="W9" s="538"/>
      <c r="X9" s="538"/>
      <c r="Y9" s="538"/>
      <c r="Z9" s="538"/>
      <c r="AA9" s="538"/>
      <c r="AH9" s="474"/>
      <c r="AI9" s="474"/>
      <c r="AJ9" s="474"/>
      <c r="AK9" s="474"/>
    </row>
    <row r="10" spans="1:37"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634</v>
      </c>
      <c r="AA11" s="733" t="s">
        <v>635</v>
      </c>
      <c r="AH11" s="735"/>
      <c r="AI11" s="735"/>
      <c r="AJ11" s="735"/>
      <c r="AK11" s="735"/>
    </row>
    <row r="12" spans="1:37" s="461" customFormat="1" ht="11.25" hidden="1">
      <c r="A12" s="474"/>
      <c r="B12" s="474"/>
      <c r="C12" s="474"/>
      <c r="D12" s="474"/>
      <c r="E12" s="474"/>
      <c r="F12" s="474"/>
      <c r="G12" s="474"/>
      <c r="H12" s="474"/>
      <c r="L12" s="1297"/>
      <c r="M12" s="1297"/>
      <c r="N12" s="535"/>
      <c r="O12" s="1329"/>
      <c r="P12" s="1329"/>
      <c r="Q12" s="1329"/>
      <c r="R12" s="1329"/>
      <c r="S12" s="1329"/>
      <c r="T12" s="1329"/>
      <c r="U12" s="456"/>
      <c r="AE12" s="472" t="s">
        <v>370</v>
      </c>
      <c r="AH12" s="474"/>
      <c r="AI12" s="474"/>
      <c r="AJ12" s="474"/>
      <c r="AK12" s="474"/>
    </row>
    <row r="13" spans="1:37">
      <c r="J13" s="451"/>
      <c r="K13" s="451"/>
      <c r="L13" s="447"/>
      <c r="M13" s="447"/>
      <c r="N13" s="447"/>
      <c r="O13" s="1323"/>
      <c r="P13" s="1323"/>
      <c r="Q13" s="1323"/>
      <c r="R13" s="1323"/>
      <c r="S13" s="1323"/>
      <c r="T13" s="1323"/>
      <c r="U13" s="567"/>
      <c r="Z13" s="1323"/>
      <c r="AA13" s="1323"/>
      <c r="AB13" s="1323"/>
      <c r="AC13" s="1323"/>
      <c r="AD13" s="1323"/>
      <c r="AE13" s="1323"/>
    </row>
    <row r="14" spans="1:37">
      <c r="J14" s="451"/>
      <c r="K14" s="451"/>
      <c r="L14" s="1229" t="s">
        <v>444</v>
      </c>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t="s">
        <v>445</v>
      </c>
    </row>
    <row r="15" spans="1:37" ht="14.25" customHeight="1">
      <c r="J15" s="451"/>
      <c r="K15" s="451"/>
      <c r="L15" s="1310" t="s">
        <v>90</v>
      </c>
      <c r="M15" s="1310" t="s">
        <v>617</v>
      </c>
      <c r="N15" s="1336" t="s">
        <v>596</v>
      </c>
      <c r="O15" s="1336"/>
      <c r="P15" s="1336"/>
      <c r="Q15" s="1336"/>
      <c r="R15" s="1336" t="s">
        <v>597</v>
      </c>
      <c r="S15" s="1336"/>
      <c r="T15" s="1336"/>
      <c r="U15" s="1336"/>
      <c r="V15" s="1336" t="s">
        <v>598</v>
      </c>
      <c r="W15" s="1336"/>
      <c r="X15" s="1336"/>
      <c r="Y15" s="1336"/>
      <c r="Z15" s="1310" t="s">
        <v>603</v>
      </c>
      <c r="AA15" s="1310"/>
      <c r="AB15" s="1310"/>
      <c r="AC15" s="1310"/>
      <c r="AD15" s="1310"/>
      <c r="AE15" s="1310" t="s">
        <v>338</v>
      </c>
      <c r="AF15" s="1322" t="s">
        <v>273</v>
      </c>
      <c r="AG15" s="1229"/>
    </row>
    <row r="16" spans="1:37" s="492" customFormat="1" ht="27.75" customHeight="1">
      <c r="A16" s="553"/>
      <c r="B16" s="553"/>
      <c r="C16" s="553"/>
      <c r="D16" s="553"/>
      <c r="E16" s="553"/>
      <c r="F16" s="553"/>
      <c r="G16" s="559"/>
      <c r="H16" s="559"/>
      <c r="I16" s="500"/>
      <c r="J16" s="498"/>
      <c r="K16" s="498"/>
      <c r="L16" s="1310"/>
      <c r="M16" s="1310"/>
      <c r="N16" s="1336"/>
      <c r="O16" s="1336"/>
      <c r="P16" s="1336"/>
      <c r="Q16" s="1336"/>
      <c r="R16" s="1336"/>
      <c r="S16" s="1336"/>
      <c r="T16" s="1336"/>
      <c r="U16" s="1336"/>
      <c r="V16" s="1336"/>
      <c r="W16" s="1336"/>
      <c r="X16" s="1336"/>
      <c r="Y16" s="1336"/>
      <c r="Z16" s="1229" t="s">
        <v>620</v>
      </c>
      <c r="AA16" s="1229"/>
      <c r="AB16" s="1229" t="s">
        <v>614</v>
      </c>
      <c r="AC16" s="1229"/>
      <c r="AD16" s="1229"/>
      <c r="AE16" s="1310"/>
      <c r="AF16" s="1322"/>
      <c r="AG16" s="1229"/>
      <c r="AH16" s="553"/>
      <c r="AI16" s="553"/>
      <c r="AJ16" s="553"/>
      <c r="AK16" s="553"/>
    </row>
    <row r="17" spans="1:37" ht="14.25" customHeight="1">
      <c r="J17" s="451"/>
      <c r="K17" s="451"/>
      <c r="L17" s="1310"/>
      <c r="M17" s="1310"/>
      <c r="N17" s="1336"/>
      <c r="O17" s="1336"/>
      <c r="P17" s="1336"/>
      <c r="Q17" s="1336"/>
      <c r="R17" s="1336"/>
      <c r="S17" s="1336"/>
      <c r="T17" s="1336"/>
      <c r="U17" s="1336"/>
      <c r="V17" s="1336"/>
      <c r="W17" s="1336"/>
      <c r="X17" s="1336"/>
      <c r="Y17" s="1336"/>
      <c r="Z17" s="503" t="s">
        <v>618</v>
      </c>
      <c r="AA17" s="503" t="s">
        <v>619</v>
      </c>
      <c r="AB17" s="505" t="s">
        <v>272</v>
      </c>
      <c r="AC17" s="1332" t="s">
        <v>271</v>
      </c>
      <c r="AD17" s="1332"/>
      <c r="AE17" s="1310"/>
      <c r="AF17" s="1322"/>
      <c r="AG17" s="1229"/>
    </row>
    <row r="18" spans="1:37">
      <c r="J18" s="451"/>
      <c r="K18" s="459">
        <v>1</v>
      </c>
      <c r="L18" s="448" t="s">
        <v>91</v>
      </c>
      <c r="M18" s="448" t="s">
        <v>47</v>
      </c>
      <c r="N18" s="1337">
        <f ca="1">OFFSET(N18,0,-1)+1</f>
        <v>3</v>
      </c>
      <c r="O18" s="1337"/>
      <c r="P18" s="1337"/>
      <c r="Q18" s="1337"/>
      <c r="R18" s="1337">
        <f ca="1">OFFSET(N18,0,0)+1</f>
        <v>4</v>
      </c>
      <c r="S18" s="1337"/>
      <c r="T18" s="1337"/>
      <c r="U18" s="1337"/>
      <c r="V18" s="639"/>
      <c r="W18" s="639"/>
      <c r="X18" s="639"/>
      <c r="Y18" s="640">
        <f ca="1">OFFSET(R18,0,0)+1</f>
        <v>5</v>
      </c>
      <c r="Z18" s="457">
        <f ca="1">OFFSET(Z18,0,-1)+1</f>
        <v>6</v>
      </c>
      <c r="AA18" s="457">
        <f ca="1">OFFSET(AA18,0,-1)+1</f>
        <v>7</v>
      </c>
      <c r="AB18" s="457">
        <f ca="1">OFFSET(AB18,0,-1)+1</f>
        <v>8</v>
      </c>
      <c r="AC18" s="1337">
        <f ca="1">OFFSET(AC18,0,-1)+1</f>
        <v>9</v>
      </c>
      <c r="AD18" s="1337"/>
      <c r="AE18" s="457">
        <f ca="1">OFFSET(AE18,0,-2)+1</f>
        <v>10</v>
      </c>
      <c r="AF18" s="492"/>
      <c r="AG18" s="457">
        <f ca="1">OFFSET(AG18,0,-2)+1</f>
        <v>11</v>
      </c>
    </row>
    <row r="19" spans="1:37" ht="22.5">
      <c r="A19" s="1281">
        <v>1</v>
      </c>
      <c r="B19" s="962"/>
      <c r="C19" s="962"/>
      <c r="D19" s="962"/>
      <c r="E19" s="962"/>
      <c r="F19" s="955"/>
      <c r="G19" s="961"/>
      <c r="H19" s="961"/>
      <c r="I19" s="943"/>
      <c r="J19" s="942"/>
      <c r="K19" s="942"/>
      <c r="L19" s="561">
        <f>mergeValue(A19)</f>
        <v>1</v>
      </c>
      <c r="M19" s="609" t="s">
        <v>19</v>
      </c>
      <c r="N19" s="1338"/>
      <c r="O19" s="1338"/>
      <c r="P19" s="1338"/>
      <c r="Q19" s="1338"/>
      <c r="R19" s="1338"/>
      <c r="S19" s="1338"/>
      <c r="T19" s="1338"/>
      <c r="U19" s="1338"/>
      <c r="V19" s="1338"/>
      <c r="W19" s="1338"/>
      <c r="X19" s="1338"/>
      <c r="Y19" s="1338"/>
      <c r="Z19" s="1338"/>
      <c r="AA19" s="1338"/>
      <c r="AB19" s="1338"/>
      <c r="AC19" s="1338"/>
      <c r="AD19" s="1338"/>
      <c r="AE19" s="1338"/>
      <c r="AF19" s="1338"/>
      <c r="AG19" s="549" t="s">
        <v>717</v>
      </c>
    </row>
    <row r="20" spans="1:37" ht="22.5">
      <c r="A20" s="1281"/>
      <c r="B20" s="1281">
        <v>1</v>
      </c>
      <c r="C20" s="962"/>
      <c r="D20" s="962"/>
      <c r="E20" s="962"/>
      <c r="F20" s="955"/>
      <c r="G20" s="964"/>
      <c r="H20" s="965"/>
      <c r="I20" s="944"/>
      <c r="J20" s="939"/>
      <c r="K20" s="937"/>
      <c r="L20" s="561" t="str">
        <f>mergeValue(A20) &amp;"."&amp; mergeValue(B20)</f>
        <v>1.1</v>
      </c>
      <c r="M20" s="515" t="s">
        <v>15</v>
      </c>
      <c r="N20" s="1339"/>
      <c r="O20" s="1339"/>
      <c r="P20" s="1339"/>
      <c r="Q20" s="1339"/>
      <c r="R20" s="1339"/>
      <c r="S20" s="1339"/>
      <c r="T20" s="1339"/>
      <c r="U20" s="1339"/>
      <c r="V20" s="1339"/>
      <c r="W20" s="1339"/>
      <c r="X20" s="1339"/>
      <c r="Y20" s="1339"/>
      <c r="Z20" s="1339"/>
      <c r="AA20" s="1339"/>
      <c r="AB20" s="1339"/>
      <c r="AC20" s="1339"/>
      <c r="AD20" s="1339"/>
      <c r="AE20" s="1339"/>
      <c r="AF20" s="1339"/>
      <c r="AG20" s="549" t="s">
        <v>458</v>
      </c>
    </row>
    <row r="21" spans="1:37" ht="22.5">
      <c r="A21" s="1281"/>
      <c r="B21" s="1281"/>
      <c r="C21" s="1281">
        <v>1</v>
      </c>
      <c r="D21" s="962"/>
      <c r="E21" s="962"/>
      <c r="F21" s="955"/>
      <c r="G21" s="964"/>
      <c r="H21" s="965"/>
      <c r="I21" s="944"/>
      <c r="J21" s="939"/>
      <c r="K21" s="937"/>
      <c r="L21" s="561" t="str">
        <f>mergeValue(A21) &amp;"."&amp; mergeValue(B21)&amp;"."&amp; mergeValue(C21)</f>
        <v>1.1.1</v>
      </c>
      <c r="M21" s="516" t="s">
        <v>7</v>
      </c>
      <c r="N21" s="1339"/>
      <c r="O21" s="1339"/>
      <c r="P21" s="1339"/>
      <c r="Q21" s="1339"/>
      <c r="R21" s="1339"/>
      <c r="S21" s="1339"/>
      <c r="T21" s="1339"/>
      <c r="U21" s="1339"/>
      <c r="V21" s="1339"/>
      <c r="W21" s="1339"/>
      <c r="X21" s="1339"/>
      <c r="Y21" s="1339"/>
      <c r="Z21" s="1339"/>
      <c r="AA21" s="1339"/>
      <c r="AB21" s="1339"/>
      <c r="AC21" s="1339"/>
      <c r="AD21" s="1339"/>
      <c r="AE21" s="1339"/>
      <c r="AF21" s="1339"/>
      <c r="AG21" s="549" t="s">
        <v>599</v>
      </c>
    </row>
    <row r="22" spans="1:37" ht="15" customHeight="1">
      <c r="A22" s="1281"/>
      <c r="B22" s="1281"/>
      <c r="C22" s="1281"/>
      <c r="D22" s="1281">
        <v>1</v>
      </c>
      <c r="E22" s="962"/>
      <c r="F22" s="955"/>
      <c r="G22" s="964"/>
      <c r="H22" s="965"/>
      <c r="I22" s="944"/>
      <c r="J22" s="939"/>
      <c r="K22" s="937"/>
      <c r="L22" s="561" t="str">
        <f>mergeValue(A22) &amp;"."&amp; mergeValue(B22)&amp;"."&amp; mergeValue(C22)&amp;"."&amp; mergeValue(D22)</f>
        <v>1.1.1.1</v>
      </c>
      <c r="M22" s="517" t="s">
        <v>21</v>
      </c>
      <c r="N22" s="1339"/>
      <c r="O22" s="1339"/>
      <c r="P22" s="1339"/>
      <c r="Q22" s="1339"/>
      <c r="R22" s="1339"/>
      <c r="S22" s="1339"/>
      <c r="T22" s="1339"/>
      <c r="U22" s="1339"/>
      <c r="V22" s="1339"/>
      <c r="W22" s="1339"/>
      <c r="X22" s="1339"/>
      <c r="Y22" s="1339"/>
      <c r="Z22" s="1339"/>
      <c r="AA22" s="1339"/>
      <c r="AB22" s="1339"/>
      <c r="AC22" s="1339"/>
      <c r="AD22" s="1339"/>
      <c r="AE22" s="1339"/>
      <c r="AF22" s="1339"/>
      <c r="AG22" s="549" t="s">
        <v>622</v>
      </c>
    </row>
    <row r="23" spans="1:37" ht="20.100000000000001" customHeight="1">
      <c r="A23" s="1281"/>
      <c r="B23" s="1281"/>
      <c r="C23" s="1281"/>
      <c r="D23" s="1281"/>
      <c r="E23" s="1281">
        <v>1</v>
      </c>
      <c r="F23" s="955"/>
      <c r="G23" s="964"/>
      <c r="H23" s="965"/>
      <c r="I23" s="966"/>
      <c r="J23" s="956"/>
      <c r="K23" s="1228"/>
      <c r="L23" s="1342" t="str">
        <f>mergeValue(A23) &amp;"."&amp; mergeValue(B23)&amp;"."&amp; mergeValue(C23)&amp;"."&amp; mergeValue(D23)&amp;"."&amp; mergeValue(E23)</f>
        <v>1.1.1.1.1</v>
      </c>
      <c r="M23" s="1343"/>
      <c r="N23" s="1289" t="s">
        <v>83</v>
      </c>
      <c r="O23" s="1349"/>
      <c r="P23" s="1347">
        <v>1</v>
      </c>
      <c r="Q23" s="1340"/>
      <c r="R23" s="1289" t="s">
        <v>83</v>
      </c>
      <c r="S23" s="1349"/>
      <c r="T23" s="1347">
        <v>1</v>
      </c>
      <c r="U23" s="1340"/>
      <c r="V23" s="1289" t="s">
        <v>83</v>
      </c>
      <c r="W23" s="530"/>
      <c r="X23" s="508">
        <v>1</v>
      </c>
      <c r="Y23" s="1036"/>
      <c r="Z23" s="637"/>
      <c r="AA23" s="637"/>
      <c r="AB23" s="1287"/>
      <c r="AC23" s="1289" t="s">
        <v>82</v>
      </c>
      <c r="AD23" s="1287"/>
      <c r="AE23" s="1289" t="s">
        <v>83</v>
      </c>
      <c r="AF23" s="546"/>
      <c r="AG23" s="1344" t="s">
        <v>621</v>
      </c>
      <c r="AH23" s="469" t="str">
        <f>strCheckDate(Z24:AF24)</f>
        <v/>
      </c>
      <c r="AI23" s="473" t="str">
        <f>IF(AND(COUNTIF(AJ18:AJ27,AJ23)&gt;1,AJ23&lt;&gt;""),"ErrUnique:HasDoubleConn","")</f>
        <v/>
      </c>
      <c r="AJ23" s="473"/>
      <c r="AK23" s="473"/>
    </row>
    <row r="24" spans="1:37" ht="20.100000000000001" customHeight="1">
      <c r="A24" s="1281"/>
      <c r="B24" s="1281"/>
      <c r="C24" s="1281"/>
      <c r="D24" s="1281"/>
      <c r="E24" s="1281"/>
      <c r="F24" s="955"/>
      <c r="G24" s="964"/>
      <c r="H24" s="965"/>
      <c r="I24" s="966"/>
      <c r="J24" s="956"/>
      <c r="K24" s="1228"/>
      <c r="L24" s="1342"/>
      <c r="M24" s="1343"/>
      <c r="N24" s="1289"/>
      <c r="O24" s="1349"/>
      <c r="P24" s="1347"/>
      <c r="Q24" s="1348"/>
      <c r="R24" s="1289"/>
      <c r="S24" s="1349"/>
      <c r="T24" s="1347"/>
      <c r="U24" s="1341"/>
      <c r="V24" s="1289"/>
      <c r="W24" s="569"/>
      <c r="X24" s="534"/>
      <c r="Y24" s="534"/>
      <c r="Z24" s="540"/>
      <c r="AA24" s="571" t="str">
        <f>AB23 &amp; "-" &amp; AD23</f>
        <v>-</v>
      </c>
      <c r="AB24" s="1288"/>
      <c r="AC24" s="1289"/>
      <c r="AD24" s="1288"/>
      <c r="AE24" s="1289"/>
      <c r="AF24" s="638"/>
      <c r="AG24" s="1345"/>
      <c r="AI24" s="473"/>
      <c r="AJ24" s="473"/>
      <c r="AK24" s="473"/>
    </row>
    <row r="25" spans="1:37" ht="20.100000000000001" customHeight="1">
      <c r="A25" s="1281"/>
      <c r="B25" s="1281"/>
      <c r="C25" s="1281"/>
      <c r="D25" s="1281"/>
      <c r="E25" s="1281"/>
      <c r="F25" s="955"/>
      <c r="G25" s="964"/>
      <c r="H25" s="965"/>
      <c r="I25" s="966"/>
      <c r="J25" s="956"/>
      <c r="K25" s="1228"/>
      <c r="L25" s="1342"/>
      <c r="M25" s="1343"/>
      <c r="N25" s="1289"/>
      <c r="O25" s="1349"/>
      <c r="P25" s="1347"/>
      <c r="Q25" s="1341"/>
      <c r="R25" s="1289"/>
      <c r="S25" s="570"/>
      <c r="T25" s="527"/>
      <c r="U25" s="534"/>
      <c r="V25" s="539"/>
      <c r="W25" s="539"/>
      <c r="X25" s="539"/>
      <c r="Y25" s="539"/>
      <c r="Z25" s="540"/>
      <c r="AA25" s="540"/>
      <c r="AB25" s="541"/>
      <c r="AC25" s="533"/>
      <c r="AD25" s="533"/>
      <c r="AE25" s="541"/>
      <c r="AF25" s="533"/>
      <c r="AG25" s="1345"/>
      <c r="AI25" s="473"/>
      <c r="AJ25" s="473"/>
      <c r="AK25" s="473"/>
    </row>
    <row r="26" spans="1:37" ht="20.100000000000001" customHeight="1">
      <c r="A26" s="1281"/>
      <c r="B26" s="1281"/>
      <c r="C26" s="1281"/>
      <c r="D26" s="1281"/>
      <c r="E26" s="1281"/>
      <c r="F26" s="955"/>
      <c r="G26" s="964"/>
      <c r="H26" s="965"/>
      <c r="I26" s="966"/>
      <c r="J26" s="956"/>
      <c r="K26" s="1228"/>
      <c r="L26" s="1342"/>
      <c r="M26" s="1343"/>
      <c r="N26" s="1289"/>
      <c r="O26" s="542"/>
      <c r="P26" s="544"/>
      <c r="Q26" s="543"/>
      <c r="R26" s="539"/>
      <c r="S26" s="539"/>
      <c r="T26" s="539"/>
      <c r="U26" s="539"/>
      <c r="V26" s="539"/>
      <c r="W26" s="539"/>
      <c r="X26" s="539"/>
      <c r="Y26" s="539"/>
      <c r="Z26" s="540"/>
      <c r="AA26" s="540"/>
      <c r="AB26" s="541"/>
      <c r="AC26" s="533"/>
      <c r="AD26" s="533"/>
      <c r="AE26" s="541"/>
      <c r="AF26" s="533"/>
      <c r="AG26" s="1345"/>
      <c r="AI26" s="473"/>
      <c r="AJ26" s="473"/>
      <c r="AK26" s="473"/>
    </row>
    <row r="27" spans="1:37" s="445" customFormat="1" ht="15" customHeight="1">
      <c r="A27" s="1281"/>
      <c r="B27" s="1281"/>
      <c r="C27" s="1281"/>
      <c r="D27" s="1281"/>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46"/>
      <c r="AH27" s="470"/>
      <c r="AI27" s="470"/>
      <c r="AJ27" s="205"/>
      <c r="AK27" s="205"/>
    </row>
    <row r="28" spans="1:37" s="445" customFormat="1" ht="15" customHeight="1">
      <c r="A28" s="1281"/>
      <c r="B28" s="1281"/>
      <c r="C28" s="1281"/>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5" customFormat="1" ht="15" customHeight="1">
      <c r="A29" s="1281"/>
      <c r="B29" s="1281"/>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5" customFormat="1" ht="15" customHeight="1">
      <c r="A30" s="1281"/>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5" customFormat="1" ht="15" customHeight="1">
      <c r="A31" s="936"/>
      <c r="B31" s="936"/>
      <c r="C31" s="936"/>
      <c r="D31" s="936"/>
      <c r="E31" s="936"/>
      <c r="F31" s="936"/>
      <c r="G31" s="949"/>
      <c r="H31" s="950"/>
      <c r="I31" s="940"/>
      <c r="J31" s="941"/>
      <c r="K31" s="936"/>
      <c r="L31" s="507"/>
      <c r="M31" s="534" t="s">
        <v>307</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4" t="s">
        <v>745</v>
      </c>
      <c r="N33" s="1274"/>
      <c r="O33" s="1274"/>
      <c r="P33" s="1274"/>
      <c r="Q33" s="1274"/>
      <c r="R33" s="1274"/>
      <c r="S33" s="1274"/>
      <c r="T33" s="1274"/>
      <c r="U33" s="1274"/>
      <c r="V33" s="1274"/>
      <c r="W33" s="1274"/>
      <c r="X33" s="1274"/>
      <c r="Y33" s="1274"/>
      <c r="Z33" s="1274"/>
      <c r="AA33" s="1274"/>
      <c r="AB33" s="1274"/>
      <c r="AC33" s="1274"/>
      <c r="AD33" s="1274"/>
      <c r="AE33" s="1274"/>
      <c r="AF33" s="1274"/>
      <c r="AG33" s="1274"/>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206</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28.04.2021</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79"/>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476</v>
      </c>
      <c r="H13" s="297"/>
      <c r="I13" s="1280" t="s">
        <v>568</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400</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570</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68</v>
      </c>
      <c r="B1" s="110" t="s">
        <v>69</v>
      </c>
      <c r="C1" s="110" t="s">
        <v>70</v>
      </c>
      <c r="D1" s="10"/>
    </row>
    <row r="2" spans="1:4">
      <c r="A2" s="1197">
        <v>44314.560023148151</v>
      </c>
      <c r="B2" s="12" t="s">
        <v>758</v>
      </c>
      <c r="C2" s="12" t="s">
        <v>438</v>
      </c>
    </row>
    <row r="3" spans="1:4">
      <c r="A3" s="1197">
        <v>44314.560034722221</v>
      </c>
      <c r="B3" s="12" t="s">
        <v>759</v>
      </c>
      <c r="C3" s="12" t="s">
        <v>438</v>
      </c>
    </row>
    <row r="4" spans="1:4">
      <c r="A4" s="1197">
        <v>44314.56013888889</v>
      </c>
      <c r="B4" s="12" t="s">
        <v>758</v>
      </c>
      <c r="C4" s="12" t="s">
        <v>438</v>
      </c>
    </row>
    <row r="5" spans="1:4">
      <c r="A5" s="1197">
        <v>44314.560150462959</v>
      </c>
      <c r="B5" s="12" t="s">
        <v>759</v>
      </c>
      <c r="C5" s="12" t="s">
        <v>438</v>
      </c>
    </row>
    <row r="6" spans="1:4">
      <c r="A6" s="1197">
        <v>44314.560740740744</v>
      </c>
      <c r="B6" s="12" t="s">
        <v>758</v>
      </c>
      <c r="C6" s="12" t="s">
        <v>438</v>
      </c>
    </row>
    <row r="7" spans="1:4">
      <c r="A7" s="1197">
        <v>44314.560752314814</v>
      </c>
      <c r="B7" s="12" t="s">
        <v>759</v>
      </c>
      <c r="C7" s="12" t="s">
        <v>438</v>
      </c>
    </row>
    <row r="8" spans="1:4">
      <c r="A8" s="1197">
        <v>44333.637187499997</v>
      </c>
      <c r="B8" s="12" t="s">
        <v>758</v>
      </c>
      <c r="C8" s="12" t="s">
        <v>438</v>
      </c>
    </row>
    <row r="9" spans="1:4">
      <c r="A9" s="1197">
        <v>44333.63721064815</v>
      </c>
      <c r="B9" s="12" t="s">
        <v>759</v>
      </c>
      <c r="C9" s="12" t="s">
        <v>438</v>
      </c>
    </row>
  </sheetData>
  <sheetProtection algorithmName="SHA-512" hashValue="0mKIpzv+Qu5hT9b6rID3Hi84zo6+JdPtct6BtcqiIlqryLxEQDbggknCYeJhSoPxa0aVU6D2YxQ2/UKPmBGC2g==" saltValue="VpxJiyHhH8StecwVUSX+Xw=="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5"/>
    <col min="26" max="29" width="10.5703125" style="469"/>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6" t="s">
        <v>742</v>
      </c>
      <c r="M5" s="1296"/>
      <c r="N5" s="1296"/>
      <c r="O5" s="1296"/>
      <c r="P5" s="1296"/>
      <c r="Q5" s="1296"/>
      <c r="R5" s="1296"/>
      <c r="S5" s="1296"/>
      <c r="T5" s="1296"/>
      <c r="U5" s="547"/>
      <c r="V5" s="466"/>
    </row>
    <row r="6" spans="1:29" ht="3" customHeight="1">
      <c r="J6" s="451"/>
      <c r="K6" s="451"/>
      <c r="L6" s="447"/>
      <c r="M6" s="447"/>
      <c r="N6" s="447"/>
      <c r="O6" s="450"/>
      <c r="P6" s="450"/>
      <c r="Q6" s="450"/>
      <c r="R6" s="450"/>
      <c r="S6" s="450"/>
      <c r="T6" s="450"/>
      <c r="U6" s="447"/>
    </row>
    <row r="7" spans="1:29"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634"/>
      <c r="Y8" s="960"/>
      <c r="Z8" s="558"/>
      <c r="AA8" s="558"/>
      <c r="AB8" s="558"/>
      <c r="AC8" s="558"/>
    </row>
    <row r="9" spans="1:29" s="461"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169-р</v>
      </c>
      <c r="P9" s="1303"/>
      <c r="Q9" s="1303"/>
      <c r="R9" s="1303"/>
      <c r="S9" s="1303"/>
      <c r="T9" s="1303"/>
      <c r="U9" s="634"/>
      <c r="Y9" s="960"/>
      <c r="Z9" s="474"/>
      <c r="AA9" s="474"/>
      <c r="AB9" s="474"/>
      <c r="AC9" s="474"/>
    </row>
    <row r="10" spans="1:29"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29" s="581" customFormat="1" ht="18.75" hidden="1">
      <c r="A11" s="582"/>
      <c r="B11" s="582"/>
      <c r="C11" s="582"/>
      <c r="D11" s="582"/>
      <c r="E11" s="582"/>
      <c r="F11" s="582"/>
      <c r="G11" s="582"/>
      <c r="H11" s="582"/>
      <c r="L11" s="714"/>
      <c r="M11" s="712"/>
      <c r="O11" s="711"/>
      <c r="P11" s="711"/>
      <c r="Q11" s="733" t="s">
        <v>634</v>
      </c>
      <c r="R11" s="733" t="s">
        <v>635</v>
      </c>
      <c r="S11" s="711"/>
      <c r="T11" s="711"/>
      <c r="U11" s="634"/>
      <c r="Y11" s="735"/>
      <c r="Z11" s="582"/>
      <c r="AA11" s="582"/>
      <c r="AB11" s="582"/>
      <c r="AC11" s="582"/>
    </row>
    <row r="12" spans="1:29" s="461" customFormat="1" ht="11.25" hidden="1">
      <c r="A12" s="474"/>
      <c r="B12" s="474"/>
      <c r="C12" s="474"/>
      <c r="D12" s="474"/>
      <c r="E12" s="474"/>
      <c r="F12" s="474"/>
      <c r="G12" s="474"/>
      <c r="H12" s="474"/>
      <c r="L12" s="1297"/>
      <c r="M12" s="1297"/>
      <c r="N12" s="458"/>
      <c r="O12" s="729"/>
      <c r="P12" s="729"/>
      <c r="Q12" s="729"/>
      <c r="R12" s="729"/>
      <c r="S12" s="729"/>
      <c r="T12" s="729"/>
      <c r="U12" s="456"/>
      <c r="V12" s="472" t="s">
        <v>370</v>
      </c>
      <c r="Y12" s="960"/>
      <c r="Z12" s="474"/>
      <c r="AA12" s="474"/>
      <c r="AB12" s="474"/>
      <c r="AC12" s="474"/>
    </row>
    <row r="13" spans="1:29" ht="15" customHeight="1">
      <c r="J13" s="451"/>
      <c r="K13" s="451"/>
      <c r="L13" s="447"/>
      <c r="M13" s="447"/>
      <c r="N13" s="447"/>
      <c r="O13" s="567"/>
      <c r="P13" s="567"/>
      <c r="Q13" s="1323"/>
      <c r="R13" s="1323"/>
      <c r="S13" s="1323"/>
      <c r="T13" s="1323"/>
      <c r="U13" s="1323"/>
      <c r="V13" s="1323"/>
    </row>
    <row r="14" spans="1:29">
      <c r="J14" s="451"/>
      <c r="K14" s="451"/>
      <c r="L14" s="1229" t="s">
        <v>444</v>
      </c>
      <c r="M14" s="1229"/>
      <c r="N14" s="1229"/>
      <c r="O14" s="1229"/>
      <c r="P14" s="1229"/>
      <c r="Q14" s="1229"/>
      <c r="R14" s="1229"/>
      <c r="S14" s="1229"/>
      <c r="T14" s="1229"/>
      <c r="U14" s="1229"/>
      <c r="V14" s="1229"/>
      <c r="W14" s="1229"/>
      <c r="X14" s="1229" t="s">
        <v>445</v>
      </c>
    </row>
    <row r="15" spans="1:29" ht="14.25" customHeight="1">
      <c r="J15" s="451"/>
      <c r="K15" s="451"/>
      <c r="L15" s="1310" t="s">
        <v>90</v>
      </c>
      <c r="M15" s="1310" t="s">
        <v>594</v>
      </c>
      <c r="N15" s="503"/>
      <c r="O15" s="1310" t="s">
        <v>595</v>
      </c>
      <c r="P15" s="1336" t="s">
        <v>596</v>
      </c>
      <c r="Q15" s="1336" t="s">
        <v>603</v>
      </c>
      <c r="R15" s="1336"/>
      <c r="S15" s="1336"/>
      <c r="T15" s="1336"/>
      <c r="U15" s="1336"/>
      <c r="V15" s="1310" t="s">
        <v>338</v>
      </c>
      <c r="W15" s="1322" t="s">
        <v>273</v>
      </c>
      <c r="X15" s="1229"/>
    </row>
    <row r="16" spans="1:29" s="492" customFormat="1" ht="25.5" customHeight="1">
      <c r="A16" s="553"/>
      <c r="B16" s="553"/>
      <c r="C16" s="553"/>
      <c r="D16" s="553"/>
      <c r="E16" s="553"/>
      <c r="F16" s="553"/>
      <c r="G16" s="559"/>
      <c r="H16" s="559"/>
      <c r="I16" s="500"/>
      <c r="J16" s="498"/>
      <c r="K16" s="498"/>
      <c r="L16" s="1310"/>
      <c r="M16" s="1310"/>
      <c r="N16" s="503"/>
      <c r="O16" s="1310"/>
      <c r="P16" s="1336"/>
      <c r="Q16" s="1336" t="s">
        <v>620</v>
      </c>
      <c r="R16" s="1336"/>
      <c r="S16" s="1331" t="s">
        <v>614</v>
      </c>
      <c r="T16" s="1331"/>
      <c r="U16" s="1331"/>
      <c r="V16" s="1310"/>
      <c r="W16" s="1322"/>
      <c r="X16" s="1229"/>
      <c r="Y16" s="955"/>
      <c r="Z16" s="553"/>
      <c r="AA16" s="553"/>
      <c r="AB16" s="553"/>
      <c r="AC16" s="553"/>
    </row>
    <row r="17" spans="1:29" ht="14.25" customHeight="1">
      <c r="J17" s="451"/>
      <c r="K17" s="451"/>
      <c r="L17" s="1310"/>
      <c r="M17" s="1310"/>
      <c r="N17" s="503"/>
      <c r="O17" s="1310"/>
      <c r="P17" s="1336"/>
      <c r="Q17" s="503" t="s">
        <v>618</v>
      </c>
      <c r="R17" s="503" t="s">
        <v>619</v>
      </c>
      <c r="S17" s="505" t="s">
        <v>272</v>
      </c>
      <c r="T17" s="1332" t="s">
        <v>271</v>
      </c>
      <c r="U17" s="1332"/>
      <c r="V17" s="1310"/>
      <c r="W17" s="1322"/>
      <c r="X17" s="1229"/>
    </row>
    <row r="18" spans="1:29">
      <c r="J18" s="451"/>
      <c r="K18" s="459">
        <v>1</v>
      </c>
      <c r="L18" s="448" t="s">
        <v>91</v>
      </c>
      <c r="M18" s="448" t="s">
        <v>47</v>
      </c>
      <c r="N18" s="465" t="s">
        <v>47</v>
      </c>
      <c r="O18" s="457">
        <f t="shared" ref="O18:T18" ca="1" si="0">OFFSET(O18,0,-1)+1</f>
        <v>3</v>
      </c>
      <c r="P18" s="457">
        <f t="shared" ca="1" si="0"/>
        <v>4</v>
      </c>
      <c r="Q18" s="457">
        <f t="shared" ca="1" si="0"/>
        <v>5</v>
      </c>
      <c r="R18" s="457">
        <f t="shared" ca="1" si="0"/>
        <v>6</v>
      </c>
      <c r="S18" s="457">
        <f t="shared" ca="1" si="0"/>
        <v>7</v>
      </c>
      <c r="T18" s="1337">
        <f t="shared" ca="1" si="0"/>
        <v>8</v>
      </c>
      <c r="U18" s="1337"/>
      <c r="V18" s="457">
        <f ca="1">OFFSET(V18,0,-2)+1</f>
        <v>9</v>
      </c>
      <c r="W18" s="492"/>
      <c r="X18" s="457">
        <f ca="1">OFFSET(X18,0,-2)+1</f>
        <v>10</v>
      </c>
    </row>
    <row r="19" spans="1:29" ht="22.5">
      <c r="A19" s="1281">
        <v>1</v>
      </c>
      <c r="B19" s="927"/>
      <c r="C19" s="927"/>
      <c r="D19" s="927"/>
      <c r="E19" s="927"/>
      <c r="F19" s="927"/>
      <c r="G19" s="928"/>
      <c r="H19" s="928"/>
      <c r="I19" s="930"/>
      <c r="J19" s="922"/>
      <c r="K19" s="922"/>
      <c r="L19" s="561">
        <f>mergeValue(A19)</f>
        <v>1</v>
      </c>
      <c r="M19" s="609" t="s">
        <v>19</v>
      </c>
      <c r="N19" s="548"/>
      <c r="O19" s="1324"/>
      <c r="P19" s="1324"/>
      <c r="Q19" s="1324"/>
      <c r="R19" s="1324"/>
      <c r="S19" s="1324"/>
      <c r="T19" s="1324"/>
      <c r="U19" s="1324"/>
      <c r="V19" s="1324"/>
      <c r="W19" s="1324"/>
      <c r="X19" s="549" t="s">
        <v>717</v>
      </c>
    </row>
    <row r="20" spans="1:29" ht="22.5">
      <c r="A20" s="1281"/>
      <c r="B20" s="1281">
        <v>1</v>
      </c>
      <c r="C20" s="927"/>
      <c r="D20" s="927"/>
      <c r="E20" s="927"/>
      <c r="F20" s="927"/>
      <c r="G20" s="932"/>
      <c r="H20" s="929"/>
      <c r="I20" s="934"/>
      <c r="J20" s="919"/>
      <c r="K20" s="918"/>
      <c r="L20" s="561" t="str">
        <f>mergeValue(A20) &amp;"."&amp; mergeValue(B20)</f>
        <v>1.1</v>
      </c>
      <c r="M20" s="515" t="s">
        <v>15</v>
      </c>
      <c r="N20" s="548"/>
      <c r="O20" s="1324"/>
      <c r="P20" s="1324"/>
      <c r="Q20" s="1324"/>
      <c r="R20" s="1324"/>
      <c r="S20" s="1324"/>
      <c r="T20" s="1324"/>
      <c r="U20" s="1324"/>
      <c r="V20" s="1324"/>
      <c r="W20" s="1324"/>
      <c r="X20" s="549" t="s">
        <v>458</v>
      </c>
    </row>
    <row r="21" spans="1:29" ht="22.5">
      <c r="A21" s="1281"/>
      <c r="B21" s="1281"/>
      <c r="C21" s="1281">
        <v>1</v>
      </c>
      <c r="D21" s="927"/>
      <c r="E21" s="927"/>
      <c r="F21" s="927"/>
      <c r="G21" s="932"/>
      <c r="H21" s="929"/>
      <c r="I21" s="935"/>
      <c r="J21" s="919"/>
      <c r="K21" s="918"/>
      <c r="L21" s="561" t="str">
        <f>mergeValue(A21) &amp;"."&amp; mergeValue(B21)&amp;"."&amp; mergeValue(C21)</f>
        <v>1.1.1</v>
      </c>
      <c r="M21" s="516" t="s">
        <v>7</v>
      </c>
      <c r="N21" s="548"/>
      <c r="O21" s="1324"/>
      <c r="P21" s="1324"/>
      <c r="Q21" s="1324"/>
      <c r="R21" s="1324"/>
      <c r="S21" s="1324"/>
      <c r="T21" s="1324"/>
      <c r="U21" s="1324"/>
      <c r="V21" s="1324"/>
      <c r="W21" s="1324"/>
      <c r="X21" s="549" t="s">
        <v>599</v>
      </c>
    </row>
    <row r="22" spans="1:29">
      <c r="A22" s="1281"/>
      <c r="B22" s="1281"/>
      <c r="C22" s="1281"/>
      <c r="D22" s="1281">
        <v>1</v>
      </c>
      <c r="E22" s="927"/>
      <c r="F22" s="927"/>
      <c r="G22" s="932"/>
      <c r="H22" s="929"/>
      <c r="I22" s="935"/>
      <c r="J22" s="933"/>
      <c r="K22" s="918"/>
      <c r="L22" s="561" t="str">
        <f>mergeValue(A22) &amp;"."&amp; mergeValue(B22)&amp;"."&amp; mergeValue(C22)&amp;"."&amp; mergeValue(D22)</f>
        <v>1.1.1.1</v>
      </c>
      <c r="M22" s="517" t="s">
        <v>21</v>
      </c>
      <c r="N22" s="548"/>
      <c r="O22" s="1324"/>
      <c r="P22" s="1324"/>
      <c r="Q22" s="1324"/>
      <c r="R22" s="1324"/>
      <c r="S22" s="1324"/>
      <c r="T22" s="1324"/>
      <c r="U22" s="1324"/>
      <c r="V22" s="1324"/>
      <c r="W22" s="1324"/>
      <c r="X22" s="967" t="s">
        <v>622</v>
      </c>
    </row>
    <row r="23" spans="1:29" ht="42.95" customHeight="1">
      <c r="A23" s="1281"/>
      <c r="B23" s="1281"/>
      <c r="C23" s="1281"/>
      <c r="D23" s="1281"/>
      <c r="E23" s="927">
        <v>1</v>
      </c>
      <c r="F23" s="927"/>
      <c r="G23" s="932"/>
      <c r="H23" s="929"/>
      <c r="I23" s="935"/>
      <c r="J23" s="933"/>
      <c r="K23" s="923"/>
      <c r="L23" s="561" t="str">
        <f>mergeValue(A23) &amp;"."&amp; mergeValue(B23)&amp;"."&amp; mergeValue(C23)&amp;"."&amp; mergeValue(D23)&amp;"."&amp; mergeValue(E23)</f>
        <v>1.1.1.1.1</v>
      </c>
      <c r="M23" s="1013"/>
      <c r="N23" s="511"/>
      <c r="O23" s="1015"/>
      <c r="P23" s="1016"/>
      <c r="Q23" s="1173"/>
      <c r="R23" s="1173"/>
      <c r="S23" s="1174"/>
      <c r="T23" s="618" t="s">
        <v>82</v>
      </c>
      <c r="U23" s="1174"/>
      <c r="V23" s="736" t="s">
        <v>83</v>
      </c>
      <c r="W23" s="786"/>
      <c r="X23" s="1299" t="s">
        <v>746</v>
      </c>
      <c r="Y23" s="955" t="str">
        <f>strCheckDateTwo(N23:W23)</f>
        <v/>
      </c>
    </row>
    <row r="24" spans="1:29" hidden="1">
      <c r="A24" s="1281"/>
      <c r="B24" s="1281"/>
      <c r="C24" s="1281"/>
      <c r="D24" s="1281"/>
      <c r="E24" s="927"/>
      <c r="F24" s="927"/>
      <c r="G24" s="932"/>
      <c r="H24" s="929"/>
      <c r="I24" s="935"/>
      <c r="J24" s="933"/>
      <c r="K24" s="923"/>
      <c r="L24" s="599"/>
      <c r="M24" s="530"/>
      <c r="N24" s="614"/>
      <c r="O24" s="614"/>
      <c r="P24" s="614"/>
      <c r="Q24" s="614"/>
      <c r="R24" s="552" t="str">
        <f>S23 &amp; "-" &amp; U23</f>
        <v>-</v>
      </c>
      <c r="S24" s="481"/>
      <c r="T24" s="554"/>
      <c r="U24" s="481"/>
      <c r="V24" s="614"/>
      <c r="W24" s="785"/>
      <c r="X24" s="1300"/>
    </row>
    <row r="25" spans="1:29" ht="15" customHeight="1">
      <c r="A25" s="1281"/>
      <c r="B25" s="1281"/>
      <c r="C25" s="1281"/>
      <c r="D25" s="1281"/>
      <c r="E25" s="927"/>
      <c r="F25" s="927"/>
      <c r="G25" s="932"/>
      <c r="H25" s="929"/>
      <c r="I25" s="935"/>
      <c r="J25" s="933"/>
      <c r="K25" s="923"/>
      <c r="L25" s="507"/>
      <c r="M25" s="520" t="s">
        <v>5</v>
      </c>
      <c r="N25" s="518"/>
      <c r="O25" s="514"/>
      <c r="P25" s="514"/>
      <c r="Q25" s="514"/>
      <c r="R25" s="514"/>
      <c r="S25" s="541"/>
      <c r="T25" s="533"/>
      <c r="U25" s="532"/>
      <c r="V25" s="518"/>
      <c r="W25" s="518"/>
      <c r="X25" s="1301"/>
    </row>
    <row r="26" spans="1:29" s="445" customFormat="1" ht="15" customHeight="1">
      <c r="A26" s="1281"/>
      <c r="B26" s="1281"/>
      <c r="C26" s="1281"/>
      <c r="D26" s="931"/>
      <c r="E26" s="931"/>
      <c r="F26" s="931"/>
      <c r="G26" s="932"/>
      <c r="H26" s="931"/>
      <c r="I26" s="935"/>
      <c r="J26" s="921"/>
      <c r="K26" s="925"/>
      <c r="L26" s="507"/>
      <c r="M26" s="519" t="s">
        <v>16</v>
      </c>
      <c r="N26" s="518"/>
      <c r="O26" s="514"/>
      <c r="P26" s="514"/>
      <c r="Q26" s="514"/>
      <c r="R26" s="514"/>
      <c r="S26" s="541"/>
      <c r="T26" s="533"/>
      <c r="U26" s="532"/>
      <c r="V26" s="518"/>
      <c r="W26" s="533"/>
      <c r="X26" s="951"/>
      <c r="Y26" s="1018"/>
      <c r="Z26" s="470"/>
      <c r="AA26" s="470"/>
      <c r="AB26" s="470"/>
      <c r="AC26" s="470"/>
    </row>
    <row r="27" spans="1:29" s="445" customFormat="1" ht="15" customHeight="1">
      <c r="A27" s="1281"/>
      <c r="B27" s="1281"/>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18"/>
      <c r="Z27" s="470"/>
      <c r="AA27" s="470"/>
      <c r="AB27" s="470"/>
      <c r="AC27" s="470"/>
    </row>
    <row r="28" spans="1:29" s="445" customFormat="1" ht="15" customHeight="1">
      <c r="A28" s="1281"/>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18"/>
      <c r="Z28" s="470"/>
      <c r="AA28" s="470"/>
      <c r="AB28" s="470"/>
      <c r="AC28" s="470"/>
    </row>
    <row r="29" spans="1:29" s="445" customFormat="1" ht="15" customHeight="1">
      <c r="A29" s="917"/>
      <c r="B29" s="917"/>
      <c r="C29" s="917"/>
      <c r="D29" s="917"/>
      <c r="E29" s="917"/>
      <c r="F29" s="917"/>
      <c r="G29" s="924"/>
      <c r="H29" s="925"/>
      <c r="I29" s="920"/>
      <c r="J29" s="921"/>
      <c r="K29" s="917"/>
      <c r="L29" s="507"/>
      <c r="M29" s="534" t="s">
        <v>307</v>
      </c>
      <c r="N29" s="518"/>
      <c r="O29" s="514"/>
      <c r="P29" s="514"/>
      <c r="Q29" s="514"/>
      <c r="R29" s="514"/>
      <c r="S29" s="541"/>
      <c r="T29" s="533"/>
      <c r="U29" s="532"/>
      <c r="V29" s="518"/>
      <c r="W29" s="533"/>
      <c r="X29" s="529"/>
      <c r="Y29" s="1018"/>
      <c r="Z29" s="470"/>
      <c r="AA29" s="470"/>
      <c r="AB29" s="470"/>
      <c r="AC29" s="470"/>
    </row>
    <row r="30" spans="1:29" ht="3" customHeight="1"/>
    <row r="31" spans="1:29" ht="96" customHeight="1">
      <c r="L31" s="1">
        <v>1</v>
      </c>
      <c r="M31" s="1274" t="s">
        <v>747</v>
      </c>
      <c r="N31" s="1274"/>
      <c r="O31" s="1274"/>
      <c r="P31" s="1274"/>
      <c r="Q31" s="1274"/>
      <c r="R31" s="1274"/>
      <c r="S31" s="1274"/>
      <c r="T31" s="1274"/>
      <c r="U31" s="1274"/>
      <c r="V31" s="1274"/>
      <c r="W31" s="1274"/>
      <c r="X31" s="1274"/>
      <c r="Y31" s="1038"/>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5" t="s">
        <v>469</v>
      </c>
      <c r="G2" s="1276"/>
      <c r="H2" s="1277"/>
      <c r="I2" s="1132"/>
    </row>
    <row r="3" spans="1:20" ht="3" customHeight="1"/>
    <row r="4" spans="1:20" s="1092" customFormat="1" ht="11.25">
      <c r="A4" s="1097"/>
      <c r="B4" s="1097"/>
      <c r="C4" s="1097"/>
      <c r="D4" s="1097"/>
      <c r="F4" s="1229" t="s">
        <v>444</v>
      </c>
      <c r="G4" s="1229"/>
      <c r="H4" s="1229"/>
      <c r="I4" s="1278" t="s">
        <v>445</v>
      </c>
      <c r="J4" s="1097"/>
      <c r="K4" s="1097"/>
      <c r="L4" s="1097"/>
      <c r="M4" s="1097"/>
      <c r="N4" s="1097"/>
      <c r="O4" s="1097"/>
      <c r="P4" s="1097"/>
      <c r="Q4" s="1097"/>
      <c r="R4" s="1097"/>
      <c r="S4" s="1097"/>
      <c r="T4" s="1097"/>
    </row>
    <row r="5" spans="1:20" s="1092" customFormat="1" ht="11.25" customHeight="1">
      <c r="A5" s="1097"/>
      <c r="B5" s="1097"/>
      <c r="C5" s="1097"/>
      <c r="D5" s="1097"/>
      <c r="F5" s="1109" t="s">
        <v>90</v>
      </c>
      <c r="G5" s="1122" t="s">
        <v>447</v>
      </c>
      <c r="H5" s="1108" t="s">
        <v>438</v>
      </c>
      <c r="I5" s="1278"/>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470</v>
      </c>
      <c r="H7" s="1107" t="str">
        <f>IF(dateCh="","",dateCh)</f>
        <v>28.04.2021</v>
      </c>
      <c r="I7" s="1093" t="s">
        <v>471</v>
      </c>
      <c r="J7" s="1118"/>
      <c r="K7" s="1097"/>
      <c r="L7" s="1097"/>
      <c r="M7" s="1097"/>
      <c r="N7" s="1097"/>
      <c r="O7" s="1097"/>
      <c r="P7" s="1097"/>
      <c r="Q7" s="1097"/>
      <c r="R7" s="1097"/>
      <c r="S7" s="1097"/>
      <c r="T7" s="1097"/>
    </row>
    <row r="8" spans="1:20" s="1092" customFormat="1" ht="45">
      <c r="A8" s="1279">
        <v>1</v>
      </c>
      <c r="B8" s="1097"/>
      <c r="C8" s="1097"/>
      <c r="D8" s="1097"/>
      <c r="F8" s="1119" t="str">
        <f>"2." &amp;mergeValue(A8)</f>
        <v>2.1</v>
      </c>
      <c r="G8" s="1128" t="s">
        <v>472</v>
      </c>
      <c r="H8" s="1107" t="str">
        <f>IF('Перечень тарифов'!R21="","наименование отсутствует","" &amp; 'Перечень тарифов'!R21 &amp; "")</f>
        <v>наименование отсутствует</v>
      </c>
      <c r="I8" s="1093" t="s">
        <v>567</v>
      </c>
      <c r="J8" s="1118"/>
      <c r="K8" s="1097"/>
      <c r="L8" s="1097"/>
      <c r="M8" s="1097"/>
      <c r="N8" s="1097"/>
      <c r="O8" s="1097"/>
      <c r="P8" s="1097"/>
      <c r="Q8" s="1097"/>
      <c r="R8" s="1097"/>
      <c r="S8" s="1097"/>
      <c r="T8" s="1097"/>
    </row>
    <row r="9" spans="1:20" s="1092" customFormat="1" ht="33.75">
      <c r="A9" s="1279"/>
      <c r="B9" s="1097"/>
      <c r="C9" s="1097"/>
      <c r="D9" s="1097"/>
      <c r="F9" s="1119" t="str">
        <f>"3." &amp;mergeValue(A9)</f>
        <v>3.1</v>
      </c>
      <c r="G9" s="1128" t="s">
        <v>473</v>
      </c>
      <c r="H9" s="110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3" t="s">
        <v>565</v>
      </c>
      <c r="J9" s="1118"/>
      <c r="K9" s="1097"/>
      <c r="L9" s="1097"/>
      <c r="M9" s="1097"/>
      <c r="N9" s="1097"/>
      <c r="O9" s="1097"/>
      <c r="P9" s="1097"/>
      <c r="Q9" s="1097"/>
      <c r="R9" s="1097"/>
      <c r="S9" s="1097"/>
      <c r="T9" s="1097"/>
    </row>
    <row r="10" spans="1:20" s="1092" customFormat="1" ht="22.5">
      <c r="A10" s="1279"/>
      <c r="B10" s="1097"/>
      <c r="C10" s="1097"/>
      <c r="D10" s="1097"/>
      <c r="F10" s="1119" t="str">
        <f>"4."&amp;mergeValue(A10)</f>
        <v>4.1</v>
      </c>
      <c r="G10" s="1128" t="s">
        <v>474</v>
      </c>
      <c r="H10" s="1108" t="s">
        <v>448</v>
      </c>
      <c r="I10" s="1093"/>
      <c r="J10" s="1118"/>
      <c r="K10" s="1097"/>
      <c r="L10" s="1097"/>
      <c r="M10" s="1097"/>
      <c r="N10" s="1097"/>
      <c r="O10" s="1097"/>
      <c r="P10" s="1097"/>
      <c r="Q10" s="1097"/>
      <c r="R10" s="1097"/>
      <c r="S10" s="1097"/>
      <c r="T10" s="1097"/>
    </row>
    <row r="11" spans="1:20" s="1092" customFormat="1" ht="18.75">
      <c r="A11" s="1279"/>
      <c r="B11" s="1279">
        <v>1</v>
      </c>
      <c r="C11" s="1124"/>
      <c r="D11" s="1124"/>
      <c r="F11" s="1119" t="str">
        <f>"4."&amp;mergeValue(A11) &amp;"."&amp;mergeValue(B11)</f>
        <v>4.1.1</v>
      </c>
      <c r="G11" s="1114" t="s">
        <v>569</v>
      </c>
      <c r="H11" s="1107" t="str">
        <f>IF(region_name="","",region_name)</f>
        <v>Самарская область</v>
      </c>
      <c r="I11" s="1093" t="s">
        <v>477</v>
      </c>
      <c r="J11" s="1118"/>
      <c r="K11" s="1097"/>
      <c r="L11" s="1097"/>
      <c r="M11" s="1097"/>
      <c r="N11" s="1097"/>
      <c r="O11" s="1097"/>
      <c r="P11" s="1097"/>
      <c r="Q11" s="1097"/>
      <c r="R11" s="1097"/>
      <c r="S11" s="1097"/>
      <c r="T11" s="1097"/>
    </row>
    <row r="12" spans="1:20" s="1092" customFormat="1" ht="22.5">
      <c r="A12" s="1279"/>
      <c r="B12" s="1279"/>
      <c r="C12" s="1279">
        <v>1</v>
      </c>
      <c r="D12" s="1124"/>
      <c r="F12" s="1119" t="str">
        <f>"4."&amp;mergeValue(A12) &amp;"."&amp;mergeValue(B12)&amp;"."&amp;mergeValue(C12)</f>
        <v>4.1.1.1</v>
      </c>
      <c r="G12" s="1123" t="s">
        <v>475</v>
      </c>
      <c r="H12" s="1107" t="str">
        <f>IF(Территории!H13="","","" &amp; Территории!H13 &amp; "")</f>
        <v>городской округ Самара</v>
      </c>
      <c r="I12" s="1093" t="s">
        <v>478</v>
      </c>
      <c r="J12" s="1118"/>
      <c r="K12" s="1097"/>
      <c r="L12" s="1097"/>
      <c r="M12" s="1097"/>
      <c r="N12" s="1097"/>
      <c r="O12" s="1097"/>
      <c r="P12" s="1097"/>
      <c r="Q12" s="1097"/>
      <c r="R12" s="1097"/>
      <c r="S12" s="1097"/>
      <c r="T12" s="1097"/>
    </row>
    <row r="13" spans="1:20" s="1092" customFormat="1" ht="56.25">
      <c r="A13" s="1279"/>
      <c r="B13" s="1279"/>
      <c r="C13" s="1279"/>
      <c r="D13" s="1124">
        <v>1</v>
      </c>
      <c r="F13" s="1119" t="str">
        <f>"4."&amp;mergeValue(A13) &amp;"."&amp;mergeValue(B13)&amp;"."&amp;mergeValue(C13)&amp;"."&amp;mergeValue(D13)</f>
        <v>4.1.1.1.1</v>
      </c>
      <c r="G13" s="1131" t="s">
        <v>476</v>
      </c>
      <c r="H13" s="1107" t="str">
        <f>IF(Территории!R14="","","" &amp; Территории!R14 &amp; "")</f>
        <v>городской округ Самара (36701000)</v>
      </c>
      <c r="I13" s="1180" t="s">
        <v>568</v>
      </c>
      <c r="J13" s="1118"/>
      <c r="K13" s="1097"/>
      <c r="L13" s="1097"/>
      <c r="M13" s="1097"/>
      <c r="N13" s="1097"/>
      <c r="O13" s="1097"/>
      <c r="P13" s="1097"/>
      <c r="Q13" s="1097"/>
      <c r="R13" s="1097"/>
      <c r="S13" s="1097"/>
      <c r="T13" s="1097"/>
    </row>
    <row r="14" spans="1:20" s="1116" customFormat="1" ht="3" customHeight="1">
      <c r="A14" s="1117"/>
      <c r="B14" s="1117"/>
      <c r="C14" s="1117"/>
      <c r="D14" s="1117"/>
      <c r="F14" s="1115"/>
      <c r="G14" s="1129"/>
      <c r="H14" s="1130"/>
      <c r="I14" s="1100"/>
      <c r="J14" s="1117"/>
      <c r="K14" s="1117"/>
      <c r="L14" s="1117"/>
      <c r="M14" s="1117"/>
      <c r="N14" s="1117"/>
      <c r="O14" s="1117"/>
      <c r="P14" s="1117"/>
      <c r="Q14" s="1117"/>
      <c r="R14" s="1117"/>
      <c r="S14" s="1117"/>
      <c r="T14" s="1117"/>
    </row>
    <row r="15" spans="1:20" s="1116" customFormat="1" ht="15" customHeight="1">
      <c r="A15" s="1117"/>
      <c r="B15" s="1117"/>
      <c r="C15" s="1117"/>
      <c r="D15" s="1117"/>
      <c r="F15" s="1115"/>
      <c r="G15" s="1274" t="s">
        <v>570</v>
      </c>
      <c r="H15" s="1274"/>
      <c r="I15" s="1100"/>
      <c r="J15" s="1117"/>
      <c r="K15" s="1117"/>
      <c r="L15" s="1117"/>
      <c r="M15" s="1117"/>
      <c r="N15" s="1117"/>
      <c r="O15" s="1117"/>
      <c r="P15" s="1117"/>
      <c r="Q15" s="1117"/>
      <c r="R15" s="1117"/>
      <c r="S15" s="1117"/>
      <c r="T15" s="1117"/>
    </row>
  </sheetData>
  <sheetProtection algorithmName="SHA-512" hashValue="AKuTwgNqxAT/Uccm9+g0h/H0hfnilUdS0k6MsHQN5zYfizuFzh0qgG/PhuHXhGhs/4AocLVqIPhSf0T8u3gXxQ==" saltValue="ZstaT4yfB5yeRPV18NDWu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64.140625" style="1068" customWidth="1"/>
    <col min="6" max="7" width="35.7109375" style="1068" customWidth="1"/>
    <col min="8" max="8" width="115.7109375" style="1068" customWidth="1"/>
    <col min="9" max="9" width="10.5703125" style="1068"/>
    <col min="10" max="11" width="10.5703125" style="1096"/>
    <col min="12" max="16384" width="10.5703125" style="1068"/>
  </cols>
  <sheetData>
    <row r="1" spans="1:17" hidden="1">
      <c r="N1" s="1145"/>
      <c r="O1" s="1145"/>
      <c r="Q1" s="1145"/>
    </row>
    <row r="2" spans="1:17" hidden="1"/>
    <row r="3" spans="1:17" hidden="1"/>
    <row r="4" spans="1:17" ht="3" customHeight="1">
      <c r="C4" s="1074"/>
      <c r="D4" s="1069"/>
      <c r="E4" s="1069"/>
      <c r="F4" s="1069"/>
      <c r="G4" s="1136"/>
      <c r="H4" s="1136"/>
    </row>
    <row r="5" spans="1:17" ht="26.1" customHeight="1">
      <c r="C5" s="1074"/>
      <c r="D5" s="1296" t="s">
        <v>694</v>
      </c>
      <c r="E5" s="1296"/>
      <c r="F5" s="1296"/>
      <c r="G5" s="1296"/>
      <c r="H5" s="1133"/>
    </row>
    <row r="6" spans="1:17" ht="3" customHeight="1">
      <c r="C6" s="1074"/>
      <c r="D6" s="1069"/>
      <c r="E6" s="1137"/>
      <c r="F6" s="1137"/>
      <c r="G6" s="1073"/>
      <c r="H6" s="1138"/>
    </row>
    <row r="7" spans="1:17">
      <c r="C7" s="1074"/>
      <c r="D7" s="1310" t="s">
        <v>444</v>
      </c>
      <c r="E7" s="1310"/>
      <c r="F7" s="1310"/>
      <c r="G7" s="1310"/>
      <c r="H7" s="1350" t="s">
        <v>445</v>
      </c>
    </row>
    <row r="8" spans="1:17">
      <c r="C8" s="1074"/>
      <c r="D8" s="1078" t="s">
        <v>90</v>
      </c>
      <c r="E8" s="1079" t="s">
        <v>447</v>
      </c>
      <c r="F8" s="1079" t="s">
        <v>438</v>
      </c>
      <c r="G8" s="1079" t="s">
        <v>446</v>
      </c>
      <c r="H8" s="1350"/>
    </row>
    <row r="9" spans="1:17" ht="12" customHeight="1">
      <c r="C9" s="1074"/>
      <c r="D9" s="1070" t="s">
        <v>91</v>
      </c>
      <c r="E9" s="1070" t="s">
        <v>47</v>
      </c>
      <c r="F9" s="1070" t="s">
        <v>48</v>
      </c>
      <c r="G9" s="1070" t="s">
        <v>49</v>
      </c>
      <c r="H9" s="1070" t="s">
        <v>66</v>
      </c>
    </row>
    <row r="10" spans="1:17" ht="21" customHeight="1">
      <c r="A10" s="1101"/>
      <c r="C10" s="1074"/>
      <c r="D10" s="1091" t="s">
        <v>91</v>
      </c>
      <c r="E10" s="1146" t="s">
        <v>697</v>
      </c>
      <c r="F10" s="1126"/>
      <c r="G10" s="1106"/>
      <c r="H10" s="1299" t="s">
        <v>699</v>
      </c>
    </row>
    <row r="11" spans="1:17" ht="21" customHeight="1">
      <c r="A11" s="1101"/>
      <c r="C11" s="1074"/>
      <c r="D11" s="1091" t="s">
        <v>47</v>
      </c>
      <c r="E11" s="1146" t="s">
        <v>698</v>
      </c>
      <c r="F11" s="1126"/>
      <c r="G11" s="1106"/>
      <c r="H11" s="1300"/>
    </row>
    <row r="12" spans="1:17" ht="21" customHeight="1">
      <c r="A12" s="1077"/>
      <c r="C12" s="1072"/>
      <c r="D12" s="1091" t="s">
        <v>48</v>
      </c>
      <c r="E12" s="1146" t="s">
        <v>681</v>
      </c>
      <c r="F12" s="1126"/>
      <c r="G12" s="1106"/>
      <c r="H12" s="1300"/>
      <c r="I12" s="1096"/>
      <c r="K12" s="1068"/>
    </row>
    <row r="13" spans="1:17" ht="21" customHeight="1">
      <c r="A13" s="1077"/>
      <c r="C13" s="1072"/>
      <c r="D13" s="1091" t="s">
        <v>49</v>
      </c>
      <c r="E13" s="1146" t="s">
        <v>682</v>
      </c>
      <c r="F13" s="1126"/>
      <c r="G13" s="1106"/>
      <c r="H13" s="1300"/>
      <c r="I13" s="1096"/>
      <c r="K13" s="1068"/>
    </row>
    <row r="14" spans="1:17" ht="15" customHeight="1">
      <c r="A14" s="1101"/>
      <c r="C14" s="1074"/>
      <c r="D14" s="1080"/>
      <c r="E14" s="1148" t="s">
        <v>326</v>
      </c>
      <c r="F14" s="1143"/>
      <c r="G14" s="1141"/>
      <c r="H14" s="1301"/>
    </row>
    <row r="15" spans="1:17">
      <c r="D15" s="1150"/>
      <c r="E15" s="1150"/>
      <c r="F15" s="1150"/>
      <c r="G15" s="1150"/>
      <c r="H15" s="1150"/>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5" t="s">
        <v>469</v>
      </c>
      <c r="G2" s="1276"/>
      <c r="H2" s="1277"/>
      <c r="I2" s="1132"/>
    </row>
    <row r="3" spans="1:20" ht="3" customHeight="1"/>
    <row r="4" spans="1:20" s="1092" customFormat="1" ht="11.25">
      <c r="A4" s="1097"/>
      <c r="B4" s="1097"/>
      <c r="C4" s="1097"/>
      <c r="D4" s="1097"/>
      <c r="F4" s="1229" t="s">
        <v>444</v>
      </c>
      <c r="G4" s="1229"/>
      <c r="H4" s="1229"/>
      <c r="I4" s="1278" t="s">
        <v>445</v>
      </c>
      <c r="J4" s="1097"/>
      <c r="K4" s="1097"/>
      <c r="L4" s="1097"/>
      <c r="M4" s="1097"/>
      <c r="N4" s="1097"/>
      <c r="O4" s="1097"/>
      <c r="P4" s="1097"/>
      <c r="Q4" s="1097"/>
      <c r="R4" s="1097"/>
      <c r="S4" s="1097"/>
      <c r="T4" s="1097"/>
    </row>
    <row r="5" spans="1:20" s="1092" customFormat="1" ht="11.25" customHeight="1">
      <c r="A5" s="1097"/>
      <c r="B5" s="1097"/>
      <c r="C5" s="1097"/>
      <c r="D5" s="1097"/>
      <c r="F5" s="1178" t="s">
        <v>90</v>
      </c>
      <c r="G5" s="1122" t="s">
        <v>447</v>
      </c>
      <c r="H5" s="1193" t="s">
        <v>438</v>
      </c>
      <c r="I5" s="1278"/>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470</v>
      </c>
      <c r="H7" s="1183" t="str">
        <f>IF(dateCh="","",dateCh)</f>
        <v>28.04.2021</v>
      </c>
      <c r="I7" s="1093" t="s">
        <v>471</v>
      </c>
      <c r="J7" s="1118"/>
      <c r="K7" s="1097"/>
      <c r="L7" s="1097"/>
      <c r="M7" s="1097"/>
      <c r="N7" s="1097"/>
      <c r="O7" s="1097"/>
      <c r="P7" s="1097"/>
      <c r="Q7" s="1097"/>
      <c r="R7" s="1097"/>
      <c r="S7" s="1097"/>
      <c r="T7" s="1097"/>
    </row>
    <row r="8" spans="1:20" s="1092" customFormat="1" ht="45">
      <c r="A8" s="1279">
        <v>1</v>
      </c>
      <c r="B8" s="1097"/>
      <c r="C8" s="1097"/>
      <c r="D8" s="1097"/>
      <c r="F8" s="1119" t="str">
        <f>"2." &amp;mergeValue(A8)</f>
        <v>2.1</v>
      </c>
      <c r="G8" s="1128" t="s">
        <v>472</v>
      </c>
      <c r="H8" s="1183" t="str">
        <f>IF('Перечень тарифов'!R21="","наименование отсутствует","" &amp; 'Перечень тарифов'!R21 &amp; "")</f>
        <v>наименование отсутствует</v>
      </c>
      <c r="I8" s="1093" t="s">
        <v>567</v>
      </c>
      <c r="J8" s="1118"/>
      <c r="K8" s="1097"/>
      <c r="L8" s="1097"/>
      <c r="M8" s="1097"/>
      <c r="N8" s="1097"/>
      <c r="O8" s="1097"/>
      <c r="P8" s="1097"/>
      <c r="Q8" s="1097"/>
      <c r="R8" s="1097"/>
      <c r="S8" s="1097"/>
      <c r="T8" s="1097"/>
    </row>
    <row r="9" spans="1:20" s="1092" customFormat="1" ht="33.75">
      <c r="A9" s="1279"/>
      <c r="B9" s="1097"/>
      <c r="C9" s="1097"/>
      <c r="D9" s="1097"/>
      <c r="F9" s="1119" t="str">
        <f>"3." &amp;mergeValue(A9)</f>
        <v>3.1</v>
      </c>
      <c r="G9" s="1128" t="s">
        <v>473</v>
      </c>
      <c r="H9" s="1183"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3" t="s">
        <v>565</v>
      </c>
      <c r="J9" s="1118"/>
      <c r="K9" s="1097"/>
      <c r="L9" s="1097"/>
      <c r="M9" s="1097"/>
      <c r="N9" s="1097"/>
      <c r="O9" s="1097"/>
      <c r="P9" s="1097"/>
      <c r="Q9" s="1097"/>
      <c r="R9" s="1097"/>
      <c r="S9" s="1097"/>
      <c r="T9" s="1097"/>
    </row>
    <row r="10" spans="1:20" s="1092" customFormat="1" ht="22.5">
      <c r="A10" s="1279"/>
      <c r="B10" s="1097"/>
      <c r="C10" s="1097"/>
      <c r="D10" s="1097"/>
      <c r="F10" s="1119" t="str">
        <f>"4."&amp;mergeValue(A10)</f>
        <v>4.1</v>
      </c>
      <c r="G10" s="1128" t="s">
        <v>474</v>
      </c>
      <c r="H10" s="1193" t="s">
        <v>448</v>
      </c>
      <c r="I10" s="1093"/>
      <c r="J10" s="1118"/>
      <c r="K10" s="1097"/>
      <c r="L10" s="1097"/>
      <c r="M10" s="1097"/>
      <c r="N10" s="1097"/>
      <c r="O10" s="1097"/>
      <c r="P10" s="1097"/>
      <c r="Q10" s="1097"/>
      <c r="R10" s="1097"/>
      <c r="S10" s="1097"/>
      <c r="T10" s="1097"/>
    </row>
    <row r="11" spans="1:20" s="1092" customFormat="1" ht="18.75">
      <c r="A11" s="1279"/>
      <c r="B11" s="1279">
        <v>1</v>
      </c>
      <c r="C11" s="1179"/>
      <c r="D11" s="1179"/>
      <c r="F11" s="1119" t="str">
        <f>"4."&amp;mergeValue(A11) &amp;"."&amp;mergeValue(B11)</f>
        <v>4.1.1</v>
      </c>
      <c r="G11" s="1114" t="s">
        <v>569</v>
      </c>
      <c r="H11" s="1183" t="str">
        <f>IF(region_name="","",region_name)</f>
        <v>Самарская область</v>
      </c>
      <c r="I11" s="1093" t="s">
        <v>477</v>
      </c>
      <c r="J11" s="1118"/>
      <c r="K11" s="1097"/>
      <c r="L11" s="1097"/>
      <c r="M11" s="1097"/>
      <c r="N11" s="1097"/>
      <c r="O11" s="1097"/>
      <c r="P11" s="1097"/>
      <c r="Q11" s="1097"/>
      <c r="R11" s="1097"/>
      <c r="S11" s="1097"/>
      <c r="T11" s="1097"/>
    </row>
    <row r="12" spans="1:20" s="1092" customFormat="1" ht="22.5">
      <c r="A12" s="1279"/>
      <c r="B12" s="1279"/>
      <c r="C12" s="1279">
        <v>1</v>
      </c>
      <c r="D12" s="1179"/>
      <c r="F12" s="1119" t="str">
        <f>"4."&amp;mergeValue(A12) &amp;"."&amp;mergeValue(B12)&amp;"."&amp;mergeValue(C12)</f>
        <v>4.1.1.1</v>
      </c>
      <c r="G12" s="1123" t="s">
        <v>475</v>
      </c>
      <c r="H12" s="1183" t="str">
        <f>IF(Территории!H13="","","" &amp; Территории!H13 &amp; "")</f>
        <v>городской округ Самара</v>
      </c>
      <c r="I12" s="1093" t="s">
        <v>478</v>
      </c>
      <c r="J12" s="1118"/>
      <c r="K12" s="1097"/>
      <c r="L12" s="1097"/>
      <c r="M12" s="1097"/>
      <c r="N12" s="1097"/>
      <c r="O12" s="1097"/>
      <c r="P12" s="1097"/>
      <c r="Q12" s="1097"/>
      <c r="R12" s="1097"/>
      <c r="S12" s="1097"/>
      <c r="T12" s="1097"/>
    </row>
    <row r="13" spans="1:20" s="1092" customFormat="1" ht="56.25">
      <c r="A13" s="1279"/>
      <c r="B13" s="1279"/>
      <c r="C13" s="1279"/>
      <c r="D13" s="1179">
        <v>1</v>
      </c>
      <c r="F13" s="1119" t="str">
        <f>"4."&amp;mergeValue(A13) &amp;"."&amp;mergeValue(B13)&amp;"."&amp;mergeValue(C13)&amp;"."&amp;mergeValue(D13)</f>
        <v>4.1.1.1.1</v>
      </c>
      <c r="G13" s="1131" t="s">
        <v>476</v>
      </c>
      <c r="H13" s="1183" t="str">
        <f>IF(Территории!R14="","","" &amp; Территории!R14 &amp; "")</f>
        <v>городской округ Самара (36701000)</v>
      </c>
      <c r="I13" s="1180" t="s">
        <v>568</v>
      </c>
      <c r="J13" s="1118"/>
      <c r="K13" s="1097"/>
      <c r="L13" s="1097"/>
      <c r="M13" s="1097"/>
      <c r="N13" s="1097"/>
      <c r="O13" s="1097"/>
      <c r="P13" s="1097"/>
      <c r="Q13" s="1097"/>
      <c r="R13" s="1097"/>
      <c r="S13" s="1097"/>
      <c r="T13" s="1097"/>
    </row>
    <row r="14" spans="1:20" s="1116" customFormat="1" ht="3" customHeight="1">
      <c r="A14" s="1117"/>
      <c r="B14" s="1117"/>
      <c r="C14" s="1117"/>
      <c r="D14" s="1117"/>
      <c r="F14" s="1115"/>
      <c r="G14" s="1129"/>
      <c r="H14" s="1130"/>
      <c r="I14" s="1100"/>
      <c r="J14" s="1117"/>
      <c r="K14" s="1117"/>
      <c r="L14" s="1117"/>
      <c r="M14" s="1117"/>
      <c r="N14" s="1117"/>
      <c r="O14" s="1117"/>
      <c r="P14" s="1117"/>
      <c r="Q14" s="1117"/>
      <c r="R14" s="1117"/>
      <c r="S14" s="1117"/>
      <c r="T14" s="1117"/>
    </row>
    <row r="15" spans="1:20" s="1116" customFormat="1" ht="15" customHeight="1">
      <c r="A15" s="1117"/>
      <c r="B15" s="1117"/>
      <c r="C15" s="1117"/>
      <c r="D15" s="1117"/>
      <c r="F15" s="1115"/>
      <c r="G15" s="1274" t="s">
        <v>570</v>
      </c>
      <c r="H15" s="1274"/>
      <c r="I15" s="1100"/>
      <c r="J15" s="1117"/>
      <c r="K15" s="1117"/>
      <c r="L15" s="1117"/>
      <c r="M15" s="1117"/>
      <c r="N15" s="1117"/>
      <c r="O15" s="1117"/>
      <c r="P15" s="1117"/>
      <c r="Q15" s="1117"/>
      <c r="R15" s="1117"/>
      <c r="S15" s="1117"/>
      <c r="T15" s="1117"/>
    </row>
  </sheetData>
  <sheetProtection algorithmName="SHA-512" hashValue="7sqAbLFOwburY4Zbgmcq6lGcLgrOvOWV2yq6JLzelMU4OOX7iygS8VQNj6gAi4e9VGjRZsX2CLTUhrdES6wxQg==" saltValue="fXqD1Tohxdk7ae3QaVDf5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000-00000000000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_1">
    <tabColor rgb="FFEAEBEE"/>
  </sheetPr>
  <dimension ref="A1:AF37"/>
  <sheetViews>
    <sheetView showGridLines="0" topLeftCell="C28" zoomScaleNormal="100" workbookViewId="0">
      <selection activeCell="H24" sqref="H24"/>
    </sheetView>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46.7109375" style="1068" customWidth="1"/>
    <col min="6" max="6" width="35.7109375" style="1068" customWidth="1"/>
    <col min="7" max="7" width="3.7109375" style="1068" customWidth="1"/>
    <col min="8" max="9" width="11.7109375" style="1068" customWidth="1"/>
    <col min="10" max="11" width="35.7109375" style="1068" customWidth="1"/>
    <col min="12" max="12" width="84.85546875" style="1068" customWidth="1"/>
    <col min="13" max="13" width="10.5703125" style="1068"/>
    <col min="14" max="15" width="10.5703125" style="1096"/>
    <col min="16" max="16384" width="10.5703125" style="1068"/>
  </cols>
  <sheetData>
    <row r="1" spans="1:32" hidden="1">
      <c r="S1" s="1144"/>
      <c r="AF1" s="1145"/>
    </row>
    <row r="2" spans="1:32" hidden="1"/>
    <row r="3" spans="1:32" hidden="1"/>
    <row r="4" spans="1:32" ht="3" customHeight="1">
      <c r="C4" s="1074"/>
      <c r="D4" s="1069"/>
      <c r="E4" s="1069"/>
      <c r="F4" s="1069"/>
      <c r="G4" s="1069"/>
      <c r="H4" s="1069"/>
      <c r="I4" s="1069"/>
      <c r="J4" s="1069"/>
      <c r="K4" s="1136"/>
      <c r="L4" s="1136"/>
    </row>
    <row r="5" spans="1:32" ht="26.1" customHeight="1">
      <c r="C5" s="1074"/>
      <c r="D5" s="1296" t="s">
        <v>706</v>
      </c>
      <c r="E5" s="1296"/>
      <c r="F5" s="1296"/>
      <c r="G5" s="1296"/>
      <c r="H5" s="1296"/>
      <c r="I5" s="1296"/>
      <c r="J5" s="1296"/>
      <c r="K5" s="1296"/>
      <c r="L5" s="1120"/>
    </row>
    <row r="6" spans="1:32" ht="3" customHeight="1">
      <c r="C6" s="1074"/>
      <c r="D6" s="1069"/>
      <c r="E6" s="1137"/>
      <c r="F6" s="1137"/>
      <c r="G6" s="1137"/>
      <c r="H6" s="1137"/>
      <c r="I6" s="1137"/>
      <c r="J6" s="1137"/>
      <c r="K6" s="1073"/>
      <c r="L6" s="1138"/>
    </row>
    <row r="7" spans="1:32" ht="18.75">
      <c r="C7" s="1074"/>
      <c r="D7" s="1069"/>
      <c r="E7" s="1154" t="str">
        <f>"Дата подачи заявления об "&amp;IF(datePr_ch="","утверждении","изменении") &amp; " тарифов"</f>
        <v>Дата подачи заявления об утверждении тарифов</v>
      </c>
      <c r="F7" s="1303" t="str">
        <f>IF(datePr_ch="",IF(datePr="","",datePr),datePr_ch)</f>
        <v>23.04.2021</v>
      </c>
      <c r="G7" s="1303"/>
      <c r="H7" s="1303"/>
      <c r="I7" s="1303"/>
      <c r="J7" s="1303"/>
      <c r="K7" s="1303"/>
      <c r="L7" s="1166"/>
      <c r="M7" s="1094"/>
    </row>
    <row r="8" spans="1:32" ht="18.75">
      <c r="C8" s="1074"/>
      <c r="D8" s="1069"/>
      <c r="E8" s="1154" t="str">
        <f>"Номер подачи заявления об "&amp;IF(numberPr_ch="","утверждении","изменении") &amp; " тарифов"</f>
        <v>Номер подачи заявления об утверждении тарифов</v>
      </c>
      <c r="F8" s="1303" t="str">
        <f>IF(numberPr_ch="",IF(numberPr="","",numberPr),numberPr_ch)</f>
        <v>169-р</v>
      </c>
      <c r="G8" s="1303"/>
      <c r="H8" s="1303"/>
      <c r="I8" s="1303"/>
      <c r="J8" s="1303"/>
      <c r="K8" s="1303"/>
      <c r="L8" s="1166"/>
      <c r="M8" s="1094"/>
    </row>
    <row r="9" spans="1:32">
      <c r="C9" s="1074"/>
      <c r="D9" s="1069"/>
      <c r="E9" s="1137"/>
      <c r="F9" s="1137"/>
      <c r="G9" s="1137"/>
      <c r="H9" s="1137"/>
      <c r="I9" s="1137"/>
      <c r="J9" s="1137"/>
      <c r="K9" s="1073"/>
      <c r="L9" s="1138"/>
    </row>
    <row r="10" spans="1:32" ht="21" customHeight="1">
      <c r="C10" s="1074"/>
      <c r="D10" s="1310" t="s">
        <v>444</v>
      </c>
      <c r="E10" s="1310"/>
      <c r="F10" s="1310"/>
      <c r="G10" s="1310"/>
      <c r="H10" s="1310"/>
      <c r="I10" s="1310"/>
      <c r="J10" s="1310"/>
      <c r="K10" s="1310"/>
      <c r="L10" s="1350" t="s">
        <v>445</v>
      </c>
    </row>
    <row r="11" spans="1:32" ht="21" customHeight="1">
      <c r="C11" s="1074"/>
      <c r="D11" s="1293" t="s">
        <v>90</v>
      </c>
      <c r="E11" s="1351" t="s">
        <v>295</v>
      </c>
      <c r="F11" s="1351" t="s">
        <v>19</v>
      </c>
      <c r="G11" s="1353" t="s">
        <v>683</v>
      </c>
      <c r="H11" s="1354"/>
      <c r="I11" s="1355"/>
      <c r="J11" s="1351" t="s">
        <v>438</v>
      </c>
      <c r="K11" s="1351" t="s">
        <v>446</v>
      </c>
      <c r="L11" s="1350"/>
    </row>
    <row r="12" spans="1:32" ht="21" customHeight="1">
      <c r="C12" s="1074"/>
      <c r="D12" s="1295"/>
      <c r="E12" s="1352"/>
      <c r="F12" s="1352"/>
      <c r="G12" s="1357" t="s">
        <v>684</v>
      </c>
      <c r="H12" s="1358"/>
      <c r="I12" s="1079" t="s">
        <v>685</v>
      </c>
      <c r="J12" s="1352"/>
      <c r="K12" s="1352"/>
      <c r="L12" s="1350"/>
    </row>
    <row r="13" spans="1:32" ht="12" customHeight="1">
      <c r="C13" s="1074"/>
      <c r="D13" s="1070" t="s">
        <v>91</v>
      </c>
      <c r="E13" s="1070" t="s">
        <v>47</v>
      </c>
      <c r="F13" s="1070" t="s">
        <v>48</v>
      </c>
      <c r="G13" s="1359" t="s">
        <v>49</v>
      </c>
      <c r="H13" s="1359"/>
      <c r="I13" s="1070" t="s">
        <v>66</v>
      </c>
      <c r="J13" s="1070" t="s">
        <v>67</v>
      </c>
      <c r="K13" s="1070" t="s">
        <v>181</v>
      </c>
      <c r="L13" s="1070" t="s">
        <v>182</v>
      </c>
    </row>
    <row r="14" spans="1:32" ht="14.25" customHeight="1">
      <c r="A14" s="1101"/>
      <c r="C14" s="1074"/>
      <c r="D14" s="1149">
        <v>1</v>
      </c>
      <c r="E14" s="1356" t="s">
        <v>686</v>
      </c>
      <c r="F14" s="1360"/>
      <c r="G14" s="1360"/>
      <c r="H14" s="1360"/>
      <c r="I14" s="1360"/>
      <c r="J14" s="1360"/>
      <c r="K14" s="1360"/>
      <c r="L14" s="1086"/>
      <c r="M14" s="1151"/>
    </row>
    <row r="15" spans="1:32" ht="56.25">
      <c r="A15" s="1101"/>
      <c r="C15" s="1074"/>
      <c r="D15" s="1149" t="s">
        <v>293</v>
      </c>
      <c r="E15" s="1104" t="s">
        <v>448</v>
      </c>
      <c r="F15" s="1104" t="s">
        <v>448</v>
      </c>
      <c r="G15" s="1361" t="s">
        <v>448</v>
      </c>
      <c r="H15" s="1362"/>
      <c r="I15" s="1104" t="s">
        <v>448</v>
      </c>
      <c r="J15" s="1126" t="s">
        <v>1621</v>
      </c>
      <c r="K15" s="1164"/>
      <c r="L15" s="1093" t="s">
        <v>687</v>
      </c>
      <c r="M15" s="1151"/>
    </row>
    <row r="16" spans="1:32" ht="18.75">
      <c r="A16" s="1101"/>
      <c r="B16" s="1090">
        <v>3</v>
      </c>
      <c r="C16" s="1074"/>
      <c r="D16" s="1152">
        <v>2</v>
      </c>
      <c r="E16" s="1363" t="s">
        <v>688</v>
      </c>
      <c r="F16" s="1364"/>
      <c r="G16" s="1364"/>
      <c r="H16" s="1365"/>
      <c r="I16" s="1365"/>
      <c r="J16" s="1365" t="s">
        <v>448</v>
      </c>
      <c r="K16" s="1365"/>
      <c r="L16" s="1147"/>
      <c r="M16" s="1151"/>
    </row>
    <row r="17" spans="1:15" ht="77.099999999999994" customHeight="1">
      <c r="A17" s="1101"/>
      <c r="C17" s="1366"/>
      <c r="D17" s="1367" t="s">
        <v>689</v>
      </c>
      <c r="E17"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17" s="1369" t="str">
        <f>IF('Перечень тарифов'!J21="","наименование отсутствует","" &amp; 'Перечень тарифов'!J21 &amp; "")</f>
        <v>Тариф на горячую воду в открытой системе теплоснабжения (горячего водоснабжения) в виде формулы двухкомпонентного тарифа в ценовой зоне теплоснабжения</v>
      </c>
      <c r="G17" s="1104"/>
      <c r="H17" s="1163" t="s">
        <v>1454</v>
      </c>
      <c r="I17" s="1161" t="s">
        <v>2120</v>
      </c>
      <c r="J17" s="1126" t="s">
        <v>246</v>
      </c>
      <c r="K17" s="1104" t="s">
        <v>448</v>
      </c>
      <c r="L17" s="1299" t="s">
        <v>710</v>
      </c>
      <c r="M17" s="1151"/>
    </row>
    <row r="18" spans="1:15" s="1065" customFormat="1" ht="18.95" customHeight="1">
      <c r="A18" s="1101"/>
      <c r="B18" s="1090"/>
      <c r="C18" s="1366"/>
      <c r="D18" s="1367"/>
      <c r="E18" s="1368"/>
      <c r="F18" s="1369"/>
      <c r="G18" s="1189" t="s">
        <v>2116</v>
      </c>
      <c r="H18" s="1163" t="s">
        <v>2121</v>
      </c>
      <c r="I18" s="1161" t="s">
        <v>1455</v>
      </c>
      <c r="J18" s="1126" t="s">
        <v>246</v>
      </c>
      <c r="K18" s="1104" t="s">
        <v>448</v>
      </c>
      <c r="L18" s="1300"/>
      <c r="M18" s="1151"/>
      <c r="N18" s="1096"/>
      <c r="O18" s="1096"/>
    </row>
    <row r="19" spans="1:15" ht="15" customHeight="1">
      <c r="A19" s="1101"/>
      <c r="C19" s="1366"/>
      <c r="D19" s="1367"/>
      <c r="E19" s="1368"/>
      <c r="F19" s="1369"/>
      <c r="G19" s="1153"/>
      <c r="H19" s="1148" t="s">
        <v>273</v>
      </c>
      <c r="I19" s="1143"/>
      <c r="J19" s="1143"/>
      <c r="K19" s="1141"/>
      <c r="L19" s="1301"/>
      <c r="M19" s="1151"/>
    </row>
    <row r="20" spans="1:15" ht="18.75">
      <c r="A20" s="1101"/>
      <c r="B20" s="1090">
        <v>3</v>
      </c>
      <c r="C20" s="1074"/>
      <c r="D20" s="1091" t="s">
        <v>48</v>
      </c>
      <c r="E20" s="1356" t="s">
        <v>690</v>
      </c>
      <c r="F20" s="1356"/>
      <c r="G20" s="1356"/>
      <c r="H20" s="1356"/>
      <c r="I20" s="1356"/>
      <c r="J20" s="1356"/>
      <c r="K20" s="1356"/>
      <c r="L20" s="1125"/>
      <c r="M20" s="1151"/>
    </row>
    <row r="21" spans="1:15" ht="33.75">
      <c r="A21" s="1101"/>
      <c r="C21" s="1074"/>
      <c r="D21" s="1149" t="s">
        <v>439</v>
      </c>
      <c r="E21" s="1104" t="s">
        <v>448</v>
      </c>
      <c r="F21" s="1104" t="s">
        <v>448</v>
      </c>
      <c r="G21" s="1361" t="s">
        <v>448</v>
      </c>
      <c r="H21" s="1362"/>
      <c r="I21" s="1104" t="s">
        <v>448</v>
      </c>
      <c r="J21" s="1104" t="s">
        <v>448</v>
      </c>
      <c r="K21" s="1031" t="s">
        <v>2122</v>
      </c>
      <c r="L21" s="1093" t="s">
        <v>691</v>
      </c>
      <c r="M21" s="1151"/>
    </row>
    <row r="22" spans="1:15" ht="18.75">
      <c r="A22" s="1101"/>
      <c r="B22" s="1090">
        <v>3</v>
      </c>
      <c r="C22" s="1074"/>
      <c r="D22" s="1091" t="s">
        <v>49</v>
      </c>
      <c r="E22" s="1356" t="s">
        <v>692</v>
      </c>
      <c r="F22" s="1356"/>
      <c r="G22" s="1356"/>
      <c r="H22" s="1356"/>
      <c r="I22" s="1356"/>
      <c r="J22" s="1356"/>
      <c r="K22" s="1356"/>
      <c r="L22" s="1125"/>
      <c r="M22" s="1151"/>
    </row>
    <row r="23" spans="1:15" ht="54.95" customHeight="1">
      <c r="A23" s="1101"/>
      <c r="C23" s="1366"/>
      <c r="D23" s="1367" t="s">
        <v>440</v>
      </c>
      <c r="E23"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3" s="1369" t="str">
        <f>IF('Перечень тарифов'!J21="","наименование отсутствует","" &amp; 'Перечень тарифов'!J21 &amp; "")</f>
        <v>Тариф на горячую воду в открытой системе теплоснабжения (горячего водоснабжения) в виде формулы двухкомпонентного тарифа в ценовой зоне теплоснабжения</v>
      </c>
      <c r="G23" s="1104"/>
      <c r="H23" s="1161" t="s">
        <v>1454</v>
      </c>
      <c r="I23" s="1161" t="s">
        <v>2120</v>
      </c>
      <c r="J23" s="1167">
        <f>J27*28.58</f>
        <v>5489.9322000000002</v>
      </c>
      <c r="K23" s="1104" t="s">
        <v>448</v>
      </c>
      <c r="L23" s="1299" t="s">
        <v>711</v>
      </c>
      <c r="M23" s="1151"/>
    </row>
    <row r="24" spans="1:15" s="1065" customFormat="1" ht="18.95" customHeight="1">
      <c r="A24" s="1101"/>
      <c r="B24" s="1090"/>
      <c r="C24" s="1366"/>
      <c r="D24" s="1367"/>
      <c r="E24" s="1368"/>
      <c r="F24" s="1369"/>
      <c r="G24" s="1189" t="s">
        <v>2116</v>
      </c>
      <c r="H24" s="1163" t="s">
        <v>2121</v>
      </c>
      <c r="I24" s="1161" t="s">
        <v>1455</v>
      </c>
      <c r="J24" s="1167">
        <f>J28*45.75</f>
        <v>8788.1175000000003</v>
      </c>
      <c r="K24" s="1104" t="s">
        <v>448</v>
      </c>
      <c r="L24" s="1300"/>
      <c r="M24" s="1151"/>
      <c r="N24" s="1096"/>
      <c r="O24" s="1096"/>
    </row>
    <row r="25" spans="1:15" ht="15" customHeight="1">
      <c r="A25" s="1101"/>
      <c r="C25" s="1366"/>
      <c r="D25" s="1367"/>
      <c r="E25" s="1368"/>
      <c r="F25" s="1369"/>
      <c r="G25" s="1153"/>
      <c r="H25" s="1148" t="s">
        <v>273</v>
      </c>
      <c r="I25" s="1140"/>
      <c r="J25" s="1140"/>
      <c r="K25" s="1141"/>
      <c r="L25" s="1301"/>
      <c r="M25" s="1151"/>
    </row>
    <row r="26" spans="1:15" ht="18.75">
      <c r="A26" s="1101"/>
      <c r="C26" s="1074"/>
      <c r="D26" s="1091" t="s">
        <v>66</v>
      </c>
      <c r="E26" s="1356" t="s">
        <v>755</v>
      </c>
      <c r="F26" s="1356"/>
      <c r="G26" s="1356"/>
      <c r="H26" s="1356"/>
      <c r="I26" s="1356"/>
      <c r="J26" s="1356"/>
      <c r="K26" s="1356"/>
      <c r="L26" s="1125"/>
      <c r="M26" s="1151"/>
    </row>
    <row r="27" spans="1:15" ht="77.099999999999994" customHeight="1">
      <c r="A27" s="1101"/>
      <c r="C27" s="1366"/>
      <c r="D27" s="1370" t="s">
        <v>441</v>
      </c>
      <c r="E27"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7" s="1369" t="str">
        <f>IF('Перечень тарифов'!J21="","наименование отсутствует","" &amp; 'Перечень тарифов'!J21 &amp; "")</f>
        <v>Тариф на горячую воду в открытой системе теплоснабжения (горячего водоснабжения) в виде формулы двухкомпонентного тарифа в ценовой зоне теплоснабжения</v>
      </c>
      <c r="G27" s="1104"/>
      <c r="H27" s="1163" t="s">
        <v>1454</v>
      </c>
      <c r="I27" s="1161" t="s">
        <v>2120</v>
      </c>
      <c r="J27" s="1167">
        <v>192.09</v>
      </c>
      <c r="K27" s="1104" t="s">
        <v>448</v>
      </c>
      <c r="L27" s="1299" t="s">
        <v>756</v>
      </c>
      <c r="M27" s="1151"/>
    </row>
    <row r="28" spans="1:15" s="1065" customFormat="1" ht="18.95" customHeight="1">
      <c r="A28" s="1101"/>
      <c r="B28" s="1090"/>
      <c r="C28" s="1366"/>
      <c r="D28" s="1371"/>
      <c r="E28" s="1368"/>
      <c r="F28" s="1369"/>
      <c r="G28" s="1189" t="s">
        <v>2116</v>
      </c>
      <c r="H28" s="1163" t="s">
        <v>2121</v>
      </c>
      <c r="I28" s="1161" t="s">
        <v>1455</v>
      </c>
      <c r="J28" s="1167">
        <v>192.09</v>
      </c>
      <c r="K28" s="1104" t="s">
        <v>448</v>
      </c>
      <c r="L28" s="1300"/>
      <c r="M28" s="1151"/>
      <c r="N28" s="1096"/>
      <c r="O28" s="1096"/>
    </row>
    <row r="29" spans="1:15" ht="15" customHeight="1">
      <c r="A29" s="1101"/>
      <c r="C29" s="1366"/>
      <c r="D29" s="1372"/>
      <c r="E29" s="1368"/>
      <c r="F29" s="1369"/>
      <c r="G29" s="1153"/>
      <c r="H29" s="1148" t="s">
        <v>273</v>
      </c>
      <c r="I29" s="1140"/>
      <c r="J29" s="1140"/>
      <c r="K29" s="1141"/>
      <c r="L29" s="1301"/>
      <c r="M29" s="1151"/>
    </row>
    <row r="30" spans="1:15" ht="26.1" customHeight="1">
      <c r="A30" s="1101"/>
      <c r="C30" s="1074"/>
      <c r="D30" s="1091" t="s">
        <v>67</v>
      </c>
      <c r="E30" s="1356" t="s">
        <v>713</v>
      </c>
      <c r="F30" s="1356"/>
      <c r="G30" s="1356"/>
      <c r="H30" s="1356"/>
      <c r="I30" s="1356"/>
      <c r="J30" s="1356"/>
      <c r="K30" s="1356"/>
      <c r="L30" s="1125"/>
      <c r="M30" s="1151"/>
    </row>
    <row r="31" spans="1:15" ht="101.25" customHeight="1">
      <c r="A31" s="1101"/>
      <c r="C31" s="1366"/>
      <c r="D31" s="1370" t="s">
        <v>442</v>
      </c>
      <c r="E31"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1" s="1369" t="str">
        <f>IF('Перечень тарифов'!J21="","наименование отсутствует","" &amp; 'Перечень тарифов'!J21 &amp; "")</f>
        <v>Тариф на горячую воду в открытой системе теплоснабжения (горячего водоснабжения) в виде формулы двухкомпонентного тарифа в ценовой зоне теплоснабжения</v>
      </c>
      <c r="G31" s="1104"/>
      <c r="H31" s="1163" t="s">
        <v>1454</v>
      </c>
      <c r="I31" s="1161" t="s">
        <v>1455</v>
      </c>
      <c r="J31" s="1167">
        <v>0</v>
      </c>
      <c r="K31" s="1104" t="s">
        <v>448</v>
      </c>
      <c r="L31" s="1299" t="s">
        <v>714</v>
      </c>
      <c r="M31" s="1151"/>
      <c r="O31" s="1096" t="s">
        <v>552</v>
      </c>
    </row>
    <row r="32" spans="1:15" ht="18.75">
      <c r="A32" s="1101"/>
      <c r="C32" s="1366"/>
      <c r="D32" s="1372"/>
      <c r="E32" s="1368"/>
      <c r="F32" s="1369"/>
      <c r="G32" s="1153"/>
      <c r="H32" s="1148" t="s">
        <v>273</v>
      </c>
      <c r="I32" s="1140"/>
      <c r="J32" s="1140"/>
      <c r="K32" s="1141"/>
      <c r="L32" s="1301"/>
      <c r="M32" s="1151"/>
    </row>
    <row r="33" spans="1:15" ht="25.5" customHeight="1">
      <c r="A33" s="1101"/>
      <c r="B33" s="1090">
        <v>3</v>
      </c>
      <c r="C33" s="1074"/>
      <c r="D33" s="1091" t="s">
        <v>181</v>
      </c>
      <c r="E33" s="1356" t="s">
        <v>712</v>
      </c>
      <c r="F33" s="1356"/>
      <c r="G33" s="1356"/>
      <c r="H33" s="1356"/>
      <c r="I33" s="1356"/>
      <c r="J33" s="1356"/>
      <c r="K33" s="1356"/>
      <c r="L33" s="1125"/>
      <c r="M33" s="1151"/>
    </row>
    <row r="34" spans="1:15" ht="112.5" customHeight="1">
      <c r="A34" s="1101"/>
      <c r="C34" s="1366"/>
      <c r="D34" s="1370" t="s">
        <v>693</v>
      </c>
      <c r="E34"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4" s="1369" t="str">
        <f>IF('Перечень тарифов'!J21="","наименование отсутствует","" &amp; 'Перечень тарифов'!J21 &amp; "")</f>
        <v>Тариф на горячую воду в открытой системе теплоснабжения (горячего водоснабжения) в виде формулы двухкомпонентного тарифа в ценовой зоне теплоснабжения</v>
      </c>
      <c r="G34" s="1104"/>
      <c r="H34" s="1163" t="s">
        <v>1454</v>
      </c>
      <c r="I34" s="1161" t="s">
        <v>1455</v>
      </c>
      <c r="J34" s="1167">
        <v>0</v>
      </c>
      <c r="K34" s="1104" t="s">
        <v>448</v>
      </c>
      <c r="L34" s="1299" t="s">
        <v>715</v>
      </c>
      <c r="M34" s="1151"/>
    </row>
    <row r="35" spans="1:15" ht="18.75">
      <c r="A35" s="1101"/>
      <c r="C35" s="1366"/>
      <c r="D35" s="1372"/>
      <c r="E35" s="1368"/>
      <c r="F35" s="1369"/>
      <c r="G35" s="1153"/>
      <c r="H35" s="1148" t="s">
        <v>273</v>
      </c>
      <c r="I35" s="1140"/>
      <c r="J35" s="1140"/>
      <c r="K35" s="1141"/>
      <c r="L35" s="1301"/>
      <c r="M35" s="1151"/>
    </row>
    <row r="36" spans="1:15" s="1088" customFormat="1" ht="3" customHeight="1">
      <c r="A36" s="1101"/>
      <c r="D36" s="1155"/>
      <c r="E36" s="1155"/>
      <c r="F36" s="1155"/>
      <c r="G36" s="1155"/>
      <c r="H36" s="1155"/>
      <c r="I36" s="1155"/>
      <c r="J36" s="1155"/>
      <c r="K36" s="1155"/>
      <c r="L36" s="1155"/>
      <c r="N36" s="1139"/>
      <c r="O36" s="1139"/>
    </row>
    <row r="37" spans="1:15" ht="24.75" customHeight="1">
      <c r="D37" s="1142">
        <v>1</v>
      </c>
      <c r="E37" s="1274" t="s">
        <v>709</v>
      </c>
      <c r="F37" s="1274"/>
      <c r="G37" s="1274"/>
      <c r="H37" s="1274"/>
      <c r="I37" s="1274"/>
      <c r="J37" s="1274"/>
      <c r="K37" s="1274"/>
      <c r="L37" s="1274"/>
    </row>
  </sheetData>
  <sheetProtection algorithmName="SHA-512" hashValue="4UUZQ0U3CtG8wzhgXAPrZ21TqosS4W1ms+VSHcs/5m5KUtokODTJocrgewYbGzzn5pp5C2c07YiCaYHM9K+pYw==" saltValue="yJ9ngQ804VjXgHMxl9pPrw==" spinCount="100000" sheet="1" objects="1" scenarios="1" formatColumns="0" formatRows="0"/>
  <mergeCells count="48">
    <mergeCell ref="E37:L37"/>
    <mergeCell ref="E33:K33"/>
    <mergeCell ref="C34:C35"/>
    <mergeCell ref="D34:D35"/>
    <mergeCell ref="E34:E35"/>
    <mergeCell ref="F34:F35"/>
    <mergeCell ref="L34:L35"/>
    <mergeCell ref="L31:L32"/>
    <mergeCell ref="L23:L25"/>
    <mergeCell ref="E26:K26"/>
    <mergeCell ref="C27:C29"/>
    <mergeCell ref="D27:D29"/>
    <mergeCell ref="E27:E29"/>
    <mergeCell ref="F27:F29"/>
    <mergeCell ref="L27:L29"/>
    <mergeCell ref="E30:K30"/>
    <mergeCell ref="C31:C32"/>
    <mergeCell ref="D31:D32"/>
    <mergeCell ref="E31:E32"/>
    <mergeCell ref="F31:F32"/>
    <mergeCell ref="G21:H21"/>
    <mergeCell ref="E22:K22"/>
    <mergeCell ref="C23:C25"/>
    <mergeCell ref="D23:D25"/>
    <mergeCell ref="E23:E25"/>
    <mergeCell ref="F23:F25"/>
    <mergeCell ref="C17:C19"/>
    <mergeCell ref="D17:D19"/>
    <mergeCell ref="E17:E19"/>
    <mergeCell ref="F17:F19"/>
    <mergeCell ref="L17:L19"/>
    <mergeCell ref="E20:K20"/>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3 L27 L34 L16:L17 L31"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1"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7:I28 H34:I34 H17:I18 H23:I24 H31:I31" xr:uid="{00000000-0002-0000-2100-000003000000}"/>
    <dataValidation type="list" allowBlank="1" showInputMessage="1" showErrorMessage="1" errorTitle="Ошибка" error="Выберите значение из списка" prompt="Выберите значение из списка" sqref="J17:J18" xr:uid="{00000000-0002-0000-2100-000004000000}">
      <formula1>kind_of_control_method</formula1>
    </dataValidation>
    <dataValidation type="decimal" allowBlank="1" showErrorMessage="1" errorTitle="Ошибка" error="Допускается ввод только действительных чисел!" sqref="J23:J24 J27:J28 J34 J31" xr:uid="{00000000-0002-0000-2100-000005000000}">
      <formula1>-9.99999999999999E+23</formula1>
      <formula2>9.99999999999999E+23</formula2>
    </dataValidation>
  </dataValidations>
  <hyperlinks>
    <hyperlink ref="K21" location="'Форма 4.10.1'!$K$21" tooltip="Кликните по гиперссылке, чтобы перейти по гиперссылке или отредактировать её" display="https://portal.eias.ru/Portal/DownloadPage.aspx?type=12&amp;guid=e286bed8-3736-4ed0-bd13-b601609adde6"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3" t="s">
        <v>459</v>
      </c>
      <c r="E5" s="1373"/>
      <c r="F5" s="1373"/>
      <c r="G5" s="1373"/>
      <c r="H5" s="1373"/>
      <c r="I5" s="1373"/>
      <c r="J5" s="1373"/>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5" t="s">
        <v>444</v>
      </c>
      <c r="E8" s="1375"/>
      <c r="F8" s="1375"/>
      <c r="G8" s="1375"/>
      <c r="H8" s="1375"/>
      <c r="I8" s="1375"/>
      <c r="J8" s="1375"/>
      <c r="K8" s="1375" t="s">
        <v>445</v>
      </c>
    </row>
    <row r="9" spans="1:14">
      <c r="D9" s="1375" t="s">
        <v>90</v>
      </c>
      <c r="E9" s="1375" t="s">
        <v>461</v>
      </c>
      <c r="F9" s="1375"/>
      <c r="G9" s="1375" t="s">
        <v>462</v>
      </c>
      <c r="H9" s="1375"/>
      <c r="I9" s="1375"/>
      <c r="J9" s="1375"/>
      <c r="K9" s="1375"/>
    </row>
    <row r="10" spans="1:14" ht="22.5">
      <c r="D10" s="1375"/>
      <c r="E10" s="131" t="s">
        <v>463</v>
      </c>
      <c r="F10" s="131" t="s">
        <v>397</v>
      </c>
      <c r="G10" s="131" t="s">
        <v>397</v>
      </c>
      <c r="H10" s="131" t="s">
        <v>463</v>
      </c>
      <c r="I10" s="131" t="s">
        <v>464</v>
      </c>
      <c r="J10" s="131" t="s">
        <v>446</v>
      </c>
      <c r="K10" s="1375"/>
    </row>
    <row r="11" spans="1:14" ht="12" customHeight="1">
      <c r="D11" s="39" t="s">
        <v>91</v>
      </c>
      <c r="E11" s="39" t="s">
        <v>47</v>
      </c>
      <c r="F11" s="39" t="s">
        <v>48</v>
      </c>
      <c r="G11" s="39" t="s">
        <v>49</v>
      </c>
      <c r="H11" s="39" t="s">
        <v>66</v>
      </c>
      <c r="I11" s="39" t="s">
        <v>67</v>
      </c>
      <c r="J11" s="39" t="s">
        <v>181</v>
      </c>
      <c r="K11" s="39" t="s">
        <v>182</v>
      </c>
    </row>
    <row r="12" spans="1:14" s="121" customFormat="1" ht="54.95" customHeight="1">
      <c r="A12" s="178" t="s">
        <v>48</v>
      </c>
      <c r="B12" s="129" t="s">
        <v>251</v>
      </c>
      <c r="C12" s="130"/>
      <c r="D12" s="132" t="s">
        <v>91</v>
      </c>
      <c r="E12" s="1134"/>
      <c r="F12" s="1105"/>
      <c r="G12" s="1105"/>
      <c r="H12" s="1105"/>
      <c r="I12" s="1174"/>
      <c r="J12" s="1031"/>
      <c r="K12" s="1299" t="s">
        <v>465</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1"/>
    </row>
    <row r="14" spans="1:14" ht="3" customHeight="1">
      <c r="A14" s="125"/>
      <c r="B14" s="125"/>
      <c r="C14" s="125"/>
    </row>
    <row r="15" spans="1:14" ht="27.75" customHeight="1">
      <c r="E15" s="1374" t="s">
        <v>571</v>
      </c>
      <c r="F15" s="1374"/>
      <c r="G15" s="1374"/>
      <c r="H15" s="1374"/>
      <c r="I15" s="1374"/>
      <c r="J15" s="137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8" t="s">
        <v>312</v>
      </c>
      <c r="E7" s="1240"/>
      <c r="F7" s="409"/>
    </row>
    <row r="8" spans="3:9" ht="3" customHeight="1">
      <c r="C8" s="47"/>
      <c r="D8" s="14"/>
      <c r="E8" s="14"/>
    </row>
    <row r="9" spans="3:9" ht="15.95" customHeight="1">
      <c r="C9" s="47"/>
      <c r="D9" s="97" t="s">
        <v>90</v>
      </c>
      <c r="E9" s="399" t="s">
        <v>311</v>
      </c>
    </row>
    <row r="10" spans="3:9" ht="12" customHeight="1">
      <c r="C10" s="47"/>
      <c r="D10" s="39" t="s">
        <v>91</v>
      </c>
      <c r="E10" s="39" t="s">
        <v>47</v>
      </c>
    </row>
    <row r="11" spans="3:9" ht="11.25" hidden="1" customHeight="1">
      <c r="C11" s="47"/>
      <c r="D11" s="186">
        <v>0</v>
      </c>
      <c r="E11" s="400"/>
    </row>
    <row r="12" spans="3:9" ht="15" customHeight="1">
      <c r="C12" s="160"/>
      <c r="D12" s="117">
        <v>1</v>
      </c>
      <c r="E12" s="1087"/>
    </row>
    <row r="13" spans="3:9" ht="12" customHeight="1">
      <c r="C13" s="47"/>
      <c r="D13" s="401"/>
      <c r="E13" s="402" t="s">
        <v>175</v>
      </c>
    </row>
    <row r="14" spans="3:9" ht="3" customHeight="1"/>
    <row r="15" spans="3:9" ht="22.5" customHeight="1">
      <c r="C15" s="161"/>
      <c r="D15" s="1376" t="s">
        <v>313</v>
      </c>
      <c r="E15" s="1376"/>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L12"/>
  <sheetViews>
    <sheetView showGridLines="0" topLeftCell="C6" zoomScaleNormal="100" workbookViewId="0">
      <selection activeCell="C12" sqref="C12"/>
    </sheetView>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3" t="s">
        <v>53</v>
      </c>
      <c r="E7" s="1373"/>
      <c r="F7" s="409"/>
    </row>
    <row r="8" spans="3:12" ht="3" customHeight="1">
      <c r="C8" s="47"/>
      <c r="D8" s="14"/>
      <c r="E8" s="14"/>
    </row>
    <row r="9" spans="3:12" ht="15.95" customHeight="1">
      <c r="C9" s="47"/>
      <c r="D9" s="97" t="s">
        <v>90</v>
      </c>
      <c r="E9" s="107" t="s">
        <v>174</v>
      </c>
    </row>
    <row r="10" spans="3:12" ht="12" customHeight="1">
      <c r="C10" s="47"/>
      <c r="D10" s="39" t="s">
        <v>91</v>
      </c>
      <c r="E10" s="39" t="s">
        <v>47</v>
      </c>
    </row>
    <row r="11" spans="3:12" ht="15" hidden="1" customHeight="1">
      <c r="C11" s="47"/>
      <c r="D11" s="117">
        <v>0</v>
      </c>
      <c r="E11" s="185"/>
    </row>
    <row r="12" spans="3:12">
      <c r="C12" s="47"/>
      <c r="D12" s="108"/>
      <c r="E12" s="106" t="s">
        <v>175</v>
      </c>
    </row>
  </sheetData>
  <sheetProtection algorithmName="SHA-512" hashValue="DhLYK3na3bXsvW5vpkjyFaU0wDzxmEmnRCz/f1+Fri8NNBm+BIhmV0tHrpMU+v6kOgYvspnNDcX1uOwRquJlEg==" saltValue="J9qzrdByue2/N3KpPn20Ig==" spinCount="100000"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election activeCell="B6" sqref="B6"/>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7" t="s">
        <v>54</v>
      </c>
      <c r="C2" s="1377"/>
      <c r="D2" s="1377"/>
      <c r="E2" s="410"/>
    </row>
    <row r="3" spans="2:5" ht="3" customHeight="1"/>
    <row r="4" spans="2:5" ht="21.75" customHeight="1" thickBot="1">
      <c r="B4" s="1202" t="s">
        <v>1</v>
      </c>
      <c r="C4" s="1202" t="s">
        <v>89</v>
      </c>
      <c r="D4" s="1202" t="s">
        <v>70</v>
      </c>
    </row>
    <row r="5" spans="2:5" ht="12" thickTop="1"/>
  </sheetData>
  <sheetProtection algorithmName="SHA-512" hashValue="vGEg87qJ927t8mLKyn05MVZfnSXXTCcdBNyOm/BDLPVSxAUu9bRmNrRXTCIqzhduiXwMNi2AsQGSiFsnksLbmA==" saltValue="KaPb6PT7CG9Hm6M4LzrZaQ==" spinCount="100000" sheet="1" objects="1" scenarios="1" formatColumns="0" formatRows="0" autoFilter="0"/>
  <autoFilter ref="B4:D4" xr:uid="{08199A74-73B2-41A0-BAF2-96F5927A7C95}"/>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E372"/>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173</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0">
        <v>1</v>
      </c>
      <c r="E9" s="1409"/>
      <c r="F9" s="1411"/>
      <c r="G9" s="1399" t="s">
        <v>83</v>
      </c>
      <c r="H9" s="1250"/>
      <c r="I9" s="1250">
        <v>1</v>
      </c>
      <c r="J9" s="1405"/>
      <c r="K9" s="1289" t="s">
        <v>83</v>
      </c>
      <c r="L9" s="1244"/>
      <c r="M9" s="1244" t="s">
        <v>91</v>
      </c>
      <c r="N9" s="1408"/>
      <c r="O9" s="1289" t="s">
        <v>83</v>
      </c>
      <c r="P9" s="1244"/>
      <c r="Q9" s="1244" t="s">
        <v>91</v>
      </c>
      <c r="R9" s="1403"/>
      <c r="S9" s="1289" t="s">
        <v>83</v>
      </c>
      <c r="T9" s="1028"/>
      <c r="U9" s="1028" t="s">
        <v>91</v>
      </c>
      <c r="V9" s="1194"/>
      <c r="W9" s="288"/>
    </row>
    <row r="10" spans="1:23" s="701" customFormat="1" ht="17.100000000000001" customHeight="1">
      <c r="A10" s="197"/>
      <c r="C10" s="152"/>
      <c r="D10" s="1250"/>
      <c r="E10" s="1409"/>
      <c r="F10" s="1411"/>
      <c r="G10" s="1399"/>
      <c r="H10" s="1250"/>
      <c r="I10" s="1250"/>
      <c r="J10" s="1405"/>
      <c r="K10" s="1289"/>
      <c r="L10" s="1244"/>
      <c r="M10" s="1244"/>
      <c r="N10" s="1408"/>
      <c r="O10" s="1289"/>
      <c r="P10" s="1244"/>
      <c r="Q10" s="1244"/>
      <c r="R10" s="1403"/>
      <c r="S10" s="1289"/>
      <c r="T10" s="1030"/>
      <c r="U10" s="706"/>
      <c r="V10" s="707" t="s">
        <v>629</v>
      </c>
      <c r="W10" s="708"/>
    </row>
    <row r="11" spans="1:23" s="96" customFormat="1" ht="17.100000000000001" customHeight="1">
      <c r="A11" s="197"/>
      <c r="C11" s="152"/>
      <c r="D11" s="1248"/>
      <c r="E11" s="1410"/>
      <c r="F11" s="1412"/>
      <c r="G11" s="1248"/>
      <c r="H11" s="1248"/>
      <c r="I11" s="1248"/>
      <c r="J11" s="1406"/>
      <c r="K11" s="1248"/>
      <c r="L11" s="1248"/>
      <c r="M11" s="1248"/>
      <c r="N11" s="1403"/>
      <c r="O11" s="1248"/>
      <c r="P11" s="1029"/>
      <c r="Q11" s="706"/>
      <c r="R11" s="707" t="s">
        <v>628</v>
      </c>
      <c r="S11" s="703"/>
      <c r="T11" s="703"/>
      <c r="U11" s="703"/>
      <c r="V11" s="703"/>
      <c r="W11" s="708"/>
    </row>
    <row r="12" spans="1:23" s="96" customFormat="1" ht="17.100000000000001" customHeight="1">
      <c r="A12" s="197"/>
      <c r="C12" s="152"/>
      <c r="D12" s="1248"/>
      <c r="E12" s="1410"/>
      <c r="F12" s="1412"/>
      <c r="G12" s="1248"/>
      <c r="H12" s="1248"/>
      <c r="I12" s="1248"/>
      <c r="J12" s="1406"/>
      <c r="K12" s="1248"/>
      <c r="L12" s="706"/>
      <c r="M12" s="707"/>
      <c r="N12" s="707" t="s">
        <v>409</v>
      </c>
      <c r="O12" s="707"/>
      <c r="P12" s="707"/>
      <c r="Q12" s="707"/>
      <c r="R12" s="707"/>
      <c r="S12" s="703"/>
      <c r="T12" s="703"/>
      <c r="U12" s="703"/>
      <c r="V12" s="703"/>
      <c r="W12" s="708"/>
    </row>
    <row r="13" spans="1:23" s="96" customFormat="1" ht="17.25" customHeight="1">
      <c r="A13" s="197"/>
      <c r="C13" s="152"/>
      <c r="D13" s="1248"/>
      <c r="E13" s="1410"/>
      <c r="F13" s="1412"/>
      <c r="G13" s="1248"/>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404"/>
      <c r="E15" s="1413"/>
      <c r="F15" s="1398"/>
      <c r="G15" s="1400"/>
      <c r="H15" s="1250"/>
      <c r="I15" s="1250">
        <v>1</v>
      </c>
      <c r="J15" s="1405"/>
      <c r="K15" s="1289" t="s">
        <v>83</v>
      </c>
      <c r="L15" s="1244"/>
      <c r="M15" s="1244" t="s">
        <v>91</v>
      </c>
      <c r="N15" s="1408"/>
      <c r="O15" s="1289" t="s">
        <v>83</v>
      </c>
      <c r="P15" s="1244"/>
      <c r="Q15" s="1244" t="s">
        <v>91</v>
      </c>
      <c r="R15" s="1403"/>
      <c r="S15" s="1289" t="s">
        <v>83</v>
      </c>
      <c r="T15" s="1028"/>
      <c r="U15" s="1028" t="s">
        <v>91</v>
      </c>
      <c r="V15" s="1194"/>
      <c r="W15" s="288"/>
    </row>
    <row r="16" spans="1:23" s="704" customFormat="1" ht="16.5" customHeight="1">
      <c r="A16" s="710"/>
      <c r="B16" s="705"/>
      <c r="C16" s="709"/>
      <c r="D16" s="1404"/>
      <c r="E16" s="1413"/>
      <c r="F16" s="1398"/>
      <c r="G16" s="1400"/>
      <c r="H16" s="1250"/>
      <c r="I16" s="1250"/>
      <c r="J16" s="1405"/>
      <c r="K16" s="1289"/>
      <c r="L16" s="1244"/>
      <c r="M16" s="1244"/>
      <c r="N16" s="1408"/>
      <c r="O16" s="1289"/>
      <c r="P16" s="1244"/>
      <c r="Q16" s="1244"/>
      <c r="R16" s="1403"/>
      <c r="S16" s="1289"/>
      <c r="T16" s="1030"/>
      <c r="U16" s="706"/>
      <c r="V16" s="707" t="s">
        <v>629</v>
      </c>
      <c r="W16" s="708"/>
    </row>
    <row r="17" spans="1:36" ht="17.100000000000001" customHeight="1">
      <c r="A17" s="197"/>
      <c r="B17" s="96"/>
      <c r="C17" s="152"/>
      <c r="D17" s="1404"/>
      <c r="E17" s="1413"/>
      <c r="F17" s="1398"/>
      <c r="G17" s="1400"/>
      <c r="H17" s="1250"/>
      <c r="I17" s="1250"/>
      <c r="J17" s="1406"/>
      <c r="K17" s="1289"/>
      <c r="L17" s="1244"/>
      <c r="M17" s="1244"/>
      <c r="N17" s="1403"/>
      <c r="O17" s="1289"/>
      <c r="P17" s="1029"/>
      <c r="Q17" s="706"/>
      <c r="R17" s="707" t="s">
        <v>628</v>
      </c>
      <c r="S17" s="703"/>
      <c r="T17" s="703"/>
      <c r="U17" s="703"/>
      <c r="V17" s="703"/>
      <c r="W17" s="708"/>
    </row>
    <row r="18" spans="1:36" ht="17.100000000000001" customHeight="1">
      <c r="A18" s="197"/>
      <c r="B18" s="96"/>
      <c r="C18" s="152"/>
      <c r="D18" s="1404"/>
      <c r="E18" s="1413"/>
      <c r="F18" s="1398"/>
      <c r="G18" s="1400"/>
      <c r="H18" s="1250"/>
      <c r="I18" s="1250"/>
      <c r="J18" s="1406"/>
      <c r="K18" s="1289"/>
      <c r="L18" s="706"/>
      <c r="M18" s="707"/>
      <c r="N18" s="707" t="s">
        <v>409</v>
      </c>
      <c r="O18" s="707"/>
      <c r="P18" s="707"/>
      <c r="Q18" s="707"/>
      <c r="R18" s="707"/>
      <c r="S18" s="703"/>
      <c r="T18" s="703"/>
      <c r="U18" s="703"/>
      <c r="V18" s="703"/>
      <c r="W18" s="708"/>
    </row>
    <row r="19" spans="1:36" ht="17.100000000000001" customHeight="1">
      <c r="A19" s="197"/>
      <c r="B19" s="96"/>
      <c r="C19" s="152"/>
      <c r="D19" s="1404"/>
      <c r="E19" s="1413"/>
      <c r="F19" s="1398"/>
      <c r="G19" s="1400"/>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91</v>
      </c>
    </row>
    <row r="27" spans="1:36" ht="17.100000000000001" customHeight="1">
      <c r="O27" s="1407" t="s">
        <v>296</v>
      </c>
      <c r="P27" s="1407"/>
      <c r="Q27" s="1407"/>
      <c r="R27" s="1331" t="s">
        <v>268</v>
      </c>
      <c r="S27" s="1331"/>
      <c r="T27" s="1331"/>
      <c r="U27" s="1310" t="s">
        <v>338</v>
      </c>
      <c r="W27" s="1401"/>
    </row>
    <row r="28" spans="1:36" ht="17.100000000000001" customHeight="1">
      <c r="O28" s="1330" t="s">
        <v>577</v>
      </c>
      <c r="P28" s="1330" t="s">
        <v>269</v>
      </c>
      <c r="Q28" s="1330"/>
      <c r="R28" s="1331"/>
      <c r="S28" s="1331"/>
      <c r="T28" s="1331"/>
      <c r="U28" s="1310"/>
      <c r="W28" s="1401"/>
    </row>
    <row r="29" spans="1:36" ht="37.5" customHeight="1">
      <c r="O29" s="1330"/>
      <c r="P29" s="98" t="s">
        <v>578</v>
      </c>
      <c r="Q29" s="98" t="s">
        <v>6</v>
      </c>
      <c r="R29" s="99" t="s">
        <v>272</v>
      </c>
      <c r="S29" s="1332" t="s">
        <v>271</v>
      </c>
      <c r="T29" s="1332"/>
      <c r="U29" s="1310"/>
      <c r="W29" s="1401"/>
    </row>
    <row r="30" spans="1:36" ht="17.100000000000001" customHeight="1">
      <c r="G30" s="150"/>
      <c r="H30" s="150"/>
      <c r="I30" s="150"/>
      <c r="J30" s="150"/>
      <c r="K30" s="150"/>
      <c r="L30" s="116"/>
      <c r="M30" s="404" t="s">
        <v>181</v>
      </c>
      <c r="N30" s="405"/>
      <c r="O30" s="1402"/>
      <c r="P30" s="1402"/>
      <c r="Q30" s="1402"/>
      <c r="R30" s="1402"/>
      <c r="S30" s="1402"/>
      <c r="T30" s="1402"/>
      <c r="U30" s="1402"/>
      <c r="V30" s="116"/>
      <c r="W30" s="116"/>
      <c r="X30" s="196"/>
      <c r="Y30" s="196"/>
      <c r="Z30" s="196"/>
      <c r="AA30" s="196"/>
      <c r="AB30" s="196"/>
      <c r="AC30" s="196"/>
      <c r="AD30" s="196"/>
      <c r="AE30" s="196"/>
      <c r="AF30" s="196"/>
      <c r="AG30" s="196"/>
      <c r="AH30" s="196"/>
      <c r="AI30" s="196"/>
      <c r="AJ30" s="196"/>
    </row>
    <row r="31" spans="1:36" s="492" customFormat="1" ht="22.5">
      <c r="A31" s="1281">
        <v>1</v>
      </c>
      <c r="B31" s="794"/>
      <c r="C31" s="794"/>
      <c r="D31" s="794"/>
      <c r="E31" s="795"/>
      <c r="F31" s="796"/>
      <c r="G31" s="796"/>
      <c r="H31" s="796"/>
      <c r="I31" s="797"/>
      <c r="J31" s="792"/>
      <c r="K31" s="799"/>
      <c r="L31" s="561">
        <f>mergeValue(A31)</f>
        <v>1</v>
      </c>
      <c r="M31" s="609" t="s">
        <v>19</v>
      </c>
      <c r="N31" s="614"/>
      <c r="O31" s="1384"/>
      <c r="P31" s="1385"/>
      <c r="Q31" s="1385"/>
      <c r="R31" s="1385"/>
      <c r="S31" s="1385"/>
      <c r="T31" s="1385"/>
      <c r="U31" s="1385"/>
      <c r="V31" s="1386"/>
      <c r="W31" s="1125" t="s">
        <v>717</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281"/>
      <c r="B32" s="1281">
        <v>1</v>
      </c>
      <c r="C32" s="794"/>
      <c r="D32" s="794"/>
      <c r="E32" s="796"/>
      <c r="F32" s="796"/>
      <c r="G32" s="796"/>
      <c r="H32" s="796"/>
      <c r="I32" s="791"/>
      <c r="J32" s="790"/>
      <c r="K32" s="793"/>
      <c r="L32" s="561" t="str">
        <f>mergeValue(A32) &amp;"."&amp; mergeValue(B32)</f>
        <v>1.1</v>
      </c>
      <c r="M32" s="515" t="s">
        <v>15</v>
      </c>
      <c r="N32" s="614"/>
      <c r="O32" s="1384"/>
      <c r="P32" s="1385"/>
      <c r="Q32" s="1385"/>
      <c r="R32" s="1385"/>
      <c r="S32" s="1385"/>
      <c r="T32" s="1385"/>
      <c r="U32" s="1385"/>
      <c r="V32" s="1386"/>
      <c r="W32" s="1125" t="s">
        <v>458</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281"/>
      <c r="B33" s="1281"/>
      <c r="C33" s="1281">
        <v>1</v>
      </c>
      <c r="D33" s="794"/>
      <c r="E33" s="796"/>
      <c r="F33" s="796"/>
      <c r="G33" s="796"/>
      <c r="H33" s="796"/>
      <c r="I33" s="798"/>
      <c r="J33" s="790"/>
      <c r="K33" s="793"/>
      <c r="L33" s="561" t="str">
        <f>mergeValue(A33) &amp;"."&amp; mergeValue(B33)&amp;"."&amp; mergeValue(C33)</f>
        <v>1.1.1</v>
      </c>
      <c r="M33" s="516" t="s">
        <v>7</v>
      </c>
      <c r="N33" s="614"/>
      <c r="O33" s="1384"/>
      <c r="P33" s="1385"/>
      <c r="Q33" s="1385"/>
      <c r="R33" s="1385"/>
      <c r="S33" s="1385"/>
      <c r="T33" s="1385"/>
      <c r="U33" s="1385"/>
      <c r="V33" s="1386"/>
      <c r="W33" s="1125" t="s">
        <v>599</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281"/>
      <c r="B34" s="1281"/>
      <c r="C34" s="1281"/>
      <c r="D34" s="1281">
        <v>1</v>
      </c>
      <c r="E34" s="796"/>
      <c r="F34" s="796"/>
      <c r="G34" s="796"/>
      <c r="H34" s="796"/>
      <c r="I34" s="798"/>
      <c r="J34" s="790"/>
      <c r="K34" s="793"/>
      <c r="L34" s="561" t="str">
        <f>mergeValue(A34) &amp;"."&amp; mergeValue(B34)&amp;"."&amp; mergeValue(C34)&amp;"."&amp; mergeValue(D34)</f>
        <v>1.1.1.1</v>
      </c>
      <c r="M34" s="517" t="s">
        <v>21</v>
      </c>
      <c r="N34" s="614"/>
      <c r="O34" s="1384"/>
      <c r="P34" s="1385"/>
      <c r="Q34" s="1385"/>
      <c r="R34" s="1385"/>
      <c r="S34" s="1385"/>
      <c r="T34" s="1385"/>
      <c r="U34" s="1385"/>
      <c r="V34" s="1386"/>
      <c r="W34" s="1125" t="s">
        <v>600</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281"/>
      <c r="B35" s="1281"/>
      <c r="C35" s="1281"/>
      <c r="D35" s="1281"/>
      <c r="E35" s="1281">
        <v>1</v>
      </c>
      <c r="F35" s="796"/>
      <c r="G35" s="796"/>
      <c r="H35" s="794">
        <v>1</v>
      </c>
      <c r="I35" s="1281">
        <v>1</v>
      </c>
      <c r="J35" s="796"/>
      <c r="K35" s="801"/>
      <c r="L35" s="561" t="str">
        <f>mergeValue(A35) &amp;"."&amp; mergeValue(B35)&amp;"."&amp; mergeValue(C35)&amp;"."&amp; mergeValue(D35)&amp;"."&amp; mergeValue(E35)</f>
        <v>1.1.1.1.1</v>
      </c>
      <c r="M35" s="523" t="s">
        <v>8</v>
      </c>
      <c r="N35" s="614"/>
      <c r="O35" s="1284"/>
      <c r="P35" s="1285"/>
      <c r="Q35" s="1285"/>
      <c r="R35" s="1285"/>
      <c r="S35" s="1285"/>
      <c r="T35" s="1285"/>
      <c r="U35" s="1285"/>
      <c r="V35" s="1286"/>
      <c r="W35" s="1125" t="s">
        <v>718</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281"/>
      <c r="B36" s="1281"/>
      <c r="C36" s="1281"/>
      <c r="D36" s="1281"/>
      <c r="E36" s="1281"/>
      <c r="F36" s="1281">
        <v>1</v>
      </c>
      <c r="G36" s="794"/>
      <c r="H36" s="794"/>
      <c r="I36" s="1281"/>
      <c r="J36" s="1281">
        <v>1</v>
      </c>
      <c r="K36" s="802"/>
      <c r="L36" s="561" t="str">
        <f>mergeValue(A36) &amp;"."&amp; mergeValue(B36)&amp;"."&amp; mergeValue(C36)&amp;"."&amp; mergeValue(D36)&amp;"."&amp; mergeValue(E36)&amp;"."&amp; mergeValue(F36)</f>
        <v>1.1.1.1.1.1</v>
      </c>
      <c r="M36" s="524" t="s">
        <v>9</v>
      </c>
      <c r="N36" s="614"/>
      <c r="O36" s="1284"/>
      <c r="P36" s="1285"/>
      <c r="Q36" s="1285"/>
      <c r="R36" s="1285"/>
      <c r="S36" s="1285"/>
      <c r="T36" s="1285"/>
      <c r="U36" s="1285"/>
      <c r="V36" s="1286"/>
      <c r="W36" s="1125" t="s">
        <v>719</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281"/>
      <c r="B37" s="1281"/>
      <c r="C37" s="1281"/>
      <c r="D37" s="1281"/>
      <c r="E37" s="1281"/>
      <c r="F37" s="1281"/>
      <c r="G37" s="794">
        <v>1</v>
      </c>
      <c r="H37" s="794"/>
      <c r="I37" s="1281"/>
      <c r="J37" s="1281"/>
      <c r="K37" s="802">
        <v>1</v>
      </c>
      <c r="L37" s="561" t="str">
        <f>mergeValue(A37) &amp;"."&amp; mergeValue(B37)&amp;"."&amp; mergeValue(C37)&amp;"."&amp; mergeValue(D37)&amp;"."&amp; mergeValue(E37)&amp;"."&amp; mergeValue(F37)&amp;"."&amp; mergeValue(G37)</f>
        <v>1.1.1.1.1.1.1</v>
      </c>
      <c r="M37" s="1010"/>
      <c r="N37" s="614"/>
      <c r="O37" s="531"/>
      <c r="P37" s="531"/>
      <c r="Q37" s="1034"/>
      <c r="R37" s="1288"/>
      <c r="S37" s="1289" t="s">
        <v>82</v>
      </c>
      <c r="T37" s="1288"/>
      <c r="U37" s="1289" t="s">
        <v>82</v>
      </c>
      <c r="V37" s="531"/>
      <c r="W37" s="1299" t="s">
        <v>720</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281"/>
      <c r="B38" s="1281"/>
      <c r="C38" s="1281"/>
      <c r="D38" s="1281"/>
      <c r="E38" s="1281"/>
      <c r="F38" s="1281"/>
      <c r="G38" s="794"/>
      <c r="H38" s="794"/>
      <c r="I38" s="1281"/>
      <c r="J38" s="1281"/>
      <c r="K38" s="802"/>
      <c r="L38" s="568"/>
      <c r="M38" s="614"/>
      <c r="N38" s="614"/>
      <c r="O38" s="531"/>
      <c r="P38" s="531"/>
      <c r="Q38" s="552" t="str">
        <f>R37 &amp; "-" &amp; T37</f>
        <v>-</v>
      </c>
      <c r="R38" s="1288"/>
      <c r="S38" s="1289"/>
      <c r="T38" s="1288"/>
      <c r="U38" s="1289"/>
      <c r="V38" s="531"/>
      <c r="W38" s="1300"/>
      <c r="X38" s="553"/>
      <c r="Y38" s="557"/>
      <c r="Z38" s="557" t="str">
        <f t="shared" si="0"/>
        <v/>
      </c>
      <c r="AA38" s="557"/>
      <c r="AB38" s="557"/>
      <c r="AC38" s="557"/>
      <c r="AD38" s="553"/>
      <c r="AE38" s="553"/>
      <c r="AF38" s="553"/>
      <c r="AG38" s="553"/>
      <c r="AH38" s="553"/>
      <c r="AI38" s="553"/>
      <c r="AJ38" s="553"/>
    </row>
    <row r="39" spans="1:36" s="492" customFormat="1" ht="15" customHeight="1">
      <c r="A39" s="1281"/>
      <c r="B39" s="1281"/>
      <c r="C39" s="1281"/>
      <c r="D39" s="1281"/>
      <c r="E39" s="1281"/>
      <c r="F39" s="1281"/>
      <c r="G39" s="796"/>
      <c r="H39" s="794"/>
      <c r="I39" s="1281"/>
      <c r="J39" s="1281"/>
      <c r="K39" s="801"/>
      <c r="L39" s="507"/>
      <c r="M39" s="526" t="s">
        <v>24</v>
      </c>
      <c r="N39" s="533"/>
      <c r="O39" s="533"/>
      <c r="P39" s="533"/>
      <c r="Q39" s="533"/>
      <c r="R39" s="533"/>
      <c r="S39" s="533"/>
      <c r="T39" s="533"/>
      <c r="U39" s="533"/>
      <c r="V39" s="529"/>
      <c r="W39" s="1301"/>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281"/>
      <c r="B40" s="1281"/>
      <c r="C40" s="1281"/>
      <c r="D40" s="1281"/>
      <c r="E40" s="1281"/>
      <c r="F40" s="796"/>
      <c r="G40" s="796"/>
      <c r="H40" s="794"/>
      <c r="I40" s="1281"/>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281"/>
      <c r="B41" s="1281"/>
      <c r="C41" s="1281"/>
      <c r="D41" s="1281"/>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281"/>
      <c r="B42" s="1281"/>
      <c r="C42" s="1281"/>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281"/>
      <c r="B43" s="1281"/>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281"/>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2"/>
      <c r="M45" s="534" t="s">
        <v>307</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47</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2" customFormat="1" ht="22.5">
      <c r="A49" s="1281">
        <v>1</v>
      </c>
      <c r="B49" s="812"/>
      <c r="C49" s="812"/>
      <c r="D49" s="812"/>
      <c r="E49" s="813"/>
      <c r="F49" s="814"/>
      <c r="G49" s="814"/>
      <c r="H49" s="814"/>
      <c r="I49" s="815"/>
      <c r="J49" s="810"/>
      <c r="K49" s="817"/>
      <c r="L49" s="561">
        <f>mergeValue(A49)</f>
        <v>1</v>
      </c>
      <c r="M49" s="609" t="s">
        <v>19</v>
      </c>
      <c r="N49" s="614"/>
      <c r="O49" s="1384"/>
      <c r="P49" s="1385"/>
      <c r="Q49" s="1385"/>
      <c r="R49" s="1385"/>
      <c r="S49" s="1385"/>
      <c r="T49" s="1385"/>
      <c r="U49" s="1385"/>
      <c r="V49" s="1386"/>
      <c r="W49" s="1125" t="s">
        <v>717</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281"/>
      <c r="B50" s="1281">
        <v>1</v>
      </c>
      <c r="C50" s="812"/>
      <c r="D50" s="812"/>
      <c r="E50" s="814"/>
      <c r="F50" s="814"/>
      <c r="G50" s="814"/>
      <c r="H50" s="814"/>
      <c r="I50" s="809"/>
      <c r="J50" s="808"/>
      <c r="K50" s="811"/>
      <c r="L50" s="561" t="str">
        <f>mergeValue(A50) &amp;"."&amp; mergeValue(B50)</f>
        <v>1.1</v>
      </c>
      <c r="M50" s="515" t="s">
        <v>15</v>
      </c>
      <c r="N50" s="614"/>
      <c r="O50" s="1384"/>
      <c r="P50" s="1385"/>
      <c r="Q50" s="1385"/>
      <c r="R50" s="1385"/>
      <c r="S50" s="1385"/>
      <c r="T50" s="1385"/>
      <c r="U50" s="1385"/>
      <c r="V50" s="1386"/>
      <c r="W50" s="1125" t="s">
        <v>458</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281"/>
      <c r="B51" s="1281"/>
      <c r="C51" s="1281">
        <v>1</v>
      </c>
      <c r="D51" s="812"/>
      <c r="E51" s="814"/>
      <c r="F51" s="814"/>
      <c r="G51" s="814"/>
      <c r="H51" s="814"/>
      <c r="I51" s="816"/>
      <c r="J51" s="808"/>
      <c r="K51" s="811"/>
      <c r="L51" s="561" t="str">
        <f>mergeValue(A51) &amp;"."&amp; mergeValue(B51)&amp;"."&amp; mergeValue(C51)</f>
        <v>1.1.1</v>
      </c>
      <c r="M51" s="516" t="s">
        <v>7</v>
      </c>
      <c r="N51" s="614"/>
      <c r="O51" s="1384"/>
      <c r="P51" s="1385"/>
      <c r="Q51" s="1385"/>
      <c r="R51" s="1385"/>
      <c r="S51" s="1385"/>
      <c r="T51" s="1385"/>
      <c r="U51" s="1385"/>
      <c r="V51" s="1386"/>
      <c r="W51" s="1125" t="s">
        <v>599</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281"/>
      <c r="B52" s="1281"/>
      <c r="C52" s="1281"/>
      <c r="D52" s="1281">
        <v>1</v>
      </c>
      <c r="E52" s="814"/>
      <c r="F52" s="814"/>
      <c r="G52" s="814"/>
      <c r="H52" s="814"/>
      <c r="I52" s="816"/>
      <c r="J52" s="808"/>
      <c r="K52" s="811"/>
      <c r="L52" s="561" t="str">
        <f>mergeValue(A52) &amp;"."&amp; mergeValue(B52)&amp;"."&amp; mergeValue(C52)&amp;"."&amp; mergeValue(D52)</f>
        <v>1.1.1.1</v>
      </c>
      <c r="M52" s="517" t="s">
        <v>21</v>
      </c>
      <c r="N52" s="614"/>
      <c r="O52" s="1384"/>
      <c r="P52" s="1385"/>
      <c r="Q52" s="1385"/>
      <c r="R52" s="1385"/>
      <c r="S52" s="1385"/>
      <c r="T52" s="1385"/>
      <c r="U52" s="1385"/>
      <c r="V52" s="1386"/>
      <c r="W52" s="1125" t="s">
        <v>600</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281"/>
      <c r="B53" s="1281"/>
      <c r="C53" s="1281"/>
      <c r="D53" s="1281"/>
      <c r="E53" s="1281">
        <v>1</v>
      </c>
      <c r="F53" s="814"/>
      <c r="G53" s="814"/>
      <c r="H53" s="812">
        <v>1</v>
      </c>
      <c r="I53" s="1281">
        <v>1</v>
      </c>
      <c r="J53" s="814"/>
      <c r="K53" s="819"/>
      <c r="L53" s="561" t="str">
        <f>mergeValue(A53) &amp;"."&amp; mergeValue(B53)&amp;"."&amp; mergeValue(C53)&amp;"."&amp; mergeValue(D53)&amp;"."&amp; mergeValue(E53)</f>
        <v>1.1.1.1.1</v>
      </c>
      <c r="M53" s="523" t="s">
        <v>8</v>
      </c>
      <c r="N53" s="614"/>
      <c r="O53" s="1284"/>
      <c r="P53" s="1285"/>
      <c r="Q53" s="1285"/>
      <c r="R53" s="1285"/>
      <c r="S53" s="1285"/>
      <c r="T53" s="1285"/>
      <c r="U53" s="1285"/>
      <c r="V53" s="1286"/>
      <c r="W53" s="1125" t="s">
        <v>718</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281"/>
      <c r="B54" s="1281"/>
      <c r="C54" s="1281"/>
      <c r="D54" s="1281"/>
      <c r="E54" s="1281"/>
      <c r="F54" s="1281">
        <v>1</v>
      </c>
      <c r="G54" s="812"/>
      <c r="H54" s="812"/>
      <c r="I54" s="1281"/>
      <c r="J54" s="1281">
        <v>1</v>
      </c>
      <c r="K54" s="820"/>
      <c r="L54" s="561" t="str">
        <f>mergeValue(A54) &amp;"."&amp; mergeValue(B54)&amp;"."&amp; mergeValue(C54)&amp;"."&amp; mergeValue(D54)&amp;"."&amp; mergeValue(E54)&amp;"."&amp; mergeValue(F54)</f>
        <v>1.1.1.1.1.1</v>
      </c>
      <c r="M54" s="524" t="s">
        <v>9</v>
      </c>
      <c r="N54" s="614"/>
      <c r="O54" s="1284"/>
      <c r="P54" s="1285"/>
      <c r="Q54" s="1285"/>
      <c r="R54" s="1285"/>
      <c r="S54" s="1285"/>
      <c r="T54" s="1285"/>
      <c r="U54" s="1285"/>
      <c r="V54" s="1286"/>
      <c r="W54" s="1125" t="s">
        <v>719</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281"/>
      <c r="B55" s="1281"/>
      <c r="C55" s="1281"/>
      <c r="D55" s="1281"/>
      <c r="E55" s="1281"/>
      <c r="F55" s="1281"/>
      <c r="G55" s="812">
        <v>1</v>
      </c>
      <c r="H55" s="812"/>
      <c r="I55" s="1281"/>
      <c r="J55" s="1281"/>
      <c r="K55" s="820">
        <v>1</v>
      </c>
      <c r="L55" s="561" t="str">
        <f>mergeValue(A55) &amp;"."&amp; mergeValue(B55)&amp;"."&amp; mergeValue(C55)&amp;"."&amp; mergeValue(D55)&amp;"."&amp; mergeValue(E55)&amp;"."&amp; mergeValue(F55)&amp;"."&amp; mergeValue(G55)</f>
        <v>1.1.1.1.1.1.1</v>
      </c>
      <c r="M55" s="1010"/>
      <c r="N55" s="614"/>
      <c r="O55" s="531"/>
      <c r="P55" s="531"/>
      <c r="Q55" s="1034"/>
      <c r="R55" s="1288"/>
      <c r="S55" s="1289" t="s">
        <v>82</v>
      </c>
      <c r="T55" s="1288"/>
      <c r="U55" s="1289" t="s">
        <v>82</v>
      </c>
      <c r="V55" s="531"/>
      <c r="W55" s="1299" t="s">
        <v>720</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281"/>
      <c r="B56" s="1281"/>
      <c r="C56" s="1281"/>
      <c r="D56" s="1281"/>
      <c r="E56" s="1281"/>
      <c r="F56" s="1281"/>
      <c r="G56" s="812"/>
      <c r="H56" s="812"/>
      <c r="I56" s="1281"/>
      <c r="J56" s="1281"/>
      <c r="K56" s="820"/>
      <c r="L56" s="568"/>
      <c r="M56" s="614"/>
      <c r="N56" s="614"/>
      <c r="O56" s="531"/>
      <c r="P56" s="531"/>
      <c r="Q56" s="552" t="str">
        <f>R55 &amp; "-" &amp; T55</f>
        <v>-</v>
      </c>
      <c r="R56" s="1288"/>
      <c r="S56" s="1289"/>
      <c r="T56" s="1288"/>
      <c r="U56" s="1289"/>
      <c r="V56" s="531"/>
      <c r="W56" s="1300"/>
      <c r="X56" s="553"/>
      <c r="Y56" s="557"/>
      <c r="Z56" s="557" t="str">
        <f t="shared" si="1"/>
        <v/>
      </c>
      <c r="AA56" s="557"/>
      <c r="AB56" s="557"/>
      <c r="AC56" s="557"/>
      <c r="AD56" s="553"/>
      <c r="AE56" s="553"/>
      <c r="AF56" s="553"/>
      <c r="AG56" s="553"/>
      <c r="AH56" s="553"/>
      <c r="AI56" s="553"/>
      <c r="AJ56" s="553"/>
    </row>
    <row r="57" spans="1:36" s="492" customFormat="1" ht="15" customHeight="1">
      <c r="A57" s="1281"/>
      <c r="B57" s="1281"/>
      <c r="C57" s="1281"/>
      <c r="D57" s="1281"/>
      <c r="E57" s="1281"/>
      <c r="F57" s="1281"/>
      <c r="G57" s="814"/>
      <c r="H57" s="812"/>
      <c r="I57" s="1281"/>
      <c r="J57" s="1281"/>
      <c r="K57" s="819"/>
      <c r="L57" s="507"/>
      <c r="M57" s="526" t="s">
        <v>24</v>
      </c>
      <c r="N57" s="533"/>
      <c r="O57" s="533"/>
      <c r="P57" s="533"/>
      <c r="Q57" s="533"/>
      <c r="R57" s="533"/>
      <c r="S57" s="533"/>
      <c r="T57" s="533"/>
      <c r="U57" s="533"/>
      <c r="V57" s="529"/>
      <c r="W57" s="1301"/>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281"/>
      <c r="B58" s="1281"/>
      <c r="C58" s="1281"/>
      <c r="D58" s="1281"/>
      <c r="E58" s="1281"/>
      <c r="F58" s="814"/>
      <c r="G58" s="814"/>
      <c r="H58" s="812"/>
      <c r="I58" s="1281"/>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281"/>
      <c r="B59" s="1281"/>
      <c r="C59" s="1281"/>
      <c r="D59" s="1281"/>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281"/>
      <c r="B60" s="1281"/>
      <c r="C60" s="1281"/>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281"/>
      <c r="B61" s="1281"/>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281"/>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2"/>
      <c r="M63" s="534" t="s">
        <v>307</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48</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281">
        <v>1</v>
      </c>
      <c r="B67" s="830"/>
      <c r="C67" s="830"/>
      <c r="D67" s="830"/>
      <c r="E67" s="831"/>
      <c r="F67" s="832"/>
      <c r="G67" s="832"/>
      <c r="H67" s="832"/>
      <c r="I67" s="833"/>
      <c r="J67" s="828"/>
      <c r="K67" s="835"/>
      <c r="L67" s="561">
        <f>mergeValue(A67)</f>
        <v>1</v>
      </c>
      <c r="M67" s="609" t="s">
        <v>19</v>
      </c>
      <c r="N67" s="614"/>
      <c r="O67" s="1384"/>
      <c r="P67" s="1385"/>
      <c r="Q67" s="1385"/>
      <c r="R67" s="1385"/>
      <c r="S67" s="1385"/>
      <c r="T67" s="1385"/>
      <c r="U67" s="1385"/>
      <c r="V67" s="1386"/>
      <c r="W67" s="1125" t="s">
        <v>717</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281"/>
      <c r="B68" s="1281">
        <v>1</v>
      </c>
      <c r="C68" s="830"/>
      <c r="D68" s="830"/>
      <c r="E68" s="832"/>
      <c r="F68" s="832"/>
      <c r="G68" s="832"/>
      <c r="H68" s="832"/>
      <c r="I68" s="827"/>
      <c r="J68" s="826"/>
      <c r="K68" s="829"/>
      <c r="L68" s="561" t="str">
        <f>mergeValue(A68) &amp;"."&amp; mergeValue(B68)</f>
        <v>1.1</v>
      </c>
      <c r="M68" s="515" t="s">
        <v>15</v>
      </c>
      <c r="N68" s="614"/>
      <c r="O68" s="1384"/>
      <c r="P68" s="1385"/>
      <c r="Q68" s="1385"/>
      <c r="R68" s="1385"/>
      <c r="S68" s="1385"/>
      <c r="T68" s="1385"/>
      <c r="U68" s="1385"/>
      <c r="V68" s="1386"/>
      <c r="W68" s="1125" t="s">
        <v>458</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281"/>
      <c r="B69" s="1281"/>
      <c r="C69" s="1281">
        <v>1</v>
      </c>
      <c r="D69" s="830"/>
      <c r="E69" s="832"/>
      <c r="F69" s="832"/>
      <c r="G69" s="832"/>
      <c r="H69" s="832"/>
      <c r="I69" s="834"/>
      <c r="J69" s="826"/>
      <c r="K69" s="829"/>
      <c r="L69" s="561" t="str">
        <f>mergeValue(A69) &amp;"."&amp; mergeValue(B69)&amp;"."&amp; mergeValue(C69)</f>
        <v>1.1.1</v>
      </c>
      <c r="M69" s="516" t="s">
        <v>7</v>
      </c>
      <c r="N69" s="614"/>
      <c r="O69" s="1384"/>
      <c r="P69" s="1385"/>
      <c r="Q69" s="1385"/>
      <c r="R69" s="1385"/>
      <c r="S69" s="1385"/>
      <c r="T69" s="1385"/>
      <c r="U69" s="1385"/>
      <c r="V69" s="1386"/>
      <c r="W69" s="1125" t="s">
        <v>599</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281"/>
      <c r="B70" s="1281"/>
      <c r="C70" s="1281"/>
      <c r="D70" s="1281">
        <v>1</v>
      </c>
      <c r="E70" s="832"/>
      <c r="F70" s="832"/>
      <c r="G70" s="832"/>
      <c r="H70" s="832"/>
      <c r="I70" s="834"/>
      <c r="J70" s="826"/>
      <c r="K70" s="829"/>
      <c r="L70" s="561" t="str">
        <f>mergeValue(A70) &amp;"."&amp; mergeValue(B70)&amp;"."&amp; mergeValue(C70)&amp;"."&amp; mergeValue(D70)</f>
        <v>1.1.1.1</v>
      </c>
      <c r="M70" s="517" t="s">
        <v>21</v>
      </c>
      <c r="N70" s="614"/>
      <c r="O70" s="1384"/>
      <c r="P70" s="1385"/>
      <c r="Q70" s="1385"/>
      <c r="R70" s="1385"/>
      <c r="S70" s="1385"/>
      <c r="T70" s="1385"/>
      <c r="U70" s="1385"/>
      <c r="V70" s="1386"/>
      <c r="W70" s="1125" t="s">
        <v>600</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281"/>
      <c r="B71" s="1281"/>
      <c r="C71" s="1281"/>
      <c r="D71" s="1281"/>
      <c r="E71" s="1281">
        <v>1</v>
      </c>
      <c r="F71" s="832"/>
      <c r="G71" s="832"/>
      <c r="H71" s="830">
        <v>1</v>
      </c>
      <c r="I71" s="1281">
        <v>1</v>
      </c>
      <c r="J71" s="832"/>
      <c r="K71" s="837"/>
      <c r="L71" s="561" t="str">
        <f>mergeValue(A71) &amp;"."&amp; mergeValue(B71)&amp;"."&amp; mergeValue(C71)&amp;"."&amp; mergeValue(D71)&amp;"."&amp; mergeValue(E71)</f>
        <v>1.1.1.1.1</v>
      </c>
      <c r="M71" s="523" t="s">
        <v>8</v>
      </c>
      <c r="N71" s="614"/>
      <c r="O71" s="1284"/>
      <c r="P71" s="1285"/>
      <c r="Q71" s="1285"/>
      <c r="R71" s="1285"/>
      <c r="S71" s="1285"/>
      <c r="T71" s="1285"/>
      <c r="U71" s="1285"/>
      <c r="V71" s="1286"/>
      <c r="W71" s="1125" t="s">
        <v>718</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281"/>
      <c r="B72" s="1281"/>
      <c r="C72" s="1281"/>
      <c r="D72" s="1281"/>
      <c r="E72" s="1281"/>
      <c r="F72" s="1281">
        <v>1</v>
      </c>
      <c r="G72" s="830"/>
      <c r="H72" s="830"/>
      <c r="I72" s="1281"/>
      <c r="J72" s="1281">
        <v>1</v>
      </c>
      <c r="K72" s="838"/>
      <c r="L72" s="561" t="str">
        <f>mergeValue(A72) &amp;"."&amp; mergeValue(B72)&amp;"."&amp; mergeValue(C72)&amp;"."&amp; mergeValue(D72)&amp;"."&amp; mergeValue(E72)&amp;"."&amp; mergeValue(F72)</f>
        <v>1.1.1.1.1.1</v>
      </c>
      <c r="M72" s="524" t="s">
        <v>9</v>
      </c>
      <c r="N72" s="614"/>
      <c r="O72" s="1284"/>
      <c r="P72" s="1285"/>
      <c r="Q72" s="1285"/>
      <c r="R72" s="1285"/>
      <c r="S72" s="1285"/>
      <c r="T72" s="1285"/>
      <c r="U72" s="1285"/>
      <c r="V72" s="1286"/>
      <c r="W72" s="1125" t="s">
        <v>719</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281"/>
      <c r="B73" s="1281"/>
      <c r="C73" s="1281"/>
      <c r="D73" s="1281"/>
      <c r="E73" s="1281"/>
      <c r="F73" s="1281"/>
      <c r="G73" s="830">
        <v>1</v>
      </c>
      <c r="H73" s="830"/>
      <c r="I73" s="1281"/>
      <c r="J73" s="1281"/>
      <c r="K73" s="838">
        <v>1</v>
      </c>
      <c r="L73" s="561" t="str">
        <f>mergeValue(A73) &amp;"."&amp; mergeValue(B73)&amp;"."&amp; mergeValue(C73)&amp;"."&amp; mergeValue(D73)&amp;"."&amp; mergeValue(E73)&amp;"."&amp; mergeValue(F73)&amp;"."&amp; mergeValue(G73)</f>
        <v>1.1.1.1.1.1.1</v>
      </c>
      <c r="M73" s="1010"/>
      <c r="N73" s="614"/>
      <c r="O73" s="531"/>
      <c r="P73" s="531"/>
      <c r="Q73" s="1034"/>
      <c r="R73" s="1288"/>
      <c r="S73" s="1289" t="s">
        <v>82</v>
      </c>
      <c r="T73" s="1288"/>
      <c r="U73" s="1289" t="s">
        <v>82</v>
      </c>
      <c r="V73" s="531"/>
      <c r="W73" s="1299" t="s">
        <v>720</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281"/>
      <c r="B74" s="1281"/>
      <c r="C74" s="1281"/>
      <c r="D74" s="1281"/>
      <c r="E74" s="1281"/>
      <c r="F74" s="1281"/>
      <c r="G74" s="830"/>
      <c r="H74" s="830"/>
      <c r="I74" s="1281"/>
      <c r="J74" s="1281"/>
      <c r="K74" s="838"/>
      <c r="L74" s="568"/>
      <c r="M74" s="614"/>
      <c r="N74" s="614"/>
      <c r="O74" s="531"/>
      <c r="P74" s="531"/>
      <c r="Q74" s="552" t="str">
        <f>R73 &amp; "-" &amp; T73</f>
        <v>-</v>
      </c>
      <c r="R74" s="1288"/>
      <c r="S74" s="1289"/>
      <c r="T74" s="1288"/>
      <c r="U74" s="1289"/>
      <c r="V74" s="531"/>
      <c r="W74" s="1300"/>
      <c r="X74" s="553"/>
      <c r="Y74" s="557"/>
      <c r="Z74" s="557" t="str">
        <f t="shared" si="2"/>
        <v/>
      </c>
      <c r="AA74" s="557"/>
      <c r="AB74" s="557"/>
      <c r="AC74" s="557"/>
      <c r="AD74" s="553"/>
      <c r="AE74" s="553"/>
      <c r="AF74" s="553"/>
      <c r="AG74" s="553"/>
      <c r="AH74" s="553"/>
      <c r="AI74" s="553"/>
      <c r="AJ74" s="553"/>
    </row>
    <row r="75" spans="1:36" s="492" customFormat="1" ht="15" customHeight="1">
      <c r="A75" s="1281"/>
      <c r="B75" s="1281"/>
      <c r="C75" s="1281"/>
      <c r="D75" s="1281"/>
      <c r="E75" s="1281"/>
      <c r="F75" s="1281"/>
      <c r="G75" s="832"/>
      <c r="H75" s="830"/>
      <c r="I75" s="1281"/>
      <c r="J75" s="1281"/>
      <c r="K75" s="837"/>
      <c r="L75" s="507"/>
      <c r="M75" s="526" t="s">
        <v>24</v>
      </c>
      <c r="N75" s="533"/>
      <c r="O75" s="533"/>
      <c r="P75" s="533"/>
      <c r="Q75" s="533"/>
      <c r="R75" s="533"/>
      <c r="S75" s="533"/>
      <c r="T75" s="533"/>
      <c r="U75" s="533"/>
      <c r="V75" s="529"/>
      <c r="W75" s="1301"/>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281"/>
      <c r="B76" s="1281"/>
      <c r="C76" s="1281"/>
      <c r="D76" s="1281"/>
      <c r="E76" s="1281"/>
      <c r="F76" s="832"/>
      <c r="G76" s="832"/>
      <c r="H76" s="830"/>
      <c r="I76" s="1281"/>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281"/>
      <c r="B77" s="1281"/>
      <c r="C77" s="1281"/>
      <c r="D77" s="1281"/>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281"/>
      <c r="B78" s="1281"/>
      <c r="C78" s="1281"/>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281"/>
      <c r="B79" s="1281"/>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281"/>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6" s="491" customFormat="1" ht="15" customHeight="1">
      <c r="A81" s="824"/>
      <c r="B81" s="824"/>
      <c r="C81" s="824"/>
      <c r="D81" s="824"/>
      <c r="E81" s="824"/>
      <c r="F81" s="824"/>
      <c r="G81" s="824"/>
      <c r="H81" s="824"/>
      <c r="I81" s="824"/>
      <c r="J81" s="824"/>
      <c r="K81" s="824"/>
      <c r="L81" s="462"/>
      <c r="M81" s="534" t="s">
        <v>307</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49</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2" customFormat="1" ht="22.5">
      <c r="A85" s="1281">
        <v>1</v>
      </c>
      <c r="B85" s="866"/>
      <c r="C85" s="866"/>
      <c r="D85" s="866"/>
      <c r="E85" s="867"/>
      <c r="F85" s="868"/>
      <c r="G85" s="866"/>
      <c r="H85" s="866"/>
      <c r="I85" s="869"/>
      <c r="J85" s="864"/>
      <c r="K85" s="873">
        <v>1</v>
      </c>
      <c r="L85" s="561">
        <f>mergeValue(A85)</f>
        <v>1</v>
      </c>
      <c r="M85" s="609" t="s">
        <v>19</v>
      </c>
      <c r="N85" s="548"/>
      <c r="O85" s="1378"/>
      <c r="P85" s="1379"/>
      <c r="Q85" s="1379"/>
      <c r="R85" s="1379"/>
      <c r="S85" s="1379"/>
      <c r="T85" s="1379"/>
      <c r="U85" s="1379"/>
      <c r="V85" s="1380"/>
      <c r="W85" s="1125" t="s">
        <v>717</v>
      </c>
      <c r="X85" s="553"/>
      <c r="Y85" s="553"/>
      <c r="Z85" s="553"/>
      <c r="AA85" s="553"/>
      <c r="AB85" s="553"/>
      <c r="AC85" s="553"/>
      <c r="AD85" s="553"/>
      <c r="AE85" s="553"/>
      <c r="AF85" s="553"/>
      <c r="AG85" s="553"/>
      <c r="AH85" s="553"/>
      <c r="AI85" s="553"/>
    </row>
    <row r="86" spans="1:36" s="492" customFormat="1" ht="22.5">
      <c r="A86" s="1281"/>
      <c r="B86" s="1281">
        <v>1</v>
      </c>
      <c r="C86" s="866"/>
      <c r="D86" s="866"/>
      <c r="E86" s="868"/>
      <c r="F86" s="868"/>
      <c r="G86" s="866"/>
      <c r="H86" s="866"/>
      <c r="I86" s="863"/>
      <c r="J86" s="862"/>
      <c r="K86" s="873">
        <v>1</v>
      </c>
      <c r="L86" s="561" t="str">
        <f>mergeValue(A86) &amp;"."&amp; mergeValue(B86)</f>
        <v>1.1</v>
      </c>
      <c r="M86" s="515" t="s">
        <v>15</v>
      </c>
      <c r="N86" s="548"/>
      <c r="O86" s="1378"/>
      <c r="P86" s="1379"/>
      <c r="Q86" s="1379"/>
      <c r="R86" s="1379"/>
      <c r="S86" s="1379"/>
      <c r="T86" s="1379"/>
      <c r="U86" s="1379"/>
      <c r="V86" s="1380"/>
      <c r="W86" s="1125" t="s">
        <v>458</v>
      </c>
      <c r="X86" s="553"/>
      <c r="Y86" s="553"/>
      <c r="Z86" s="553"/>
      <c r="AA86" s="553"/>
      <c r="AB86" s="553"/>
      <c r="AC86" s="553"/>
      <c r="AD86" s="553"/>
      <c r="AE86" s="553"/>
      <c r="AF86" s="553"/>
      <c r="AG86" s="553"/>
      <c r="AH86" s="553"/>
      <c r="AI86" s="553"/>
    </row>
    <row r="87" spans="1:36" s="492" customFormat="1" ht="22.5">
      <c r="A87" s="1281"/>
      <c r="B87" s="1281"/>
      <c r="C87" s="1281">
        <v>1</v>
      </c>
      <c r="D87" s="866"/>
      <c r="E87" s="868"/>
      <c r="F87" s="868"/>
      <c r="G87" s="866"/>
      <c r="H87" s="866"/>
      <c r="I87" s="870"/>
      <c r="J87" s="862"/>
      <c r="K87" s="873">
        <v>1</v>
      </c>
      <c r="L87" s="561" t="str">
        <f>mergeValue(A87) &amp;"."&amp; mergeValue(B87)&amp;"."&amp; mergeValue(C87)</f>
        <v>1.1.1</v>
      </c>
      <c r="M87" s="516" t="s">
        <v>7</v>
      </c>
      <c r="N87" s="548"/>
      <c r="O87" s="1378"/>
      <c r="P87" s="1379"/>
      <c r="Q87" s="1379"/>
      <c r="R87" s="1379"/>
      <c r="S87" s="1379"/>
      <c r="T87" s="1379"/>
      <c r="U87" s="1379"/>
      <c r="V87" s="1380"/>
      <c r="W87" s="1125" t="s">
        <v>599</v>
      </c>
      <c r="X87" s="553"/>
      <c r="Y87" s="553"/>
      <c r="Z87" s="553"/>
      <c r="AA87" s="553"/>
      <c r="AB87" s="553"/>
      <c r="AC87" s="553"/>
      <c r="AD87" s="553"/>
      <c r="AE87" s="553"/>
      <c r="AF87" s="553"/>
      <c r="AG87" s="553"/>
      <c r="AH87" s="553"/>
      <c r="AI87" s="553"/>
    </row>
    <row r="88" spans="1:36" s="492" customFormat="1" ht="22.5">
      <c r="A88" s="1281"/>
      <c r="B88" s="1281"/>
      <c r="C88" s="1281"/>
      <c r="D88" s="1281">
        <v>1</v>
      </c>
      <c r="E88" s="868"/>
      <c r="F88" s="868"/>
      <c r="G88" s="866"/>
      <c r="H88" s="866"/>
      <c r="I88" s="1281">
        <v>1</v>
      </c>
      <c r="J88" s="862"/>
      <c r="K88" s="873">
        <v>1</v>
      </c>
      <c r="L88" s="561" t="str">
        <f>mergeValue(A88) &amp;"."&amp; mergeValue(B88)&amp;"."&amp; mergeValue(C88)&amp;"."&amp; mergeValue(D88)</f>
        <v>1.1.1.1</v>
      </c>
      <c r="M88" s="517" t="s">
        <v>21</v>
      </c>
      <c r="N88" s="548"/>
      <c r="O88" s="1378"/>
      <c r="P88" s="1379"/>
      <c r="Q88" s="1379"/>
      <c r="R88" s="1379"/>
      <c r="S88" s="1379"/>
      <c r="T88" s="1379"/>
      <c r="U88" s="1379"/>
      <c r="V88" s="1380"/>
      <c r="W88" s="1125" t="s">
        <v>600</v>
      </c>
      <c r="X88" s="553"/>
      <c r="Y88" s="553"/>
      <c r="Z88" s="553"/>
      <c r="AA88" s="553"/>
      <c r="AB88" s="553"/>
      <c r="AC88" s="553"/>
      <c r="AD88" s="553"/>
      <c r="AE88" s="553"/>
      <c r="AF88" s="553"/>
      <c r="AG88" s="553"/>
      <c r="AH88" s="553"/>
      <c r="AI88" s="553"/>
    </row>
    <row r="89" spans="1:36" s="492" customFormat="1" ht="11.25" hidden="1" customHeight="1">
      <c r="A89" s="1281"/>
      <c r="B89" s="1281"/>
      <c r="C89" s="1281"/>
      <c r="D89" s="1281"/>
      <c r="E89" s="1281">
        <v>1</v>
      </c>
      <c r="F89" s="868"/>
      <c r="G89" s="866"/>
      <c r="H89" s="866"/>
      <c r="I89" s="1281"/>
      <c r="J89" s="868"/>
      <c r="K89" s="873">
        <v>1</v>
      </c>
      <c r="L89" s="561"/>
      <c r="M89" s="523"/>
      <c r="N89" s="549"/>
      <c r="O89" s="1381"/>
      <c r="P89" s="1382"/>
      <c r="Q89" s="1382"/>
      <c r="R89" s="1382"/>
      <c r="S89" s="1382"/>
      <c r="T89" s="1382"/>
      <c r="U89" s="1382"/>
      <c r="V89" s="1383"/>
      <c r="W89" s="1086"/>
      <c r="X89" s="553"/>
      <c r="Y89" s="553"/>
      <c r="Z89" s="553"/>
      <c r="AA89" s="553"/>
      <c r="AB89" s="553"/>
      <c r="AC89" s="553"/>
      <c r="AD89" s="553"/>
      <c r="AE89" s="553"/>
      <c r="AF89" s="553"/>
      <c r="AG89" s="553"/>
      <c r="AH89" s="553"/>
      <c r="AI89" s="553"/>
    </row>
    <row r="90" spans="1:36" s="492" customFormat="1" ht="33.75">
      <c r="A90" s="1281"/>
      <c r="B90" s="1281"/>
      <c r="C90" s="1281"/>
      <c r="D90" s="1281"/>
      <c r="E90" s="1281"/>
      <c r="F90" s="1281">
        <v>1</v>
      </c>
      <c r="G90" s="866"/>
      <c r="H90" s="866"/>
      <c r="I90" s="1281"/>
      <c r="J90" s="1326"/>
      <c r="K90" s="873">
        <v>1</v>
      </c>
      <c r="L90" s="561" t="str">
        <f>mergeValue(A90) &amp;"."&amp; mergeValue(B90)&amp;"."&amp; mergeValue(C90)&amp;"."&amp; mergeValue(D90)&amp;"."&amp;  mergeValue(F90)</f>
        <v>1.1.1.1.1</v>
      </c>
      <c r="M90" s="523" t="s">
        <v>9</v>
      </c>
      <c r="N90" s="549"/>
      <c r="O90" s="1284"/>
      <c r="P90" s="1285"/>
      <c r="Q90" s="1285"/>
      <c r="R90" s="1285"/>
      <c r="S90" s="1285"/>
      <c r="T90" s="1285"/>
      <c r="U90" s="1285"/>
      <c r="V90" s="1286"/>
      <c r="W90" s="1125" t="s">
        <v>719</v>
      </c>
      <c r="X90" s="553"/>
      <c r="Y90" s="557" t="str">
        <f>strCheckUnique(Z90:Z93)</f>
        <v/>
      </c>
      <c r="Z90" s="553"/>
      <c r="AA90" s="557"/>
      <c r="AB90" s="553"/>
      <c r="AC90" s="553"/>
      <c r="AD90" s="553"/>
      <c r="AE90" s="553"/>
      <c r="AF90" s="553"/>
      <c r="AG90" s="553"/>
      <c r="AH90" s="553"/>
      <c r="AI90" s="553"/>
    </row>
    <row r="91" spans="1:36" s="492" customFormat="1" ht="99" customHeight="1">
      <c r="A91" s="1281"/>
      <c r="B91" s="1281"/>
      <c r="C91" s="1281"/>
      <c r="D91" s="1281"/>
      <c r="E91" s="1281"/>
      <c r="F91" s="1281"/>
      <c r="G91" s="866">
        <v>1</v>
      </c>
      <c r="H91" s="866"/>
      <c r="I91" s="1281"/>
      <c r="J91" s="1326"/>
      <c r="K91" s="865"/>
      <c r="L91" s="561" t="str">
        <f>mergeValue(A91) &amp;"."&amp; mergeValue(B91)&amp;"."&amp; mergeValue(C91)&amp;"."&amp; mergeValue(D91)&amp;"."&amp;  mergeValue(F91)&amp;"."&amp;  mergeValue(G91)</f>
        <v>1.1.1.1.1.1</v>
      </c>
      <c r="M91" s="1010"/>
      <c r="N91" s="554"/>
      <c r="O91" s="531"/>
      <c r="P91" s="531"/>
      <c r="Q91" s="531"/>
      <c r="R91" s="1287"/>
      <c r="S91" s="1289" t="s">
        <v>82</v>
      </c>
      <c r="T91" s="1287"/>
      <c r="U91" s="1289" t="s">
        <v>82</v>
      </c>
      <c r="V91" s="506"/>
      <c r="W91" s="1299" t="s">
        <v>732</v>
      </c>
      <c r="X91" s="553" t="str">
        <f>strCheckDate(O92:V92)</f>
        <v/>
      </c>
      <c r="Y91" s="557"/>
      <c r="Z91" s="557" t="str">
        <f>IF(M91="","",M91 )</f>
        <v/>
      </c>
      <c r="AA91" s="557"/>
      <c r="AB91" s="557"/>
      <c r="AC91" s="557"/>
      <c r="AD91" s="553"/>
      <c r="AE91" s="553"/>
      <c r="AF91" s="553"/>
      <c r="AG91" s="553"/>
      <c r="AH91" s="553"/>
      <c r="AI91" s="553"/>
    </row>
    <row r="92" spans="1:36" s="492" customFormat="1" ht="11.25" hidden="1" customHeight="1">
      <c r="A92" s="1281"/>
      <c r="B92" s="1281"/>
      <c r="C92" s="1281"/>
      <c r="D92" s="1281"/>
      <c r="E92" s="1281"/>
      <c r="F92" s="1281"/>
      <c r="G92" s="866"/>
      <c r="H92" s="866"/>
      <c r="I92" s="1281"/>
      <c r="J92" s="1326"/>
      <c r="K92" s="873">
        <v>1</v>
      </c>
      <c r="L92" s="568"/>
      <c r="M92" s="614"/>
      <c r="N92" s="554"/>
      <c r="O92" s="531"/>
      <c r="P92" s="531"/>
      <c r="Q92" s="552" t="str">
        <f>R91 &amp; "-" &amp; T91</f>
        <v>-</v>
      </c>
      <c r="R92" s="1287"/>
      <c r="S92" s="1289"/>
      <c r="T92" s="1287"/>
      <c r="U92" s="1289"/>
      <c r="V92" s="506"/>
      <c r="W92" s="1300"/>
      <c r="X92" s="553"/>
      <c r="Y92" s="557"/>
      <c r="Z92" s="557"/>
      <c r="AA92" s="557"/>
      <c r="AB92" s="557"/>
      <c r="AC92" s="557"/>
      <c r="AD92" s="553"/>
      <c r="AE92" s="553"/>
      <c r="AF92" s="553"/>
      <c r="AG92" s="553"/>
      <c r="AH92" s="553"/>
      <c r="AI92" s="553"/>
    </row>
    <row r="93" spans="1:36" s="491" customFormat="1" ht="15" customHeight="1">
      <c r="A93" s="1281"/>
      <c r="B93" s="1281"/>
      <c r="C93" s="1281"/>
      <c r="D93" s="1281"/>
      <c r="E93" s="1281"/>
      <c r="F93" s="1281"/>
      <c r="G93" s="866"/>
      <c r="H93" s="866"/>
      <c r="I93" s="1281"/>
      <c r="J93" s="1326"/>
      <c r="K93" s="873">
        <v>1</v>
      </c>
      <c r="L93" s="507"/>
      <c r="M93" s="525" t="s">
        <v>24</v>
      </c>
      <c r="N93" s="520"/>
      <c r="O93" s="514"/>
      <c r="P93" s="514"/>
      <c r="Q93" s="514"/>
      <c r="R93" s="541"/>
      <c r="S93" s="533"/>
      <c r="T93" s="532"/>
      <c r="U93" s="520"/>
      <c r="V93" s="529"/>
      <c r="W93" s="1301"/>
      <c r="X93" s="555"/>
      <c r="Y93" s="555"/>
      <c r="Z93" s="555"/>
      <c r="AA93" s="555"/>
      <c r="AB93" s="555"/>
      <c r="AC93" s="555"/>
      <c r="AD93" s="555"/>
      <c r="AE93" s="555"/>
      <c r="AF93" s="555"/>
      <c r="AG93" s="555"/>
      <c r="AH93" s="555"/>
      <c r="AI93" s="555"/>
    </row>
    <row r="94" spans="1:36" s="491" customFormat="1" ht="15" customHeight="1">
      <c r="A94" s="1281"/>
      <c r="B94" s="1281"/>
      <c r="C94" s="1281"/>
      <c r="D94" s="1281"/>
      <c r="E94" s="1281"/>
      <c r="F94" s="868"/>
      <c r="G94" s="868"/>
      <c r="H94" s="866"/>
      <c r="I94" s="1281"/>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 hidden="1" customHeight="1">
      <c r="A95" s="1281"/>
      <c r="B95" s="1281"/>
      <c r="C95" s="1281"/>
      <c r="D95" s="1281"/>
      <c r="E95" s="868"/>
      <c r="F95" s="868"/>
      <c r="G95" s="868"/>
      <c r="H95" s="866"/>
      <c r="I95" s="1281"/>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6" s="491" customFormat="1" ht="15" customHeight="1">
      <c r="A96" s="1281"/>
      <c r="B96" s="1281"/>
      <c r="C96" s="1281"/>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52" s="491" customFormat="1" ht="15" customHeight="1">
      <c r="A97" s="1281"/>
      <c r="B97" s="1281"/>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52" s="491" customFormat="1" ht="15" customHeight="1">
      <c r="A98" s="1281"/>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52" s="491" customFormat="1" ht="15" customHeight="1">
      <c r="A99" s="860"/>
      <c r="B99" s="860"/>
      <c r="C99" s="860"/>
      <c r="D99" s="860"/>
      <c r="E99" s="860"/>
      <c r="F99" s="860"/>
      <c r="G99" s="860"/>
      <c r="H99" s="860"/>
      <c r="I99" s="860"/>
      <c r="J99" s="860"/>
      <c r="K99" s="860"/>
      <c r="L99" s="462"/>
      <c r="M99" s="534" t="s">
        <v>307</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52"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52" s="34" customFormat="1" ht="17.100000000000001" customHeight="1">
      <c r="G101" s="34" t="s">
        <v>12</v>
      </c>
      <c r="I101" s="34" t="s">
        <v>66</v>
      </c>
      <c r="V101" s="151"/>
    </row>
    <row r="102" spans="1:52" ht="17.100000000000001" customHeight="1">
      <c r="X102" s="439"/>
      <c r="Y102" s="40"/>
      <c r="Z102" s="40"/>
    </row>
    <row r="103" spans="1:52" s="492" customFormat="1" ht="22.5">
      <c r="A103" s="1281">
        <v>1</v>
      </c>
      <c r="B103" s="1020"/>
      <c r="C103" s="1020"/>
      <c r="D103" s="1020"/>
      <c r="E103" s="1021"/>
      <c r="F103" s="1022"/>
      <c r="G103" s="1020"/>
      <c r="H103" s="1020"/>
      <c r="I103" s="1001"/>
      <c r="J103" s="1006"/>
      <c r="K103" s="1006"/>
      <c r="L103" s="561">
        <f>mergeValue(A103)</f>
        <v>1</v>
      </c>
      <c r="M103" s="609" t="s">
        <v>19</v>
      </c>
      <c r="N103" s="548"/>
      <c r="O103" s="1378"/>
      <c r="P103" s="1379"/>
      <c r="Q103" s="1379"/>
      <c r="R103" s="1379"/>
      <c r="S103" s="1379"/>
      <c r="T103" s="1379"/>
      <c r="U103" s="1379"/>
      <c r="V103" s="1379"/>
      <c r="W103" s="1379"/>
      <c r="X103" s="1379"/>
      <c r="Y103" s="1379"/>
      <c r="Z103" s="1379"/>
      <c r="AA103" s="1379"/>
      <c r="AB103" s="1379"/>
      <c r="AC103" s="1379"/>
      <c r="AD103" s="1379"/>
      <c r="AE103" s="1379"/>
      <c r="AF103" s="1379"/>
      <c r="AG103" s="1379"/>
      <c r="AH103" s="1379"/>
      <c r="AI103" s="1379"/>
      <c r="AJ103" s="1379"/>
      <c r="AK103" s="1379"/>
      <c r="AL103" s="1379"/>
      <c r="AM103" s="1380"/>
      <c r="AN103" s="1125" t="s">
        <v>717</v>
      </c>
      <c r="AO103" s="553"/>
      <c r="AP103" s="553"/>
      <c r="AQ103" s="553"/>
      <c r="AR103" s="553"/>
      <c r="AS103" s="553"/>
      <c r="AT103" s="553"/>
      <c r="AU103" s="553"/>
      <c r="AV103" s="553"/>
      <c r="AW103" s="553"/>
      <c r="AX103" s="553"/>
      <c r="AY103" s="553"/>
      <c r="AZ103" s="553"/>
    </row>
    <row r="104" spans="1:52" s="492" customFormat="1" ht="22.5">
      <c r="A104" s="1281"/>
      <c r="B104" s="1281">
        <v>1</v>
      </c>
      <c r="C104" s="1020"/>
      <c r="D104" s="1020"/>
      <c r="E104" s="1022"/>
      <c r="F104" s="1022"/>
      <c r="G104" s="1020"/>
      <c r="H104" s="1020"/>
      <c r="I104" s="1008"/>
      <c r="J104" s="1003"/>
      <c r="K104" s="1002"/>
      <c r="L104" s="561" t="str">
        <f>mergeValue(A104) &amp;"."&amp; mergeValue(B104)</f>
        <v>1.1</v>
      </c>
      <c r="M104" s="515" t="s">
        <v>15</v>
      </c>
      <c r="N104" s="548"/>
      <c r="O104" s="1378"/>
      <c r="P104" s="1379"/>
      <c r="Q104" s="1379"/>
      <c r="R104" s="1379"/>
      <c r="S104" s="1379"/>
      <c r="T104" s="1379"/>
      <c r="U104" s="1379"/>
      <c r="V104" s="1379"/>
      <c r="W104" s="1379"/>
      <c r="X104" s="1379"/>
      <c r="Y104" s="1379"/>
      <c r="Z104" s="1379"/>
      <c r="AA104" s="1379"/>
      <c r="AB104" s="1379"/>
      <c r="AC104" s="1379"/>
      <c r="AD104" s="1379"/>
      <c r="AE104" s="1379"/>
      <c r="AF104" s="1379"/>
      <c r="AG104" s="1379"/>
      <c r="AH104" s="1379"/>
      <c r="AI104" s="1379"/>
      <c r="AJ104" s="1379"/>
      <c r="AK104" s="1379"/>
      <c r="AL104" s="1379"/>
      <c r="AM104" s="1380"/>
      <c r="AN104" s="1125" t="s">
        <v>458</v>
      </c>
      <c r="AO104" s="553"/>
      <c r="AP104" s="553"/>
      <c r="AQ104" s="553"/>
      <c r="AR104" s="553"/>
      <c r="AS104" s="553"/>
      <c r="AT104" s="553"/>
      <c r="AU104" s="553"/>
      <c r="AV104" s="553"/>
      <c r="AW104" s="553"/>
      <c r="AX104" s="553"/>
      <c r="AY104" s="553"/>
      <c r="AZ104" s="553"/>
    </row>
    <row r="105" spans="1:52" s="492" customFormat="1" ht="22.5">
      <c r="A105" s="1281"/>
      <c r="B105" s="1281"/>
      <c r="C105" s="1281">
        <v>1</v>
      </c>
      <c r="D105" s="1020"/>
      <c r="E105" s="1022"/>
      <c r="F105" s="1022"/>
      <c r="G105" s="1020"/>
      <c r="H105" s="1020"/>
      <c r="I105" s="1008"/>
      <c r="J105" s="1003"/>
      <c r="K105" s="1002"/>
      <c r="L105" s="561" t="str">
        <f>mergeValue(A105) &amp;"."&amp; mergeValue(B105)&amp;"."&amp; mergeValue(C105)</f>
        <v>1.1.1</v>
      </c>
      <c r="M105" s="516" t="s">
        <v>7</v>
      </c>
      <c r="N105" s="548"/>
      <c r="O105" s="1378"/>
      <c r="P105" s="1379"/>
      <c r="Q105" s="1379"/>
      <c r="R105" s="1379"/>
      <c r="S105" s="1379"/>
      <c r="T105" s="1379"/>
      <c r="U105" s="1379"/>
      <c r="V105" s="1379"/>
      <c r="W105" s="1379"/>
      <c r="X105" s="1379"/>
      <c r="Y105" s="1379"/>
      <c r="Z105" s="1379"/>
      <c r="AA105" s="1379"/>
      <c r="AB105" s="1379"/>
      <c r="AC105" s="1379"/>
      <c r="AD105" s="1379"/>
      <c r="AE105" s="1379"/>
      <c r="AF105" s="1379"/>
      <c r="AG105" s="1379"/>
      <c r="AH105" s="1379"/>
      <c r="AI105" s="1379"/>
      <c r="AJ105" s="1379"/>
      <c r="AK105" s="1379"/>
      <c r="AL105" s="1379"/>
      <c r="AM105" s="1380"/>
      <c r="AN105" s="1125" t="s">
        <v>599</v>
      </c>
      <c r="AO105" s="553"/>
      <c r="AP105" s="553"/>
      <c r="AQ105" s="553"/>
      <c r="AR105" s="553"/>
      <c r="AS105" s="553"/>
      <c r="AT105" s="553"/>
      <c r="AU105" s="553"/>
      <c r="AV105" s="553"/>
      <c r="AW105" s="553"/>
      <c r="AX105" s="553"/>
      <c r="AY105" s="553"/>
      <c r="AZ105" s="553"/>
    </row>
    <row r="106" spans="1:52" s="492" customFormat="1" ht="22.5">
      <c r="A106" s="1281"/>
      <c r="B106" s="1281"/>
      <c r="C106" s="1281"/>
      <c r="D106" s="1281">
        <v>1</v>
      </c>
      <c r="E106" s="1022"/>
      <c r="F106" s="1022"/>
      <c r="G106" s="1020"/>
      <c r="H106" s="1020"/>
      <c r="I106" s="1008"/>
      <c r="J106" s="1003"/>
      <c r="K106" s="1002"/>
      <c r="L106" s="561" t="str">
        <f>mergeValue(A106) &amp;"."&amp; mergeValue(B106)&amp;"."&amp; mergeValue(C106)&amp;"."&amp; mergeValue(D106)</f>
        <v>1.1.1.1</v>
      </c>
      <c r="M106" s="517" t="s">
        <v>21</v>
      </c>
      <c r="N106" s="548"/>
      <c r="O106" s="1378"/>
      <c r="P106" s="1379"/>
      <c r="Q106" s="1379"/>
      <c r="R106" s="1379"/>
      <c r="S106" s="1379"/>
      <c r="T106" s="1379"/>
      <c r="U106" s="1379"/>
      <c r="V106" s="1379"/>
      <c r="W106" s="1379"/>
      <c r="X106" s="1379"/>
      <c r="Y106" s="1379"/>
      <c r="Z106" s="1379"/>
      <c r="AA106" s="1379"/>
      <c r="AB106" s="1379"/>
      <c r="AC106" s="1379"/>
      <c r="AD106" s="1379"/>
      <c r="AE106" s="1379"/>
      <c r="AF106" s="1379"/>
      <c r="AG106" s="1379"/>
      <c r="AH106" s="1379"/>
      <c r="AI106" s="1379"/>
      <c r="AJ106" s="1379"/>
      <c r="AK106" s="1379"/>
      <c r="AL106" s="1379"/>
      <c r="AM106" s="1380"/>
      <c r="AN106" s="1125" t="s">
        <v>600</v>
      </c>
      <c r="AO106" s="553"/>
      <c r="AP106" s="553"/>
      <c r="AQ106" s="553"/>
      <c r="AR106" s="553"/>
      <c r="AS106" s="553"/>
      <c r="AT106" s="553"/>
      <c r="AU106" s="553"/>
      <c r="AV106" s="553"/>
      <c r="AW106" s="553"/>
      <c r="AX106" s="553"/>
      <c r="AY106" s="553"/>
      <c r="AZ106" s="553"/>
    </row>
    <row r="107" spans="1:52" s="492" customFormat="1" ht="14.25" hidden="1" customHeight="1">
      <c r="A107" s="1281"/>
      <c r="B107" s="1281"/>
      <c r="C107" s="1281"/>
      <c r="D107" s="1281"/>
      <c r="E107" s="1281">
        <v>1</v>
      </c>
      <c r="F107" s="1022"/>
      <c r="G107" s="1020"/>
      <c r="H107" s="1020"/>
      <c r="I107" s="1007"/>
      <c r="J107" s="1003"/>
      <c r="K107" s="1002"/>
      <c r="L107" s="561"/>
      <c r="M107" s="523"/>
      <c r="N107" s="549"/>
      <c r="O107" s="1381"/>
      <c r="P107" s="1382"/>
      <c r="Q107" s="1382"/>
      <c r="R107" s="1382"/>
      <c r="S107" s="1382"/>
      <c r="T107" s="1382"/>
      <c r="U107" s="1382"/>
      <c r="V107" s="1382"/>
      <c r="W107" s="1382"/>
      <c r="X107" s="1382"/>
      <c r="Y107" s="1382"/>
      <c r="Z107" s="1382"/>
      <c r="AA107" s="1382"/>
      <c r="AB107" s="1382"/>
      <c r="AC107" s="1382"/>
      <c r="AD107" s="1382"/>
      <c r="AE107" s="1382"/>
      <c r="AF107" s="1382"/>
      <c r="AG107" s="1382"/>
      <c r="AH107" s="1382"/>
      <c r="AI107" s="1382"/>
      <c r="AJ107" s="1382"/>
      <c r="AK107" s="1382"/>
      <c r="AL107" s="1382"/>
      <c r="AM107" s="1383"/>
      <c r="AN107" s="1125"/>
      <c r="AO107" s="553"/>
      <c r="AP107" s="553"/>
      <c r="AQ107" s="553"/>
      <c r="AR107" s="553"/>
      <c r="AS107" s="553"/>
      <c r="AT107" s="553"/>
      <c r="AU107" s="553"/>
      <c r="AV107" s="553"/>
      <c r="AW107" s="553"/>
      <c r="AX107" s="553"/>
      <c r="AY107" s="553"/>
      <c r="AZ107" s="553"/>
    </row>
    <row r="108" spans="1:52" s="492" customFormat="1" ht="33.75">
      <c r="A108" s="1281"/>
      <c r="B108" s="1281"/>
      <c r="C108" s="1281"/>
      <c r="D108" s="1281"/>
      <c r="E108" s="1281"/>
      <c r="F108" s="1281">
        <v>1</v>
      </c>
      <c r="G108" s="1020"/>
      <c r="H108" s="1020"/>
      <c r="I108" s="1334"/>
      <c r="J108" s="1003"/>
      <c r="K108" s="1002"/>
      <c r="L108" s="561" t="str">
        <f>mergeValue(A108) &amp;"."&amp; mergeValue(B108)&amp;"."&amp; mergeValue(C108)&amp;"."&amp; mergeValue(D108)&amp;"."&amp; mergeValue(F108)</f>
        <v>1.1.1.1.1</v>
      </c>
      <c r="M108" s="524" t="s">
        <v>9</v>
      </c>
      <c r="N108" s="549"/>
      <c r="O108" s="1284"/>
      <c r="P108" s="1285"/>
      <c r="Q108" s="1285"/>
      <c r="R108" s="1285"/>
      <c r="S108" s="1285"/>
      <c r="T108" s="1285"/>
      <c r="U108" s="1285"/>
      <c r="V108" s="1285"/>
      <c r="W108" s="1285"/>
      <c r="X108" s="1285"/>
      <c r="Y108" s="1285"/>
      <c r="Z108" s="1285"/>
      <c r="AA108" s="1285"/>
      <c r="AB108" s="1285"/>
      <c r="AC108" s="1285"/>
      <c r="AD108" s="1285"/>
      <c r="AE108" s="1285"/>
      <c r="AF108" s="1285"/>
      <c r="AG108" s="1285"/>
      <c r="AH108" s="1285"/>
      <c r="AI108" s="1285"/>
      <c r="AJ108" s="1285"/>
      <c r="AK108" s="1285"/>
      <c r="AL108" s="1285"/>
      <c r="AM108" s="1286"/>
      <c r="AN108" s="1125" t="s">
        <v>719</v>
      </c>
      <c r="AO108" s="553"/>
      <c r="AP108" s="557" t="str">
        <f>strCheckUnique(AQ108:AQ112)</f>
        <v/>
      </c>
      <c r="AQ108" s="553"/>
      <c r="AR108" s="557"/>
      <c r="AS108" s="553"/>
      <c r="AT108" s="553"/>
      <c r="AU108" s="553"/>
      <c r="AV108" s="553"/>
      <c r="AW108" s="553"/>
      <c r="AX108" s="553"/>
      <c r="AY108" s="553"/>
      <c r="AZ108" s="553"/>
    </row>
    <row r="109" spans="1:52" s="492" customFormat="1" ht="56.25" customHeight="1">
      <c r="A109" s="1281"/>
      <c r="B109" s="1281"/>
      <c r="C109" s="1281"/>
      <c r="D109" s="1281"/>
      <c r="E109" s="1281"/>
      <c r="F109" s="1281"/>
      <c r="G109" s="1281">
        <v>1</v>
      </c>
      <c r="H109" s="1020"/>
      <c r="I109" s="1334"/>
      <c r="J109" s="1335"/>
      <c r="K109" s="1009"/>
      <c r="L109" s="561" t="str">
        <f>mergeValue(A109) &amp;"."&amp; mergeValue(B109)&amp;"."&amp; mergeValue(C109)&amp;"."&amp; mergeValue(D109)&amp;"."&amp; mergeValue(F109)&amp;"."&amp; mergeValue(G109)</f>
        <v>1.1.1.1.1.1</v>
      </c>
      <c r="M109" s="1010"/>
      <c r="N109" s="614"/>
      <c r="O109" s="648"/>
      <c r="P109" s="648"/>
      <c r="Q109" s="531"/>
      <c r="R109" s="463"/>
      <c r="S109" s="1035"/>
      <c r="T109" s="463"/>
      <c r="U109" s="1035"/>
      <c r="V109" s="552" t="str">
        <f>W109 &amp; "-" &amp; Y109</f>
        <v>-</v>
      </c>
      <c r="W109" s="1287"/>
      <c r="X109" s="1289" t="s">
        <v>82</v>
      </c>
      <c r="Y109" s="1287"/>
      <c r="Z109" s="1289" t="s">
        <v>82</v>
      </c>
      <c r="AA109" s="648"/>
      <c r="AB109" s="648"/>
      <c r="AC109" s="725"/>
      <c r="AD109" s="676"/>
      <c r="AE109" s="1035"/>
      <c r="AF109" s="676"/>
      <c r="AG109" s="1035"/>
      <c r="AH109" s="731" t="str">
        <f>AI109 &amp; "-" &amp; AK109</f>
        <v>-</v>
      </c>
      <c r="AI109" s="1287"/>
      <c r="AJ109" s="1289" t="s">
        <v>82</v>
      </c>
      <c r="AK109" s="1287"/>
      <c r="AL109" s="1289" t="s">
        <v>83</v>
      </c>
      <c r="AM109" s="506"/>
      <c r="AN109" s="1125" t="s">
        <v>737</v>
      </c>
      <c r="AO109" s="553" t="str">
        <f>strCheckDate(O109:AM109)</f>
        <v/>
      </c>
      <c r="AP109" s="557"/>
      <c r="AQ109" s="557" t="str">
        <f>IF(M109="","",M109 )</f>
        <v/>
      </c>
      <c r="AR109" s="557"/>
      <c r="AS109" s="557"/>
      <c r="AT109" s="557"/>
      <c r="AU109" s="553"/>
      <c r="AV109" s="553"/>
      <c r="AW109" s="553"/>
      <c r="AX109" s="553"/>
      <c r="AY109" s="553"/>
      <c r="AZ109" s="553"/>
    </row>
    <row r="110" spans="1:52" s="492" customFormat="1" ht="14.25" hidden="1">
      <c r="A110" s="1281"/>
      <c r="B110" s="1281"/>
      <c r="C110" s="1281"/>
      <c r="D110" s="1281"/>
      <c r="E110" s="1281"/>
      <c r="F110" s="1281"/>
      <c r="G110" s="1281"/>
      <c r="H110" s="1020"/>
      <c r="I110" s="1334"/>
      <c r="J110" s="1335"/>
      <c r="K110" s="1009"/>
      <c r="L110" s="568"/>
      <c r="M110" s="614"/>
      <c r="N110" s="614"/>
      <c r="O110" s="531"/>
      <c r="P110" s="463"/>
      <c r="Q110" s="463"/>
      <c r="R110" s="463"/>
      <c r="S110" s="463"/>
      <c r="T110" s="463"/>
      <c r="U110" s="528"/>
      <c r="V110" s="552"/>
      <c r="W110" s="1288"/>
      <c r="X110" s="1289"/>
      <c r="Y110" s="1288"/>
      <c r="Z110" s="1289"/>
      <c r="AA110" s="725"/>
      <c r="AB110" s="676"/>
      <c r="AC110" s="676"/>
      <c r="AD110" s="676"/>
      <c r="AE110" s="676"/>
      <c r="AF110" s="676"/>
      <c r="AG110" s="1086"/>
      <c r="AH110" s="731"/>
      <c r="AI110" s="1288"/>
      <c r="AJ110" s="1289"/>
      <c r="AK110" s="1288"/>
      <c r="AL110" s="1289"/>
      <c r="AM110" s="506"/>
      <c r="AN110" s="1300"/>
      <c r="AO110" s="553"/>
      <c r="AP110" s="553"/>
      <c r="AQ110" s="553"/>
      <c r="AR110" s="557">
        <f ca="1">OFFSET(AR110,-1,0)</f>
        <v>0</v>
      </c>
      <c r="AS110" s="553"/>
      <c r="AT110" s="553"/>
      <c r="AU110" s="553"/>
      <c r="AV110" s="553"/>
      <c r="AW110" s="553"/>
      <c r="AX110" s="553"/>
      <c r="AY110" s="553"/>
      <c r="AZ110" s="553"/>
    </row>
    <row r="111" spans="1:52" s="491" customFormat="1" ht="15" hidden="1" customHeight="1">
      <c r="A111" s="1281"/>
      <c r="B111" s="1281"/>
      <c r="C111" s="1281"/>
      <c r="D111" s="1281"/>
      <c r="E111" s="1281"/>
      <c r="F111" s="1281"/>
      <c r="G111" s="1281"/>
      <c r="H111" s="1020"/>
      <c r="I111" s="1334"/>
      <c r="J111" s="1335"/>
      <c r="K111" s="1011"/>
      <c r="L111" s="507"/>
      <c r="M111" s="526"/>
      <c r="N111" s="520"/>
      <c r="O111" s="514"/>
      <c r="P111" s="514"/>
      <c r="Q111" s="514"/>
      <c r="R111" s="514"/>
      <c r="S111" s="514"/>
      <c r="T111" s="514"/>
      <c r="U111" s="514"/>
      <c r="V111" s="514"/>
      <c r="W111" s="532"/>
      <c r="X111" s="533"/>
      <c r="Y111" s="532"/>
      <c r="Z111" s="520"/>
      <c r="AA111" s="719"/>
      <c r="AB111" s="719"/>
      <c r="AC111" s="719"/>
      <c r="AD111" s="719"/>
      <c r="AE111" s="719"/>
      <c r="AF111" s="719"/>
      <c r="AG111" s="719"/>
      <c r="AH111" s="719"/>
      <c r="AI111" s="952"/>
      <c r="AJ111" s="953"/>
      <c r="AK111" s="952"/>
      <c r="AL111" s="948"/>
      <c r="AM111" s="529"/>
      <c r="AN111" s="1301"/>
      <c r="AO111" s="555"/>
      <c r="AP111" s="555"/>
      <c r="AQ111" s="555"/>
      <c r="AR111" s="555"/>
      <c r="AS111" s="555"/>
      <c r="AT111" s="555"/>
      <c r="AU111" s="555"/>
      <c r="AV111" s="555"/>
      <c r="AW111" s="555"/>
      <c r="AX111" s="555"/>
      <c r="AY111" s="555"/>
      <c r="AZ111" s="555"/>
    </row>
    <row r="112" spans="1:52" s="491" customFormat="1" ht="15" customHeight="1">
      <c r="A112" s="1281"/>
      <c r="B112" s="1281"/>
      <c r="C112" s="1281"/>
      <c r="D112" s="1281"/>
      <c r="E112" s="1281"/>
      <c r="F112" s="1281"/>
      <c r="G112" s="1020"/>
      <c r="H112" s="1020"/>
      <c r="I112" s="1334"/>
      <c r="J112" s="1017"/>
      <c r="K112" s="1011"/>
      <c r="L112" s="507"/>
      <c r="M112" s="525" t="s">
        <v>24</v>
      </c>
      <c r="N112" s="526"/>
      <c r="O112" s="526"/>
      <c r="P112" s="526"/>
      <c r="Q112" s="526"/>
      <c r="R112" s="526"/>
      <c r="S112" s="526"/>
      <c r="T112" s="526"/>
      <c r="U112" s="526"/>
      <c r="V112" s="526"/>
      <c r="W112" s="526"/>
      <c r="X112" s="526"/>
      <c r="Y112" s="526"/>
      <c r="Z112" s="526"/>
      <c r="AA112" s="526"/>
      <c r="AB112" s="526"/>
      <c r="AC112" s="526"/>
      <c r="AD112" s="526"/>
      <c r="AE112" s="526"/>
      <c r="AF112" s="526"/>
      <c r="AG112" s="526"/>
      <c r="AH112" s="526"/>
      <c r="AI112" s="526"/>
      <c r="AJ112" s="526"/>
      <c r="AK112" s="526"/>
      <c r="AL112" s="526"/>
      <c r="AM112" s="526"/>
      <c r="AN112" s="529"/>
      <c r="AO112" s="555"/>
      <c r="AP112" s="555"/>
      <c r="AQ112" s="555"/>
      <c r="AR112" s="555"/>
      <c r="AS112" s="555"/>
      <c r="AT112" s="555"/>
      <c r="AU112" s="555"/>
      <c r="AV112" s="555"/>
      <c r="AW112" s="555"/>
      <c r="AX112" s="555"/>
      <c r="AY112" s="555"/>
      <c r="AZ112" s="555"/>
    </row>
    <row r="113" spans="1:52" s="491" customFormat="1" ht="15" customHeight="1">
      <c r="A113" s="1281"/>
      <c r="B113" s="1281"/>
      <c r="C113" s="1281"/>
      <c r="D113" s="1281"/>
      <c r="E113" s="1281"/>
      <c r="F113" s="1023"/>
      <c r="G113" s="1020"/>
      <c r="H113" s="1020"/>
      <c r="I113" s="1007"/>
      <c r="J113" s="1005"/>
      <c r="K113" s="1011"/>
      <c r="L113" s="507"/>
      <c r="M113" s="520" t="s">
        <v>10</v>
      </c>
      <c r="N113" s="519"/>
      <c r="O113" s="514"/>
      <c r="P113" s="514"/>
      <c r="Q113" s="514"/>
      <c r="R113" s="514"/>
      <c r="S113" s="514"/>
      <c r="T113" s="514"/>
      <c r="U113" s="514"/>
      <c r="V113" s="514"/>
      <c r="W113" s="541"/>
      <c r="X113" s="533"/>
      <c r="Y113" s="532"/>
      <c r="Z113" s="519"/>
      <c r="AA113" s="719"/>
      <c r="AB113" s="719"/>
      <c r="AC113" s="719"/>
      <c r="AD113" s="719"/>
      <c r="AE113" s="719"/>
      <c r="AF113" s="719"/>
      <c r="AG113" s="719"/>
      <c r="AH113" s="719"/>
      <c r="AI113" s="728"/>
      <c r="AJ113" s="953"/>
      <c r="AK113" s="952"/>
      <c r="AL113" s="1083"/>
      <c r="AM113" s="533"/>
      <c r="AN113" s="529"/>
      <c r="AO113" s="555"/>
      <c r="AP113" s="555"/>
      <c r="AQ113" s="555"/>
      <c r="AR113" s="555"/>
      <c r="AS113" s="555"/>
      <c r="AT113" s="555"/>
      <c r="AU113" s="555"/>
      <c r="AV113" s="555"/>
      <c r="AW113" s="555"/>
      <c r="AX113" s="555"/>
      <c r="AY113" s="555"/>
      <c r="AZ113" s="555"/>
    </row>
    <row r="114" spans="1:52" s="491" customFormat="1" ht="14.25" hidden="1">
      <c r="A114" s="1281"/>
      <c r="B114" s="1281"/>
      <c r="C114" s="1281"/>
      <c r="D114" s="1281"/>
      <c r="E114" s="1023"/>
      <c r="F114" s="1023"/>
      <c r="G114" s="1020"/>
      <c r="H114" s="1020"/>
      <c r="I114" s="1018"/>
      <c r="J114" s="1005"/>
      <c r="K114" s="1001"/>
      <c r="L114" s="507"/>
      <c r="M114" s="520"/>
      <c r="N114" s="520"/>
      <c r="O114" s="520"/>
      <c r="P114" s="520"/>
      <c r="Q114" s="520"/>
      <c r="R114" s="520"/>
      <c r="S114" s="520"/>
      <c r="T114" s="520"/>
      <c r="U114" s="520"/>
      <c r="V114" s="520"/>
      <c r="W114" s="520"/>
      <c r="X114" s="520"/>
      <c r="Y114" s="520"/>
      <c r="Z114" s="520"/>
      <c r="AA114" s="948"/>
      <c r="AB114" s="948"/>
      <c r="AC114" s="948"/>
      <c r="AD114" s="948"/>
      <c r="AE114" s="948"/>
      <c r="AF114" s="948"/>
      <c r="AG114" s="948"/>
      <c r="AH114" s="948"/>
      <c r="AI114" s="948"/>
      <c r="AJ114" s="948"/>
      <c r="AK114" s="948"/>
      <c r="AL114" s="948"/>
      <c r="AM114" s="520"/>
      <c r="AN114" s="529"/>
      <c r="AO114" s="555"/>
      <c r="AP114" s="555"/>
      <c r="AQ114" s="555"/>
      <c r="AR114" s="555"/>
      <c r="AS114" s="555"/>
      <c r="AT114" s="555"/>
      <c r="AU114" s="555"/>
      <c r="AV114" s="555"/>
      <c r="AW114" s="555"/>
      <c r="AX114" s="555"/>
      <c r="AY114" s="555"/>
      <c r="AZ114" s="555"/>
    </row>
    <row r="115" spans="1:52" s="491" customFormat="1" ht="15" customHeight="1">
      <c r="A115" s="1281"/>
      <c r="B115" s="1281"/>
      <c r="C115" s="1281"/>
      <c r="D115" s="1024"/>
      <c r="E115" s="1024"/>
      <c r="F115" s="1024"/>
      <c r="G115" s="1025"/>
      <c r="H115" s="1024"/>
      <c r="I115" s="1011"/>
      <c r="J115" s="1005"/>
      <c r="K115" s="1011"/>
      <c r="L115" s="507"/>
      <c r="M115" s="519" t="s">
        <v>16</v>
      </c>
      <c r="N115" s="518"/>
      <c r="O115" s="514"/>
      <c r="P115" s="514"/>
      <c r="Q115" s="514"/>
      <c r="R115" s="514"/>
      <c r="S115" s="514"/>
      <c r="T115" s="514"/>
      <c r="U115" s="514"/>
      <c r="V115" s="514"/>
      <c r="W115" s="541"/>
      <c r="X115" s="533"/>
      <c r="Y115" s="532"/>
      <c r="Z115" s="518"/>
      <c r="AA115" s="719"/>
      <c r="AB115" s="719"/>
      <c r="AC115" s="719"/>
      <c r="AD115" s="719"/>
      <c r="AE115" s="719"/>
      <c r="AF115" s="719"/>
      <c r="AG115" s="719"/>
      <c r="AH115" s="719"/>
      <c r="AI115" s="728"/>
      <c r="AJ115" s="953"/>
      <c r="AK115" s="952"/>
      <c r="AL115" s="1082"/>
      <c r="AM115" s="533"/>
      <c r="AN115" s="529"/>
      <c r="AO115" s="555"/>
      <c r="AP115" s="555"/>
      <c r="AQ115" s="555"/>
      <c r="AR115" s="555"/>
      <c r="AS115" s="555"/>
      <c r="AT115" s="555"/>
      <c r="AU115" s="555"/>
      <c r="AV115" s="555"/>
      <c r="AW115" s="555"/>
      <c r="AX115" s="555"/>
      <c r="AY115" s="555"/>
      <c r="AZ115" s="555"/>
    </row>
    <row r="116" spans="1:52" s="491" customFormat="1" ht="15" customHeight="1">
      <c r="A116" s="1281"/>
      <c r="B116" s="1281"/>
      <c r="C116" s="1024"/>
      <c r="D116" s="1024"/>
      <c r="E116" s="1024"/>
      <c r="F116" s="1024"/>
      <c r="G116" s="1025"/>
      <c r="H116" s="1024"/>
      <c r="I116" s="1011"/>
      <c r="J116" s="1005"/>
      <c r="K116" s="1011"/>
      <c r="L116" s="507"/>
      <c r="M116" s="518" t="s">
        <v>17</v>
      </c>
      <c r="N116" s="518"/>
      <c r="O116" s="514"/>
      <c r="P116" s="514"/>
      <c r="Q116" s="514"/>
      <c r="R116" s="514"/>
      <c r="S116" s="514"/>
      <c r="T116" s="514"/>
      <c r="U116" s="514"/>
      <c r="V116" s="514"/>
      <c r="W116" s="541"/>
      <c r="X116" s="533"/>
      <c r="Y116" s="532"/>
      <c r="Z116" s="518"/>
      <c r="AA116" s="719"/>
      <c r="AB116" s="719"/>
      <c r="AC116" s="719"/>
      <c r="AD116" s="719"/>
      <c r="AE116" s="719"/>
      <c r="AF116" s="719"/>
      <c r="AG116" s="719"/>
      <c r="AH116" s="719"/>
      <c r="AI116" s="728"/>
      <c r="AJ116" s="953"/>
      <c r="AK116" s="952"/>
      <c r="AL116" s="1082"/>
      <c r="AM116" s="533"/>
      <c r="AN116" s="529"/>
      <c r="AO116" s="555"/>
      <c r="AP116" s="555"/>
      <c r="AQ116" s="555"/>
      <c r="AR116" s="555"/>
      <c r="AS116" s="555"/>
      <c r="AT116" s="555"/>
      <c r="AU116" s="555"/>
      <c r="AV116" s="555"/>
      <c r="AW116" s="555"/>
      <c r="AX116" s="555"/>
      <c r="AY116" s="555"/>
      <c r="AZ116" s="555"/>
    </row>
    <row r="117" spans="1:52" s="491" customFormat="1" ht="15" customHeight="1">
      <c r="A117" s="1281"/>
      <c r="B117" s="1024"/>
      <c r="C117" s="1024"/>
      <c r="D117" s="1024"/>
      <c r="E117" s="1024"/>
      <c r="F117" s="1024"/>
      <c r="G117" s="1025"/>
      <c r="H117" s="1024"/>
      <c r="I117" s="1011"/>
      <c r="J117" s="1005"/>
      <c r="K117" s="1011"/>
      <c r="L117" s="507"/>
      <c r="M117" s="527" t="s">
        <v>18</v>
      </c>
      <c r="N117" s="518"/>
      <c r="O117" s="514"/>
      <c r="P117" s="514"/>
      <c r="Q117" s="514"/>
      <c r="R117" s="514"/>
      <c r="S117" s="514"/>
      <c r="T117" s="514"/>
      <c r="U117" s="514"/>
      <c r="V117" s="514"/>
      <c r="W117" s="541"/>
      <c r="X117" s="533"/>
      <c r="Y117" s="532"/>
      <c r="Z117" s="518"/>
      <c r="AA117" s="719"/>
      <c r="AB117" s="719"/>
      <c r="AC117" s="719"/>
      <c r="AD117" s="719"/>
      <c r="AE117" s="719"/>
      <c r="AF117" s="719"/>
      <c r="AG117" s="719"/>
      <c r="AH117" s="719"/>
      <c r="AI117" s="728"/>
      <c r="AJ117" s="953"/>
      <c r="AK117" s="952"/>
      <c r="AL117" s="1082"/>
      <c r="AM117" s="533"/>
      <c r="AN117" s="529"/>
      <c r="AO117" s="555"/>
      <c r="AP117" s="555"/>
      <c r="AQ117" s="555"/>
      <c r="AR117" s="555"/>
      <c r="AS117" s="555"/>
      <c r="AT117" s="555"/>
      <c r="AU117" s="555"/>
      <c r="AV117" s="555"/>
      <c r="AW117" s="555"/>
      <c r="AX117" s="555"/>
      <c r="AY117" s="555"/>
      <c r="AZ117" s="555"/>
    </row>
    <row r="118" spans="1:52" s="491" customFormat="1" ht="15" customHeight="1">
      <c r="A118" s="1018"/>
      <c r="B118" s="1018"/>
      <c r="C118" s="1018"/>
      <c r="D118" s="1018"/>
      <c r="E118" s="1018"/>
      <c r="F118" s="1018"/>
      <c r="G118" s="1026"/>
      <c r="H118" s="1018"/>
      <c r="I118" s="1004"/>
      <c r="J118" s="1005"/>
      <c r="K118" s="1001"/>
      <c r="L118" s="507"/>
      <c r="M118" s="534" t="s">
        <v>307</v>
      </c>
      <c r="N118" s="518"/>
      <c r="O118" s="514"/>
      <c r="P118" s="514"/>
      <c r="Q118" s="514"/>
      <c r="R118" s="514"/>
      <c r="S118" s="514"/>
      <c r="T118" s="514"/>
      <c r="U118" s="514"/>
      <c r="V118" s="514"/>
      <c r="W118" s="541"/>
      <c r="X118" s="533"/>
      <c r="Y118" s="532"/>
      <c r="Z118" s="518"/>
      <c r="AA118" s="719"/>
      <c r="AB118" s="719"/>
      <c r="AC118" s="719"/>
      <c r="AD118" s="719"/>
      <c r="AE118" s="719"/>
      <c r="AF118" s="719"/>
      <c r="AG118" s="719"/>
      <c r="AH118" s="719"/>
      <c r="AI118" s="728"/>
      <c r="AJ118" s="953"/>
      <c r="AK118" s="952"/>
      <c r="AL118" s="1082"/>
      <c r="AM118" s="533"/>
      <c r="AN118" s="529"/>
      <c r="AO118" s="555"/>
      <c r="AP118" s="555"/>
      <c r="AQ118" s="555"/>
      <c r="AR118" s="555"/>
      <c r="AS118" s="555"/>
      <c r="AT118" s="555"/>
      <c r="AU118" s="555"/>
      <c r="AV118" s="555"/>
      <c r="AW118" s="555"/>
      <c r="AX118" s="555"/>
      <c r="AY118" s="555"/>
      <c r="AZ118" s="555"/>
    </row>
    <row r="119" spans="1:52" s="650" customFormat="1" ht="102.75" customHeight="1">
      <c r="A119" s="875"/>
      <c r="B119" s="875"/>
      <c r="C119" s="875"/>
      <c r="D119" s="875"/>
      <c r="E119" s="875"/>
      <c r="F119" s="875"/>
      <c r="G119" s="879"/>
      <c r="H119" s="880">
        <v>1</v>
      </c>
      <c r="I119" s="878"/>
      <c r="J119" s="876"/>
      <c r="K119" s="877"/>
      <c r="L119" s="687" t="str">
        <f>mergeValue(A119) &amp;"."&amp; mergeValue(B119)&amp;"."&amp; mergeValue(C119)&amp;"."&amp; mergeValue(D119)&amp;"."&amp; mergeValue(F119)&amp;"."&amp; mergeValue(G119)&amp;"."&amp; mergeValue(H119)</f>
        <v>......1</v>
      </c>
      <c r="M119" s="1012"/>
      <c r="N119" s="677"/>
      <c r="O119" s="648"/>
      <c r="P119" s="648"/>
      <c r="Q119" s="666"/>
      <c r="R119" s="676"/>
      <c r="S119" s="1035"/>
      <c r="T119" s="676"/>
      <c r="U119" s="1035"/>
      <c r="V119" s="681" t="str">
        <f>W119 &amp; "-" &amp; Y119</f>
        <v>-</v>
      </c>
      <c r="W119" s="648"/>
      <c r="X119" s="618" t="s">
        <v>83</v>
      </c>
      <c r="Y119" s="1032"/>
      <c r="Z119" s="441" t="s">
        <v>83</v>
      </c>
      <c r="AA119" s="648"/>
      <c r="AB119" s="648"/>
      <c r="AC119" s="725"/>
      <c r="AD119" s="676"/>
      <c r="AE119" s="1035"/>
      <c r="AF119" s="676"/>
      <c r="AG119" s="1035"/>
      <c r="AH119" s="731" t="str">
        <f>AI119 &amp; "-" &amp; AK119</f>
        <v>-</v>
      </c>
      <c r="AI119" s="648"/>
      <c r="AJ119" s="1182" t="s">
        <v>83</v>
      </c>
      <c r="AK119" s="1181"/>
      <c r="AL119" s="1182" t="s">
        <v>83</v>
      </c>
      <c r="AM119" s="636"/>
      <c r="AN119" s="655"/>
      <c r="AO119" s="682" t="str">
        <f>strCheckDate(O119:AM119)</f>
        <v/>
      </c>
      <c r="AP119" s="682"/>
      <c r="AQ119" s="682"/>
      <c r="AR119" s="685"/>
      <c r="AS119" s="682"/>
      <c r="AT119" s="682"/>
      <c r="AU119" s="682"/>
      <c r="AV119" s="682"/>
      <c r="AW119" s="682"/>
      <c r="AX119" s="682"/>
      <c r="AY119" s="682"/>
      <c r="AZ119" s="682"/>
    </row>
    <row r="122" spans="1:52" s="34" customFormat="1" ht="17.100000000000001" customHeight="1">
      <c r="G122" s="34" t="s">
        <v>12</v>
      </c>
      <c r="I122" s="34" t="s">
        <v>67</v>
      </c>
      <c r="U122" s="151"/>
    </row>
    <row r="123" spans="1:52" ht="17.100000000000001" customHeight="1">
      <c r="T123" s="116"/>
      <c r="U123" s="40"/>
    </row>
    <row r="124" spans="1:52" s="492" customFormat="1" ht="22.5">
      <c r="A124" s="1281">
        <v>1</v>
      </c>
      <c r="B124" s="887"/>
      <c r="C124" s="887"/>
      <c r="D124" s="887"/>
      <c r="E124" s="888"/>
      <c r="F124" s="889"/>
      <c r="G124" s="889"/>
      <c r="H124" s="889"/>
      <c r="I124" s="890"/>
      <c r="J124" s="885"/>
      <c r="K124" s="892"/>
      <c r="L124" s="561">
        <f>mergeValue(A124)</f>
        <v>1</v>
      </c>
      <c r="M124" s="609" t="s">
        <v>19</v>
      </c>
      <c r="N124" s="548"/>
      <c r="O124" s="1324"/>
      <c r="P124" s="1324"/>
      <c r="Q124" s="1324"/>
      <c r="R124" s="1324"/>
      <c r="S124" s="1324"/>
      <c r="T124" s="1324"/>
      <c r="U124" s="1324"/>
      <c r="V124" s="1324"/>
      <c r="W124" s="1125" t="s">
        <v>717</v>
      </c>
      <c r="X124" s="553"/>
      <c r="Y124" s="553"/>
      <c r="Z124" s="553"/>
      <c r="AA124" s="553"/>
      <c r="AB124" s="553"/>
      <c r="AC124" s="553"/>
      <c r="AD124" s="553"/>
      <c r="AE124" s="553"/>
      <c r="AF124" s="553"/>
      <c r="AG124" s="553"/>
      <c r="AH124" s="553"/>
    </row>
    <row r="125" spans="1:52" s="492" customFormat="1" ht="22.5">
      <c r="A125" s="1281"/>
      <c r="B125" s="1281">
        <v>1</v>
      </c>
      <c r="C125" s="887"/>
      <c r="D125" s="887"/>
      <c r="E125" s="889"/>
      <c r="F125" s="889"/>
      <c r="G125" s="889"/>
      <c r="H125" s="889"/>
      <c r="I125" s="884"/>
      <c r="J125" s="883"/>
      <c r="K125" s="886"/>
      <c r="L125" s="561" t="str">
        <f>mergeValue(A125) &amp;"."&amp; mergeValue(B125)</f>
        <v>1.1</v>
      </c>
      <c r="M125" s="515" t="s">
        <v>15</v>
      </c>
      <c r="N125" s="548"/>
      <c r="O125" s="1324"/>
      <c r="P125" s="1324"/>
      <c r="Q125" s="1324"/>
      <c r="R125" s="1324"/>
      <c r="S125" s="1324"/>
      <c r="T125" s="1324"/>
      <c r="U125" s="1324"/>
      <c r="V125" s="1324"/>
      <c r="W125" s="1125" t="s">
        <v>458</v>
      </c>
      <c r="X125" s="553"/>
      <c r="Y125" s="553"/>
      <c r="Z125" s="553"/>
      <c r="AA125" s="553"/>
      <c r="AB125" s="553"/>
      <c r="AC125" s="553"/>
      <c r="AD125" s="553"/>
      <c r="AE125" s="553"/>
      <c r="AF125" s="553"/>
      <c r="AG125" s="553"/>
      <c r="AH125" s="553"/>
    </row>
    <row r="126" spans="1:52" s="492" customFormat="1" ht="22.5">
      <c r="A126" s="1281"/>
      <c r="B126" s="1281"/>
      <c r="C126" s="1281">
        <v>1</v>
      </c>
      <c r="D126" s="887"/>
      <c r="E126" s="889"/>
      <c r="F126" s="889"/>
      <c r="G126" s="889"/>
      <c r="H126" s="889"/>
      <c r="I126" s="891"/>
      <c r="J126" s="883"/>
      <c r="K126" s="886"/>
      <c r="L126" s="561" t="str">
        <f>mergeValue(A126) &amp;"."&amp; mergeValue(B126)&amp;"."&amp; mergeValue(C126)</f>
        <v>1.1.1</v>
      </c>
      <c r="M126" s="516" t="s">
        <v>7</v>
      </c>
      <c r="N126" s="548"/>
      <c r="O126" s="1324"/>
      <c r="P126" s="1324"/>
      <c r="Q126" s="1324"/>
      <c r="R126" s="1324"/>
      <c r="S126" s="1324"/>
      <c r="T126" s="1324"/>
      <c r="U126" s="1324"/>
      <c r="V126" s="1324"/>
      <c r="W126" s="1125" t="s">
        <v>599</v>
      </c>
      <c r="X126" s="553"/>
      <c r="Y126" s="553"/>
      <c r="Z126" s="553"/>
      <c r="AA126" s="553"/>
      <c r="AB126" s="553"/>
      <c r="AC126" s="553"/>
      <c r="AD126" s="553"/>
      <c r="AE126" s="553"/>
      <c r="AF126" s="553"/>
      <c r="AG126" s="553"/>
      <c r="AH126" s="553"/>
    </row>
    <row r="127" spans="1:52" s="492" customFormat="1" ht="22.5">
      <c r="A127" s="1281"/>
      <c r="B127" s="1281"/>
      <c r="C127" s="1281"/>
      <c r="D127" s="1281">
        <v>1</v>
      </c>
      <c r="E127" s="889"/>
      <c r="F127" s="889"/>
      <c r="G127" s="889"/>
      <c r="H127" s="889"/>
      <c r="I127" s="891"/>
      <c r="J127" s="883"/>
      <c r="K127" s="886"/>
      <c r="L127" s="561" t="str">
        <f>mergeValue(A127) &amp;"."&amp; mergeValue(B127)&amp;"."&amp; mergeValue(C127)&amp;"."&amp; mergeValue(D127)</f>
        <v>1.1.1.1</v>
      </c>
      <c r="M127" s="517" t="s">
        <v>21</v>
      </c>
      <c r="N127" s="548"/>
      <c r="O127" s="1324"/>
      <c r="P127" s="1324"/>
      <c r="Q127" s="1324"/>
      <c r="R127" s="1324"/>
      <c r="S127" s="1324"/>
      <c r="T127" s="1324"/>
      <c r="U127" s="1324"/>
      <c r="V127" s="1324"/>
      <c r="W127" s="1125" t="s">
        <v>600</v>
      </c>
      <c r="X127" s="553"/>
      <c r="Y127" s="553"/>
      <c r="Z127" s="553"/>
      <c r="AA127" s="553"/>
      <c r="AB127" s="553"/>
      <c r="AC127" s="553"/>
      <c r="AD127" s="553"/>
      <c r="AE127" s="553"/>
      <c r="AF127" s="553"/>
      <c r="AG127" s="553"/>
      <c r="AH127" s="553"/>
    </row>
    <row r="128" spans="1:52" s="492" customFormat="1" ht="11.25" hidden="1" customHeight="1">
      <c r="A128" s="1281"/>
      <c r="B128" s="1281"/>
      <c r="C128" s="1281"/>
      <c r="D128" s="1281"/>
      <c r="E128" s="1281">
        <v>1</v>
      </c>
      <c r="F128" s="889"/>
      <c r="G128" s="889"/>
      <c r="H128" s="887">
        <v>1</v>
      </c>
      <c r="I128" s="1281">
        <v>1</v>
      </c>
      <c r="J128" s="889"/>
      <c r="K128" s="894"/>
      <c r="L128" s="561"/>
      <c r="M128" s="523"/>
      <c r="N128" s="549"/>
      <c r="O128" s="599"/>
      <c r="P128" s="599"/>
      <c r="Q128" s="599"/>
      <c r="R128" s="599"/>
      <c r="S128" s="599"/>
      <c r="T128" s="599"/>
      <c r="U128" s="599"/>
      <c r="V128" s="477"/>
      <c r="W128" s="1086"/>
      <c r="X128" s="553"/>
      <c r="Y128" s="553"/>
      <c r="Z128" s="553"/>
      <c r="AA128" s="553"/>
      <c r="AB128" s="553"/>
      <c r="AC128" s="553"/>
      <c r="AD128" s="553"/>
      <c r="AE128" s="553"/>
      <c r="AF128" s="553"/>
      <c r="AG128" s="553"/>
      <c r="AH128" s="553"/>
    </row>
    <row r="129" spans="1:34" s="492" customFormat="1" ht="33.75">
      <c r="A129" s="1281"/>
      <c r="B129" s="1281"/>
      <c r="C129" s="1281"/>
      <c r="D129" s="1281"/>
      <c r="E129" s="1281"/>
      <c r="F129" s="1281">
        <v>1</v>
      </c>
      <c r="G129" s="887"/>
      <c r="H129" s="887"/>
      <c r="I129" s="1281"/>
      <c r="J129" s="1281">
        <v>1</v>
      </c>
      <c r="K129" s="895"/>
      <c r="L129" s="561" t="str">
        <f>mergeValue(A129) &amp;"."&amp; mergeValue(B129)&amp;"."&amp; mergeValue(C129)&amp;"."&amp; mergeValue(D129)&amp;"."&amp;  mergeValue(F129)</f>
        <v>1.1.1.1.1</v>
      </c>
      <c r="M129" s="524" t="s">
        <v>9</v>
      </c>
      <c r="N129" s="549"/>
      <c r="O129" s="1283"/>
      <c r="P129" s="1283"/>
      <c r="Q129" s="1283"/>
      <c r="R129" s="1283"/>
      <c r="S129" s="1283"/>
      <c r="T129" s="1283"/>
      <c r="U129" s="1283"/>
      <c r="V129" s="1283"/>
      <c r="W129" s="1125" t="s">
        <v>719</v>
      </c>
      <c r="X129" s="553"/>
      <c r="Y129" s="557" t="str">
        <f>strCheckUnique(Z129:Z132)</f>
        <v/>
      </c>
      <c r="Z129" s="553"/>
      <c r="AA129" s="557"/>
      <c r="AB129" s="553"/>
      <c r="AC129" s="553"/>
      <c r="AD129" s="553"/>
      <c r="AE129" s="553"/>
      <c r="AF129" s="553"/>
      <c r="AG129" s="553"/>
      <c r="AH129" s="553"/>
    </row>
    <row r="130" spans="1:34" s="492" customFormat="1" ht="99" customHeight="1">
      <c r="A130" s="1281"/>
      <c r="B130" s="1281"/>
      <c r="C130" s="1281"/>
      <c r="D130" s="1281"/>
      <c r="E130" s="1281"/>
      <c r="F130" s="1281"/>
      <c r="G130" s="887">
        <v>1</v>
      </c>
      <c r="H130" s="887"/>
      <c r="I130" s="1281"/>
      <c r="J130" s="1281"/>
      <c r="K130" s="895">
        <v>1</v>
      </c>
      <c r="L130" s="561" t="str">
        <f>mergeValue(A130) &amp;"."&amp; mergeValue(B130)&amp;"."&amp; mergeValue(C130)&amp;"."&amp; mergeValue(D130)&amp;"."&amp; mergeValue(F130)&amp;"."&amp; mergeValue(G130)</f>
        <v>1.1.1.1.1.1</v>
      </c>
      <c r="M130" s="1010"/>
      <c r="N130" s="554"/>
      <c r="O130" s="531"/>
      <c r="P130" s="531"/>
      <c r="Q130" s="1034"/>
      <c r="R130" s="1287"/>
      <c r="S130" s="1289" t="s">
        <v>82</v>
      </c>
      <c r="T130" s="1287"/>
      <c r="U130" s="1289" t="s">
        <v>83</v>
      </c>
      <c r="V130" s="546"/>
      <c r="W130" s="1299" t="s">
        <v>732</v>
      </c>
      <c r="X130" s="553" t="str">
        <f>strCheckDate(O131:V131)</f>
        <v/>
      </c>
      <c r="Y130" s="557"/>
      <c r="Z130" s="557" t="str">
        <f>IF(M130="","",M130 )</f>
        <v/>
      </c>
      <c r="AA130" s="557"/>
      <c r="AB130" s="557"/>
      <c r="AC130" s="557"/>
      <c r="AD130" s="553"/>
      <c r="AE130" s="553"/>
      <c r="AF130" s="553"/>
      <c r="AG130" s="553"/>
      <c r="AH130" s="553"/>
    </row>
    <row r="131" spans="1:34" s="492" customFormat="1" ht="0.2" customHeight="1">
      <c r="A131" s="1281"/>
      <c r="B131" s="1281"/>
      <c r="C131" s="1281"/>
      <c r="D131" s="1281"/>
      <c r="E131" s="1281"/>
      <c r="F131" s="1281"/>
      <c r="G131" s="887"/>
      <c r="H131" s="887"/>
      <c r="I131" s="1281"/>
      <c r="J131" s="1281"/>
      <c r="K131" s="895"/>
      <c r="L131" s="568"/>
      <c r="M131" s="614"/>
      <c r="N131" s="554"/>
      <c r="O131" s="531"/>
      <c r="P131" s="531"/>
      <c r="Q131" s="552" t="str">
        <f>R130 &amp; "-" &amp; T130</f>
        <v>-</v>
      </c>
      <c r="R131" s="1288"/>
      <c r="S131" s="1289"/>
      <c r="T131" s="1288"/>
      <c r="U131" s="1289"/>
      <c r="V131" s="546"/>
      <c r="W131" s="1300"/>
      <c r="X131" s="553"/>
      <c r="Y131" s="553"/>
      <c r="Z131" s="553"/>
      <c r="AA131" s="553"/>
      <c r="AB131" s="553"/>
      <c r="AC131" s="553"/>
      <c r="AD131" s="553"/>
      <c r="AE131" s="553"/>
      <c r="AF131" s="553"/>
      <c r="AG131" s="553"/>
      <c r="AH131" s="553"/>
    </row>
    <row r="132" spans="1:34" s="491" customFormat="1" ht="15" customHeight="1">
      <c r="A132" s="1281"/>
      <c r="B132" s="1281"/>
      <c r="C132" s="1281"/>
      <c r="D132" s="1281"/>
      <c r="E132" s="1281"/>
      <c r="F132" s="1281"/>
      <c r="G132" s="889"/>
      <c r="H132" s="887"/>
      <c r="I132" s="1281"/>
      <c r="J132" s="1281"/>
      <c r="K132" s="894"/>
      <c r="L132" s="507"/>
      <c r="M132" s="525" t="s">
        <v>24</v>
      </c>
      <c r="N132" s="520"/>
      <c r="O132" s="514"/>
      <c r="P132" s="514"/>
      <c r="Q132" s="514"/>
      <c r="R132" s="541"/>
      <c r="S132" s="533"/>
      <c r="T132" s="532"/>
      <c r="U132" s="520"/>
      <c r="V132" s="529"/>
      <c r="W132" s="1301"/>
      <c r="X132" s="555"/>
      <c r="Y132" s="555"/>
      <c r="Z132" s="555"/>
      <c r="AA132" s="555"/>
      <c r="AB132" s="555"/>
      <c r="AC132" s="555"/>
      <c r="AD132" s="555"/>
      <c r="AE132" s="555"/>
      <c r="AF132" s="555"/>
      <c r="AG132" s="555"/>
      <c r="AH132" s="555"/>
    </row>
    <row r="133" spans="1:34" s="491" customFormat="1" ht="15" customHeight="1">
      <c r="A133" s="1281"/>
      <c r="B133" s="1281"/>
      <c r="C133" s="1281"/>
      <c r="D133" s="1281"/>
      <c r="E133" s="1281"/>
      <c r="F133" s="889"/>
      <c r="G133" s="889"/>
      <c r="H133" s="887"/>
      <c r="I133" s="1281"/>
      <c r="J133" s="889"/>
      <c r="K133" s="894"/>
      <c r="L133" s="507"/>
      <c r="M133" s="520" t="s">
        <v>10</v>
      </c>
      <c r="N133" s="519"/>
      <c r="O133" s="514"/>
      <c r="P133" s="514"/>
      <c r="Q133" s="514"/>
      <c r="R133" s="541"/>
      <c r="S133" s="533"/>
      <c r="T133" s="532"/>
      <c r="U133" s="519"/>
      <c r="V133" s="533"/>
      <c r="W133" s="529"/>
      <c r="X133" s="555"/>
      <c r="Y133" s="555"/>
      <c r="Z133" s="555"/>
      <c r="AA133" s="555"/>
      <c r="AB133" s="555"/>
      <c r="AC133" s="555"/>
      <c r="AD133" s="555"/>
      <c r="AE133" s="555"/>
      <c r="AF133" s="555"/>
      <c r="AG133" s="555"/>
      <c r="AH133" s="555"/>
    </row>
    <row r="134" spans="1:34" s="491" customFormat="1" ht="0.2" customHeight="1">
      <c r="A134" s="1281"/>
      <c r="B134" s="1281"/>
      <c r="C134" s="1281"/>
      <c r="D134" s="1281"/>
      <c r="E134" s="893"/>
      <c r="F134" s="889"/>
      <c r="G134" s="889"/>
      <c r="H134" s="889"/>
      <c r="I134" s="885"/>
      <c r="J134" s="882"/>
      <c r="K134" s="892"/>
      <c r="L134" s="507"/>
      <c r="M134" s="520"/>
      <c r="N134" s="518"/>
      <c r="O134" s="514"/>
      <c r="P134" s="514"/>
      <c r="Q134" s="514"/>
      <c r="R134" s="541"/>
      <c r="S134" s="533"/>
      <c r="T134" s="532"/>
      <c r="U134" s="518"/>
      <c r="V134" s="533"/>
      <c r="W134" s="529"/>
      <c r="X134" s="555"/>
      <c r="Y134" s="555"/>
      <c r="Z134" s="555"/>
      <c r="AA134" s="555"/>
      <c r="AB134" s="555"/>
      <c r="AC134" s="555"/>
      <c r="AD134" s="555"/>
      <c r="AE134" s="555"/>
      <c r="AF134" s="555"/>
      <c r="AG134" s="555"/>
      <c r="AH134" s="555"/>
    </row>
    <row r="135" spans="1:34" s="491" customFormat="1" ht="15" customHeight="1">
      <c r="A135" s="1281"/>
      <c r="B135" s="1281"/>
      <c r="C135" s="1281"/>
      <c r="D135" s="893"/>
      <c r="E135" s="893"/>
      <c r="F135" s="889"/>
      <c r="G135" s="889"/>
      <c r="H135" s="889"/>
      <c r="I135" s="885"/>
      <c r="J135" s="882"/>
      <c r="K135" s="892"/>
      <c r="L135" s="507"/>
      <c r="M135" s="519" t="s">
        <v>16</v>
      </c>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281"/>
      <c r="B136" s="1281"/>
      <c r="C136" s="893"/>
      <c r="D136" s="893"/>
      <c r="E136" s="893"/>
      <c r="F136" s="893"/>
      <c r="G136" s="898"/>
      <c r="H136" s="885"/>
      <c r="I136" s="896"/>
      <c r="J136" s="882"/>
      <c r="K136" s="897"/>
      <c r="L136" s="507"/>
      <c r="M136" s="518" t="s">
        <v>17</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281"/>
      <c r="B137" s="893"/>
      <c r="C137" s="893"/>
      <c r="D137" s="893"/>
      <c r="E137" s="893"/>
      <c r="F137" s="893"/>
      <c r="G137" s="898"/>
      <c r="H137" s="885"/>
      <c r="I137" s="885"/>
      <c r="J137" s="882"/>
      <c r="K137" s="892"/>
      <c r="L137" s="507"/>
      <c r="M137" s="527" t="s">
        <v>18</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881"/>
      <c r="B138" s="881"/>
      <c r="C138" s="881"/>
      <c r="D138" s="881"/>
      <c r="E138" s="881"/>
      <c r="F138" s="881"/>
      <c r="G138" s="881"/>
      <c r="H138" s="881"/>
      <c r="I138" s="881"/>
      <c r="J138" s="881"/>
      <c r="K138" s="881"/>
      <c r="L138" s="462"/>
      <c r="M138" s="534" t="s">
        <v>307</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ht="17.100000000000001" customHeight="1">
      <c r="X139" s="196"/>
      <c r="Y139" s="196"/>
      <c r="Z139" s="196"/>
      <c r="AA139" s="196"/>
      <c r="AB139" s="196"/>
      <c r="AC139" s="196"/>
      <c r="AD139" s="196"/>
      <c r="AE139" s="196"/>
      <c r="AF139" s="196"/>
      <c r="AG139" s="196"/>
      <c r="AH139" s="196"/>
    </row>
    <row r="140" spans="1:34" s="34" customFormat="1" ht="17.100000000000001" customHeight="1">
      <c r="G140" s="34" t="s">
        <v>12</v>
      </c>
      <c r="I140" s="34" t="s">
        <v>181</v>
      </c>
      <c r="V140" s="151"/>
      <c r="X140" s="209"/>
      <c r="Y140" s="209"/>
      <c r="Z140" s="209"/>
      <c r="AA140" s="209"/>
      <c r="AB140" s="209"/>
      <c r="AC140" s="209"/>
      <c r="AD140" s="209"/>
      <c r="AE140" s="209"/>
      <c r="AF140" s="209"/>
      <c r="AG140" s="209"/>
      <c r="AH140" s="209"/>
    </row>
    <row r="141" spans="1:34" ht="17.100000000000001" customHeight="1">
      <c r="T141" s="116"/>
      <c r="U141" s="40"/>
      <c r="X141" s="196"/>
      <c r="Y141" s="196"/>
      <c r="Z141" s="196"/>
      <c r="AA141" s="196"/>
      <c r="AB141" s="196"/>
      <c r="AC141" s="196"/>
      <c r="AD141" s="196"/>
      <c r="AE141" s="196"/>
      <c r="AF141" s="196"/>
      <c r="AG141" s="196"/>
      <c r="AH141" s="196"/>
    </row>
    <row r="142" spans="1:34" s="492" customFormat="1" ht="22.5">
      <c r="A142" s="1281">
        <v>1</v>
      </c>
      <c r="B142" s="905"/>
      <c r="C142" s="905"/>
      <c r="D142" s="905"/>
      <c r="E142" s="906"/>
      <c r="F142" s="907"/>
      <c r="G142" s="907"/>
      <c r="H142" s="907"/>
      <c r="I142" s="908"/>
      <c r="J142" s="903"/>
      <c r="K142" s="910"/>
      <c r="L142" s="561">
        <f>mergeValue(A142)</f>
        <v>1</v>
      </c>
      <c r="M142" s="609" t="s">
        <v>19</v>
      </c>
      <c r="N142" s="548"/>
      <c r="O142" s="1324"/>
      <c r="P142" s="1324"/>
      <c r="Q142" s="1324"/>
      <c r="R142" s="1324"/>
      <c r="S142" s="1324"/>
      <c r="T142" s="1324"/>
      <c r="U142" s="1324"/>
      <c r="V142" s="1324"/>
      <c r="W142" s="1125" t="s">
        <v>717</v>
      </c>
      <c r="X142" s="553"/>
      <c r="Y142" s="553"/>
      <c r="Z142" s="553"/>
      <c r="AA142" s="553"/>
      <c r="AB142" s="553"/>
      <c r="AC142" s="553"/>
      <c r="AD142" s="553"/>
      <c r="AE142" s="553"/>
      <c r="AF142" s="553"/>
      <c r="AG142" s="553"/>
      <c r="AH142" s="553"/>
    </row>
    <row r="143" spans="1:34" s="492" customFormat="1" ht="22.5">
      <c r="A143" s="1281"/>
      <c r="B143" s="1281">
        <v>1</v>
      </c>
      <c r="C143" s="905"/>
      <c r="D143" s="905"/>
      <c r="E143" s="907"/>
      <c r="F143" s="907"/>
      <c r="G143" s="907"/>
      <c r="H143" s="907"/>
      <c r="I143" s="902"/>
      <c r="J143" s="901"/>
      <c r="K143" s="904"/>
      <c r="L143" s="561" t="str">
        <f>mergeValue(A143) &amp;"."&amp; mergeValue(B143)</f>
        <v>1.1</v>
      </c>
      <c r="M143" s="515" t="s">
        <v>15</v>
      </c>
      <c r="N143" s="548"/>
      <c r="O143" s="1324"/>
      <c r="P143" s="1324"/>
      <c r="Q143" s="1324"/>
      <c r="R143" s="1324"/>
      <c r="S143" s="1324"/>
      <c r="T143" s="1324"/>
      <c r="U143" s="1324"/>
      <c r="V143" s="1324"/>
      <c r="W143" s="1125" t="s">
        <v>458</v>
      </c>
      <c r="X143" s="553"/>
      <c r="Y143" s="553"/>
      <c r="Z143" s="553"/>
      <c r="AA143" s="553"/>
      <c r="AB143" s="553"/>
      <c r="AC143" s="553"/>
      <c r="AD143" s="553"/>
      <c r="AE143" s="553"/>
      <c r="AF143" s="553"/>
      <c r="AG143" s="553"/>
      <c r="AH143" s="553"/>
    </row>
    <row r="144" spans="1:34" s="492" customFormat="1" ht="22.5">
      <c r="A144" s="1281"/>
      <c r="B144" s="1281"/>
      <c r="C144" s="1281">
        <v>1</v>
      </c>
      <c r="D144" s="905"/>
      <c r="E144" s="907"/>
      <c r="F144" s="907"/>
      <c r="G144" s="907"/>
      <c r="H144" s="907"/>
      <c r="I144" s="909"/>
      <c r="J144" s="901"/>
      <c r="K144" s="904"/>
      <c r="L144" s="561" t="str">
        <f>mergeValue(A144) &amp;"."&amp; mergeValue(B144)&amp;"."&amp; mergeValue(C144)</f>
        <v>1.1.1</v>
      </c>
      <c r="M144" s="516" t="s">
        <v>7</v>
      </c>
      <c r="N144" s="548"/>
      <c r="O144" s="1324"/>
      <c r="P144" s="1324"/>
      <c r="Q144" s="1324"/>
      <c r="R144" s="1324"/>
      <c r="S144" s="1324"/>
      <c r="T144" s="1324"/>
      <c r="U144" s="1324"/>
      <c r="V144" s="1324"/>
      <c r="W144" s="1125" t="s">
        <v>599</v>
      </c>
      <c r="X144" s="553"/>
      <c r="Y144" s="553"/>
      <c r="Z144" s="553"/>
      <c r="AA144" s="553"/>
      <c r="AB144" s="553"/>
      <c r="AC144" s="553"/>
      <c r="AD144" s="553"/>
      <c r="AE144" s="553"/>
      <c r="AF144" s="553"/>
      <c r="AG144" s="553"/>
      <c r="AH144" s="553"/>
    </row>
    <row r="145" spans="1:35" s="492" customFormat="1" ht="22.5">
      <c r="A145" s="1281"/>
      <c r="B145" s="1281"/>
      <c r="C145" s="1281"/>
      <c r="D145" s="1281">
        <v>1</v>
      </c>
      <c r="E145" s="907"/>
      <c r="F145" s="907"/>
      <c r="G145" s="907"/>
      <c r="H145" s="907"/>
      <c r="I145" s="909"/>
      <c r="J145" s="901"/>
      <c r="K145" s="904"/>
      <c r="L145" s="561" t="str">
        <f>mergeValue(A145) &amp;"."&amp; mergeValue(B145)&amp;"."&amp; mergeValue(C145)&amp;"."&amp; mergeValue(D145)</f>
        <v>1.1.1.1</v>
      </c>
      <c r="M145" s="517" t="s">
        <v>21</v>
      </c>
      <c r="N145" s="548"/>
      <c r="O145" s="1324"/>
      <c r="P145" s="1324"/>
      <c r="Q145" s="1324"/>
      <c r="R145" s="1324"/>
      <c r="S145" s="1324"/>
      <c r="T145" s="1324"/>
      <c r="U145" s="1324"/>
      <c r="V145" s="1324"/>
      <c r="W145" s="1125" t="s">
        <v>600</v>
      </c>
      <c r="X145" s="553"/>
      <c r="Y145" s="553"/>
      <c r="Z145" s="553"/>
      <c r="AA145" s="553"/>
      <c r="AB145" s="553"/>
      <c r="AC145" s="553"/>
      <c r="AD145" s="553"/>
      <c r="AE145" s="553"/>
      <c r="AF145" s="553"/>
      <c r="AG145" s="553"/>
      <c r="AH145" s="553"/>
    </row>
    <row r="146" spans="1:35" s="492" customFormat="1" ht="11.25" hidden="1" customHeight="1">
      <c r="A146" s="1281"/>
      <c r="B146" s="1281"/>
      <c r="C146" s="1281"/>
      <c r="D146" s="1281"/>
      <c r="E146" s="1281">
        <v>1</v>
      </c>
      <c r="F146" s="907"/>
      <c r="G146" s="907"/>
      <c r="H146" s="905">
        <v>1</v>
      </c>
      <c r="I146" s="1281">
        <v>1</v>
      </c>
      <c r="J146" s="907"/>
      <c r="K146" s="912"/>
      <c r="L146" s="561"/>
      <c r="M146" s="523"/>
      <c r="N146" s="549"/>
      <c r="O146" s="599"/>
      <c r="P146" s="599"/>
      <c r="Q146" s="599"/>
      <c r="R146" s="599"/>
      <c r="S146" s="599"/>
      <c r="T146" s="599"/>
      <c r="U146" s="599"/>
      <c r="V146" s="477"/>
      <c r="W146" s="1086"/>
      <c r="X146" s="553"/>
      <c r="Y146" s="553"/>
      <c r="Z146" s="553"/>
      <c r="AA146" s="553"/>
      <c r="AB146" s="553"/>
      <c r="AC146" s="553"/>
      <c r="AD146" s="553"/>
      <c r="AE146" s="553"/>
      <c r="AF146" s="553"/>
      <c r="AG146" s="553"/>
      <c r="AH146" s="553"/>
    </row>
    <row r="147" spans="1:35" s="492" customFormat="1" ht="33.75">
      <c r="A147" s="1281"/>
      <c r="B147" s="1281"/>
      <c r="C147" s="1281"/>
      <c r="D147" s="1281"/>
      <c r="E147" s="1281"/>
      <c r="F147" s="1281">
        <v>1</v>
      </c>
      <c r="G147" s="905"/>
      <c r="H147" s="905"/>
      <c r="I147" s="1281"/>
      <c r="J147" s="1281">
        <v>1</v>
      </c>
      <c r="K147" s="913"/>
      <c r="L147" s="561" t="str">
        <f>mergeValue(A147) &amp;"."&amp; mergeValue(B147)&amp;"."&amp; mergeValue(C147)&amp;"."&amp; mergeValue(D147)&amp;"."&amp;  mergeValue(F147)</f>
        <v>1.1.1.1.1</v>
      </c>
      <c r="M147" s="524" t="s">
        <v>9</v>
      </c>
      <c r="N147" s="549"/>
      <c r="O147" s="1283"/>
      <c r="P147" s="1283"/>
      <c r="Q147" s="1283"/>
      <c r="R147" s="1283"/>
      <c r="S147" s="1283"/>
      <c r="T147" s="1283"/>
      <c r="U147" s="1283"/>
      <c r="V147" s="1283"/>
      <c r="W147" s="1125" t="s">
        <v>719</v>
      </c>
      <c r="X147" s="553"/>
      <c r="Y147" s="557" t="str">
        <f>strCheckUnique(Z147:Z150)</f>
        <v/>
      </c>
      <c r="Z147" s="553"/>
      <c r="AA147" s="557"/>
      <c r="AB147" s="553"/>
      <c r="AC147" s="553"/>
      <c r="AD147" s="553"/>
      <c r="AE147" s="553"/>
      <c r="AF147" s="553"/>
      <c r="AG147" s="553"/>
      <c r="AH147" s="553"/>
    </row>
    <row r="148" spans="1:35" s="492" customFormat="1" ht="99" customHeight="1">
      <c r="A148" s="1281"/>
      <c r="B148" s="1281"/>
      <c r="C148" s="1281"/>
      <c r="D148" s="1281"/>
      <c r="E148" s="1281"/>
      <c r="F148" s="1281"/>
      <c r="G148" s="905">
        <v>1</v>
      </c>
      <c r="H148" s="905"/>
      <c r="I148" s="1281"/>
      <c r="J148" s="1281"/>
      <c r="K148" s="913">
        <v>1</v>
      </c>
      <c r="L148" s="561" t="str">
        <f>mergeValue(A148) &amp;"."&amp; mergeValue(B148)&amp;"."&amp; mergeValue(C148)&amp;"."&amp; mergeValue(D148)&amp;"."&amp; mergeValue(F148)&amp;"."&amp; mergeValue(G148)</f>
        <v>1.1.1.1.1.1</v>
      </c>
      <c r="M148" s="1010"/>
      <c r="N148" s="554"/>
      <c r="O148" s="531"/>
      <c r="P148" s="531"/>
      <c r="Q148" s="1034"/>
      <c r="R148" s="1287"/>
      <c r="S148" s="1289" t="s">
        <v>82</v>
      </c>
      <c r="T148" s="1287"/>
      <c r="U148" s="1289" t="s">
        <v>83</v>
      </c>
      <c r="V148" s="546"/>
      <c r="W148" s="1299" t="s">
        <v>732</v>
      </c>
      <c r="X148" s="553" t="str">
        <f>strCheckDate(O149:V149)</f>
        <v/>
      </c>
      <c r="Y148" s="557"/>
      <c r="Z148" s="557" t="str">
        <f>IF(M148="","",M148 )</f>
        <v/>
      </c>
      <c r="AA148" s="557"/>
      <c r="AB148" s="557"/>
      <c r="AC148" s="557"/>
      <c r="AD148" s="553"/>
      <c r="AE148" s="553"/>
      <c r="AF148" s="553"/>
      <c r="AG148" s="553"/>
      <c r="AH148" s="553"/>
    </row>
    <row r="149" spans="1:35" s="492" customFormat="1" ht="0.2" customHeight="1">
      <c r="A149" s="1281"/>
      <c r="B149" s="1281"/>
      <c r="C149" s="1281"/>
      <c r="D149" s="1281"/>
      <c r="E149" s="1281"/>
      <c r="F149" s="1281"/>
      <c r="G149" s="905"/>
      <c r="H149" s="905"/>
      <c r="I149" s="1281"/>
      <c r="J149" s="1281"/>
      <c r="K149" s="913"/>
      <c r="L149" s="568"/>
      <c r="M149" s="614"/>
      <c r="N149" s="554"/>
      <c r="O149" s="531"/>
      <c r="P149" s="531"/>
      <c r="Q149" s="552" t="str">
        <f>R148 &amp; "-" &amp; T148</f>
        <v>-</v>
      </c>
      <c r="R149" s="1288"/>
      <c r="S149" s="1289"/>
      <c r="T149" s="1288"/>
      <c r="U149" s="1289"/>
      <c r="V149" s="546"/>
      <c r="W149" s="1300"/>
      <c r="X149" s="553"/>
      <c r="Y149" s="553"/>
      <c r="Z149" s="553"/>
      <c r="AA149" s="553"/>
      <c r="AB149" s="553"/>
      <c r="AC149" s="553"/>
      <c r="AD149" s="553"/>
      <c r="AE149" s="553"/>
      <c r="AF149" s="553"/>
      <c r="AG149" s="553"/>
      <c r="AH149" s="553"/>
    </row>
    <row r="150" spans="1:35" s="491" customFormat="1" ht="15" customHeight="1">
      <c r="A150" s="1281"/>
      <c r="B150" s="1281"/>
      <c r="C150" s="1281"/>
      <c r="D150" s="1281"/>
      <c r="E150" s="1281"/>
      <c r="F150" s="1281"/>
      <c r="G150" s="907"/>
      <c r="H150" s="905"/>
      <c r="I150" s="1281"/>
      <c r="J150" s="1281"/>
      <c r="K150" s="912"/>
      <c r="L150" s="507"/>
      <c r="M150" s="525" t="s">
        <v>24</v>
      </c>
      <c r="N150" s="520"/>
      <c r="O150" s="514"/>
      <c r="P150" s="514"/>
      <c r="Q150" s="514"/>
      <c r="R150" s="541"/>
      <c r="S150" s="533"/>
      <c r="T150" s="532"/>
      <c r="U150" s="520"/>
      <c r="V150" s="529"/>
      <c r="W150" s="1301"/>
      <c r="X150" s="555"/>
      <c r="Y150" s="555"/>
      <c r="Z150" s="555"/>
      <c r="AA150" s="555"/>
      <c r="AB150" s="555"/>
      <c r="AC150" s="555"/>
      <c r="AD150" s="555"/>
      <c r="AE150" s="555"/>
      <c r="AF150" s="555"/>
      <c r="AG150" s="555"/>
      <c r="AH150" s="555"/>
    </row>
    <row r="151" spans="1:35" s="491" customFormat="1" ht="15" customHeight="1">
      <c r="A151" s="1281"/>
      <c r="B151" s="1281"/>
      <c r="C151" s="1281"/>
      <c r="D151" s="1281"/>
      <c r="E151" s="1281"/>
      <c r="F151" s="907"/>
      <c r="G151" s="907"/>
      <c r="H151" s="905"/>
      <c r="I151" s="1281"/>
      <c r="J151" s="907"/>
      <c r="K151" s="912"/>
      <c r="L151" s="507"/>
      <c r="M151" s="520" t="s">
        <v>10</v>
      </c>
      <c r="N151" s="519"/>
      <c r="O151" s="514"/>
      <c r="P151" s="514"/>
      <c r="Q151" s="514"/>
      <c r="R151" s="541"/>
      <c r="S151" s="533"/>
      <c r="T151" s="532"/>
      <c r="U151" s="519"/>
      <c r="V151" s="533"/>
      <c r="W151" s="529"/>
      <c r="X151" s="555"/>
      <c r="Y151" s="555"/>
      <c r="Z151" s="555"/>
      <c r="AA151" s="555"/>
      <c r="AB151" s="555"/>
      <c r="AC151" s="555"/>
      <c r="AD151" s="555"/>
      <c r="AE151" s="555"/>
      <c r="AF151" s="555"/>
      <c r="AG151" s="555"/>
      <c r="AH151" s="555"/>
    </row>
    <row r="152" spans="1:35" s="491" customFormat="1" ht="15" hidden="1" customHeight="1">
      <c r="A152" s="1281"/>
      <c r="B152" s="1281"/>
      <c r="C152" s="1281"/>
      <c r="D152" s="1281"/>
      <c r="E152" s="911"/>
      <c r="F152" s="907"/>
      <c r="G152" s="907"/>
      <c r="H152" s="907"/>
      <c r="I152" s="903"/>
      <c r="J152" s="900"/>
      <c r="K152" s="910"/>
      <c r="L152" s="507"/>
      <c r="M152" s="520"/>
      <c r="N152" s="520"/>
      <c r="O152" s="520"/>
      <c r="P152" s="520"/>
      <c r="Q152" s="520"/>
      <c r="R152" s="520"/>
      <c r="S152" s="520"/>
      <c r="T152" s="520"/>
      <c r="U152" s="520"/>
      <c r="V152" s="533"/>
      <c r="W152" s="529"/>
      <c r="X152" s="555"/>
      <c r="Y152" s="555"/>
      <c r="Z152" s="555"/>
      <c r="AA152" s="555"/>
      <c r="AB152" s="555"/>
      <c r="AC152" s="555"/>
      <c r="AD152" s="555"/>
      <c r="AE152" s="555"/>
      <c r="AF152" s="555"/>
      <c r="AG152" s="555"/>
      <c r="AH152" s="555"/>
      <c r="AI152" s="555"/>
    </row>
    <row r="153" spans="1:35" s="491" customFormat="1" ht="15" customHeight="1">
      <c r="A153" s="1281"/>
      <c r="B153" s="1281"/>
      <c r="C153" s="1281"/>
      <c r="D153" s="911"/>
      <c r="E153" s="911"/>
      <c r="F153" s="907"/>
      <c r="G153" s="907"/>
      <c r="H153" s="907"/>
      <c r="I153" s="903"/>
      <c r="J153" s="900"/>
      <c r="K153" s="910"/>
      <c r="L153" s="507"/>
      <c r="M153" s="519" t="s">
        <v>16</v>
      </c>
      <c r="N153" s="518"/>
      <c r="O153" s="514"/>
      <c r="P153" s="514"/>
      <c r="Q153" s="514"/>
      <c r="R153" s="541"/>
      <c r="S153" s="533"/>
      <c r="T153" s="532"/>
      <c r="U153" s="518"/>
      <c r="V153" s="533"/>
      <c r="W153" s="529"/>
      <c r="X153" s="555"/>
      <c r="Y153" s="555"/>
      <c r="Z153" s="555"/>
      <c r="AA153" s="555"/>
      <c r="AB153" s="555"/>
      <c r="AC153" s="555"/>
      <c r="AD153" s="555"/>
      <c r="AE153" s="555"/>
      <c r="AF153" s="555"/>
      <c r="AG153" s="555"/>
      <c r="AH153" s="555"/>
    </row>
    <row r="154" spans="1:35" s="491" customFormat="1" ht="15" customHeight="1">
      <c r="A154" s="1281"/>
      <c r="B154" s="1281"/>
      <c r="C154" s="911"/>
      <c r="D154" s="911"/>
      <c r="E154" s="911"/>
      <c r="F154" s="911"/>
      <c r="G154" s="916"/>
      <c r="H154" s="903"/>
      <c r="I154" s="914"/>
      <c r="J154" s="900"/>
      <c r="K154" s="915"/>
      <c r="L154" s="507"/>
      <c r="M154" s="518" t="s">
        <v>17</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281"/>
      <c r="B155" s="911"/>
      <c r="C155" s="911"/>
      <c r="D155" s="911"/>
      <c r="E155" s="911"/>
      <c r="F155" s="911"/>
      <c r="G155" s="916"/>
      <c r="H155" s="903"/>
      <c r="I155" s="903"/>
      <c r="J155" s="900"/>
      <c r="K155" s="910"/>
      <c r="L155" s="507"/>
      <c r="M155" s="527" t="s">
        <v>18</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899"/>
      <c r="B156" s="899"/>
      <c r="C156" s="899"/>
      <c r="D156" s="899"/>
      <c r="E156" s="899"/>
      <c r="F156" s="899"/>
      <c r="G156" s="899"/>
      <c r="H156" s="899"/>
      <c r="I156" s="899"/>
      <c r="J156" s="899"/>
      <c r="K156" s="899"/>
      <c r="L156" s="507"/>
      <c r="M156" s="534" t="s">
        <v>307</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ht="17.100000000000001" customHeight="1">
      <c r="X157" s="196"/>
      <c r="Y157" s="196"/>
      <c r="Z157" s="196"/>
      <c r="AA157" s="196"/>
      <c r="AB157" s="196"/>
      <c r="AC157" s="196"/>
      <c r="AD157" s="196"/>
      <c r="AE157" s="196"/>
      <c r="AF157" s="196"/>
      <c r="AG157" s="196"/>
      <c r="AH157" s="196"/>
    </row>
    <row r="158" spans="1:35" s="34" customFormat="1" ht="17.100000000000001" customHeight="1">
      <c r="G158" s="34" t="s">
        <v>12</v>
      </c>
      <c r="I158" s="34" t="s">
        <v>182</v>
      </c>
      <c r="V158" s="151"/>
      <c r="X158" s="209"/>
      <c r="Y158" s="209"/>
      <c r="Z158" s="209"/>
      <c r="AA158" s="209"/>
      <c r="AB158" s="209"/>
      <c r="AC158" s="209"/>
      <c r="AD158" s="209"/>
      <c r="AE158" s="209"/>
      <c r="AF158" s="209"/>
      <c r="AG158" s="209"/>
      <c r="AH158" s="209"/>
    </row>
    <row r="159" spans="1:35" ht="17.100000000000001" customHeight="1">
      <c r="T159" s="116"/>
      <c r="U159" s="40"/>
      <c r="X159" s="196"/>
      <c r="Y159" s="196"/>
      <c r="Z159" s="196"/>
      <c r="AA159" s="196"/>
      <c r="AB159" s="196"/>
      <c r="AC159" s="196"/>
      <c r="AD159" s="196"/>
      <c r="AE159" s="196"/>
      <c r="AF159" s="196"/>
      <c r="AG159" s="196"/>
      <c r="AH159" s="196"/>
    </row>
    <row r="160" spans="1:35" s="492" customFormat="1" ht="22.5">
      <c r="A160" s="1281">
        <v>1</v>
      </c>
      <c r="B160" s="848"/>
      <c r="C160" s="848"/>
      <c r="D160" s="848"/>
      <c r="E160" s="849"/>
      <c r="F160" s="850"/>
      <c r="G160" s="850"/>
      <c r="H160" s="850"/>
      <c r="I160" s="851"/>
      <c r="J160" s="846"/>
      <c r="K160" s="853"/>
      <c r="L160" s="561">
        <f>mergeValue(A160)</f>
        <v>1</v>
      </c>
      <c r="M160" s="609" t="s">
        <v>19</v>
      </c>
      <c r="N160" s="548"/>
      <c r="O160" s="1378"/>
      <c r="P160" s="1379"/>
      <c r="Q160" s="1379"/>
      <c r="R160" s="1379"/>
      <c r="S160" s="1379"/>
      <c r="T160" s="1379"/>
      <c r="U160" s="1379"/>
      <c r="V160" s="1380"/>
      <c r="W160" s="1125" t="s">
        <v>717</v>
      </c>
      <c r="X160" s="553"/>
      <c r="Y160" s="553"/>
      <c r="Z160" s="553"/>
      <c r="AA160" s="553"/>
      <c r="AB160" s="553"/>
      <c r="AC160" s="553"/>
      <c r="AD160" s="553"/>
      <c r="AE160" s="553"/>
      <c r="AF160" s="553"/>
      <c r="AG160" s="553"/>
    </row>
    <row r="161" spans="1:33" s="492" customFormat="1" ht="22.5">
      <c r="A161" s="1281"/>
      <c r="B161" s="1281">
        <v>1</v>
      </c>
      <c r="C161" s="848"/>
      <c r="D161" s="848"/>
      <c r="E161" s="850"/>
      <c r="F161" s="850"/>
      <c r="G161" s="850"/>
      <c r="H161" s="850"/>
      <c r="I161" s="845"/>
      <c r="J161" s="844"/>
      <c r="K161" s="847"/>
      <c r="L161" s="561" t="str">
        <f>mergeValue(A161) &amp;"."&amp; mergeValue(B161)</f>
        <v>1.1</v>
      </c>
      <c r="M161" s="515" t="s">
        <v>15</v>
      </c>
      <c r="N161" s="548"/>
      <c r="O161" s="1378"/>
      <c r="P161" s="1379"/>
      <c r="Q161" s="1379"/>
      <c r="R161" s="1379"/>
      <c r="S161" s="1379"/>
      <c r="T161" s="1379"/>
      <c r="U161" s="1379"/>
      <c r="V161" s="1380"/>
      <c r="W161" s="1125" t="s">
        <v>458</v>
      </c>
      <c r="X161" s="553"/>
      <c r="Y161" s="553"/>
      <c r="Z161" s="553"/>
      <c r="AA161" s="553"/>
      <c r="AB161" s="553"/>
      <c r="AC161" s="553"/>
      <c r="AD161" s="553"/>
      <c r="AE161" s="553"/>
      <c r="AF161" s="553"/>
      <c r="AG161" s="553"/>
    </row>
    <row r="162" spans="1:33" s="492" customFormat="1" ht="22.5">
      <c r="A162" s="1281"/>
      <c r="B162" s="1281"/>
      <c r="C162" s="1281">
        <v>1</v>
      </c>
      <c r="D162" s="848"/>
      <c r="E162" s="850"/>
      <c r="F162" s="850"/>
      <c r="G162" s="850"/>
      <c r="H162" s="850"/>
      <c r="I162" s="852"/>
      <c r="J162" s="844"/>
      <c r="K162" s="847"/>
      <c r="L162" s="561" t="str">
        <f>mergeValue(A162) &amp;"."&amp; mergeValue(B162)&amp;"."&amp; mergeValue(C162)</f>
        <v>1.1.1</v>
      </c>
      <c r="M162" s="516" t="s">
        <v>7</v>
      </c>
      <c r="N162" s="548"/>
      <c r="O162" s="1378"/>
      <c r="P162" s="1379"/>
      <c r="Q162" s="1379"/>
      <c r="R162" s="1379"/>
      <c r="S162" s="1379"/>
      <c r="T162" s="1379"/>
      <c r="U162" s="1379"/>
      <c r="V162" s="1380"/>
      <c r="W162" s="1125" t="s">
        <v>599</v>
      </c>
      <c r="X162" s="553"/>
      <c r="Y162" s="553"/>
      <c r="Z162" s="553"/>
      <c r="AA162" s="553"/>
      <c r="AB162" s="553"/>
      <c r="AC162" s="553"/>
      <c r="AD162" s="553"/>
      <c r="AE162" s="553"/>
      <c r="AF162" s="553"/>
      <c r="AG162" s="553"/>
    </row>
    <row r="163" spans="1:33" s="492" customFormat="1" ht="22.5">
      <c r="A163" s="1281"/>
      <c r="B163" s="1281"/>
      <c r="C163" s="1281"/>
      <c r="D163" s="1281">
        <v>1</v>
      </c>
      <c r="E163" s="850"/>
      <c r="F163" s="850"/>
      <c r="G163" s="850"/>
      <c r="H163" s="850"/>
      <c r="I163" s="852"/>
      <c r="J163" s="844"/>
      <c r="K163" s="847"/>
      <c r="L163" s="561" t="str">
        <f>mergeValue(A163) &amp;"."&amp; mergeValue(B163)&amp;"."&amp; mergeValue(C163)&amp;"."&amp; mergeValue(D163)</f>
        <v>1.1.1.1</v>
      </c>
      <c r="M163" s="517" t="s">
        <v>21</v>
      </c>
      <c r="N163" s="548"/>
      <c r="O163" s="1378"/>
      <c r="P163" s="1379"/>
      <c r="Q163" s="1379"/>
      <c r="R163" s="1379"/>
      <c r="S163" s="1379"/>
      <c r="T163" s="1379"/>
      <c r="U163" s="1379"/>
      <c r="V163" s="1380"/>
      <c r="W163" s="1125" t="s">
        <v>600</v>
      </c>
      <c r="X163" s="553"/>
      <c r="Y163" s="553"/>
      <c r="Z163" s="553"/>
      <c r="AA163" s="553"/>
      <c r="AB163" s="553"/>
      <c r="AC163" s="553"/>
      <c r="AD163" s="553"/>
      <c r="AE163" s="553"/>
      <c r="AF163" s="553"/>
      <c r="AG163" s="553"/>
    </row>
    <row r="164" spans="1:33" s="492" customFormat="1" ht="78.75">
      <c r="A164" s="1281"/>
      <c r="B164" s="1281"/>
      <c r="C164" s="1281"/>
      <c r="D164" s="1281"/>
      <c r="E164" s="1281">
        <v>1</v>
      </c>
      <c r="F164" s="850"/>
      <c r="G164" s="850"/>
      <c r="H164" s="848">
        <v>1</v>
      </c>
      <c r="I164" s="1281">
        <v>1</v>
      </c>
      <c r="J164" s="850"/>
      <c r="K164" s="855"/>
      <c r="L164" s="561" t="str">
        <f>mergeValue(A164) &amp;"."&amp; mergeValue(B164)&amp;"."&amp; mergeValue(C164)&amp;"."&amp; mergeValue(D164)&amp;"."&amp; mergeValue(E164)</f>
        <v>1.1.1.1.1</v>
      </c>
      <c r="M164" s="523" t="s">
        <v>8</v>
      </c>
      <c r="N164" s="549"/>
      <c r="O164" s="1284"/>
      <c r="P164" s="1285"/>
      <c r="Q164" s="1285"/>
      <c r="R164" s="1285"/>
      <c r="S164" s="1285"/>
      <c r="T164" s="1285"/>
      <c r="U164" s="1285"/>
      <c r="V164" s="1286"/>
      <c r="W164" s="1125" t="s">
        <v>718</v>
      </c>
      <c r="X164" s="553"/>
      <c r="Y164" s="553"/>
      <c r="Z164" s="553"/>
      <c r="AA164" s="553"/>
      <c r="AB164" s="553"/>
      <c r="AC164" s="553"/>
      <c r="AD164" s="553"/>
      <c r="AE164" s="553"/>
      <c r="AF164" s="553"/>
      <c r="AG164" s="553"/>
    </row>
    <row r="165" spans="1:33" s="492" customFormat="1" ht="33.75">
      <c r="A165" s="1281"/>
      <c r="B165" s="1281"/>
      <c r="C165" s="1281"/>
      <c r="D165" s="1281"/>
      <c r="E165" s="1281"/>
      <c r="F165" s="1281">
        <v>1</v>
      </c>
      <c r="G165" s="848"/>
      <c r="H165" s="848"/>
      <c r="I165" s="1281"/>
      <c r="J165" s="1281">
        <v>1</v>
      </c>
      <c r="K165" s="856"/>
      <c r="L165" s="561" t="str">
        <f>mergeValue(A165) &amp;"."&amp; mergeValue(B165)&amp;"."&amp; mergeValue(C165)&amp;"."&amp; mergeValue(D165)&amp;"."&amp; mergeValue(E165)&amp;"."&amp; mergeValue(F165)</f>
        <v>1.1.1.1.1.1</v>
      </c>
      <c r="M165" s="524" t="s">
        <v>9</v>
      </c>
      <c r="N165" s="549"/>
      <c r="O165" s="1284"/>
      <c r="P165" s="1285"/>
      <c r="Q165" s="1285"/>
      <c r="R165" s="1285"/>
      <c r="S165" s="1285"/>
      <c r="T165" s="1285"/>
      <c r="U165" s="1285"/>
      <c r="V165" s="1286"/>
      <c r="W165" s="1125" t="s">
        <v>719</v>
      </c>
      <c r="X165" s="553"/>
      <c r="Y165" s="557" t="str">
        <f>strCheckUnique(Z165:Z168)</f>
        <v/>
      </c>
      <c r="Z165" s="553"/>
      <c r="AA165" s="557" t="str">
        <f>IF(O165="","",O165 &amp; ":_")</f>
        <v/>
      </c>
      <c r="AB165" s="553"/>
      <c r="AC165" s="553"/>
      <c r="AD165" s="553"/>
      <c r="AE165" s="553"/>
      <c r="AF165" s="553"/>
      <c r="AG165" s="553"/>
    </row>
    <row r="166" spans="1:33" s="492" customFormat="1" ht="122.1" customHeight="1">
      <c r="A166" s="1281"/>
      <c r="B166" s="1281"/>
      <c r="C166" s="1281"/>
      <c r="D166" s="1281"/>
      <c r="E166" s="1281"/>
      <c r="F166" s="1281"/>
      <c r="G166" s="848">
        <v>1</v>
      </c>
      <c r="H166" s="848"/>
      <c r="I166" s="1281"/>
      <c r="J166" s="1281"/>
      <c r="K166" s="856">
        <v>1</v>
      </c>
      <c r="L166" s="561" t="str">
        <f>mergeValue(A166) &amp;"."&amp; mergeValue(B166)&amp;"."&amp; mergeValue(C166)&amp;"."&amp; mergeValue(D166)&amp;"."&amp; mergeValue(E166)&amp;"."&amp; mergeValue(F166)&amp;"."&amp; mergeValue(G166)</f>
        <v>1.1.1.1.1.1.1</v>
      </c>
      <c r="M166" s="1010"/>
      <c r="N166" s="554"/>
      <c r="O166" s="1019"/>
      <c r="P166" s="531"/>
      <c r="Q166" s="531"/>
      <c r="R166" s="1287"/>
      <c r="S166" s="1289" t="s">
        <v>82</v>
      </c>
      <c r="T166" s="1287"/>
      <c r="U166" s="1289" t="s">
        <v>82</v>
      </c>
      <c r="V166" s="546"/>
      <c r="W166" s="1299" t="s">
        <v>720</v>
      </c>
      <c r="X166" s="553" t="str">
        <f>strCheckDate(O167:V167)</f>
        <v/>
      </c>
      <c r="Y166" s="557"/>
      <c r="Z166" s="557" t="str">
        <f>IF(M166="","",M166 )</f>
        <v/>
      </c>
      <c r="AA166" s="557"/>
      <c r="AB166" s="557"/>
      <c r="AC166" s="557"/>
      <c r="AD166" s="553"/>
      <c r="AE166" s="553"/>
      <c r="AF166" s="553"/>
      <c r="AG166" s="553"/>
    </row>
    <row r="167" spans="1:33" s="492" customFormat="1" ht="11.25" hidden="1" customHeight="1">
      <c r="A167" s="1281"/>
      <c r="B167" s="1281"/>
      <c r="C167" s="1281"/>
      <c r="D167" s="1281"/>
      <c r="E167" s="1281"/>
      <c r="F167" s="1281"/>
      <c r="G167" s="848"/>
      <c r="H167" s="848"/>
      <c r="I167" s="1281"/>
      <c r="J167" s="1281"/>
      <c r="K167" s="856"/>
      <c r="L167" s="568"/>
      <c r="M167" s="614"/>
      <c r="N167" s="554"/>
      <c r="O167" s="552"/>
      <c r="P167" s="531"/>
      <c r="Q167" s="552" t="str">
        <f>R166 &amp; "-" &amp; T166</f>
        <v>-</v>
      </c>
      <c r="R167" s="1288"/>
      <c r="S167" s="1289"/>
      <c r="T167" s="1288"/>
      <c r="U167" s="1289"/>
      <c r="V167" s="546"/>
      <c r="W167" s="1300"/>
      <c r="X167" s="553"/>
      <c r="Y167" s="553"/>
      <c r="Z167" s="553"/>
      <c r="AA167" s="553"/>
      <c r="AB167" s="553"/>
      <c r="AC167" s="553"/>
      <c r="AD167" s="553"/>
      <c r="AE167" s="553"/>
      <c r="AF167" s="553"/>
      <c r="AG167" s="553"/>
    </row>
    <row r="168" spans="1:33" s="491" customFormat="1" ht="15" customHeight="1">
      <c r="A168" s="1281"/>
      <c r="B168" s="1281"/>
      <c r="C168" s="1281"/>
      <c r="D168" s="1281"/>
      <c r="E168" s="1281"/>
      <c r="F168" s="1281"/>
      <c r="G168" s="850"/>
      <c r="H168" s="848"/>
      <c r="I168" s="1281"/>
      <c r="J168" s="1281"/>
      <c r="K168" s="855"/>
      <c r="L168" s="507"/>
      <c r="M168" s="526" t="s">
        <v>24</v>
      </c>
      <c r="N168" s="520"/>
      <c r="O168" s="514"/>
      <c r="P168" s="514"/>
      <c r="Q168" s="514"/>
      <c r="R168" s="541"/>
      <c r="S168" s="533"/>
      <c r="T168" s="532"/>
      <c r="U168" s="520"/>
      <c r="V168" s="529"/>
      <c r="W168" s="1301"/>
      <c r="X168" s="555"/>
      <c r="Y168" s="555"/>
      <c r="Z168" s="555"/>
      <c r="AA168" s="555"/>
      <c r="AB168" s="555"/>
      <c r="AC168" s="555"/>
      <c r="AD168" s="555"/>
      <c r="AE168" s="555"/>
      <c r="AF168" s="555"/>
      <c r="AG168" s="555"/>
    </row>
    <row r="169" spans="1:33" s="491" customFormat="1" ht="15" customHeight="1">
      <c r="A169" s="1281"/>
      <c r="B169" s="1281"/>
      <c r="C169" s="1281"/>
      <c r="D169" s="1281"/>
      <c r="E169" s="1281"/>
      <c r="F169" s="850"/>
      <c r="G169" s="850"/>
      <c r="H169" s="848"/>
      <c r="I169" s="1281"/>
      <c r="J169" s="850"/>
      <c r="K169" s="855"/>
      <c r="L169" s="507"/>
      <c r="M169" s="525" t="s">
        <v>10</v>
      </c>
      <c r="N169" s="519"/>
      <c r="O169" s="514"/>
      <c r="P169" s="514"/>
      <c r="Q169" s="514"/>
      <c r="R169" s="541"/>
      <c r="S169" s="533"/>
      <c r="T169" s="532"/>
      <c r="U169" s="519"/>
      <c r="V169" s="533"/>
      <c r="W169" s="529"/>
      <c r="X169" s="555"/>
      <c r="Y169" s="555"/>
      <c r="Z169" s="555"/>
      <c r="AA169" s="555"/>
      <c r="AB169" s="555"/>
      <c r="AC169" s="555"/>
      <c r="AD169" s="555"/>
      <c r="AE169" s="555"/>
      <c r="AF169" s="555"/>
      <c r="AG169" s="555"/>
    </row>
    <row r="170" spans="1:33" s="491" customFormat="1" ht="15" customHeight="1">
      <c r="A170" s="1281"/>
      <c r="B170" s="1281"/>
      <c r="C170" s="1281"/>
      <c r="D170" s="1281"/>
      <c r="E170" s="854"/>
      <c r="F170" s="850"/>
      <c r="G170" s="850"/>
      <c r="H170" s="850"/>
      <c r="I170" s="846"/>
      <c r="J170" s="843"/>
      <c r="K170" s="853"/>
      <c r="L170" s="507"/>
      <c r="M170" s="520" t="s">
        <v>11</v>
      </c>
      <c r="N170" s="518"/>
      <c r="O170" s="514"/>
      <c r="P170" s="514"/>
      <c r="Q170" s="514"/>
      <c r="R170" s="541"/>
      <c r="S170" s="533"/>
      <c r="T170" s="532"/>
      <c r="U170" s="518"/>
      <c r="V170" s="533"/>
      <c r="W170" s="529"/>
      <c r="X170" s="555"/>
      <c r="Y170" s="555"/>
      <c r="Z170" s="555"/>
      <c r="AA170" s="555"/>
      <c r="AB170" s="555"/>
      <c r="AC170" s="555"/>
      <c r="AD170" s="555"/>
      <c r="AE170" s="555"/>
      <c r="AF170" s="555"/>
      <c r="AG170" s="555"/>
    </row>
    <row r="171" spans="1:33" s="491" customFormat="1" ht="15" customHeight="1">
      <c r="A171" s="1281"/>
      <c r="B171" s="1281"/>
      <c r="C171" s="1281"/>
      <c r="D171" s="854"/>
      <c r="E171" s="854"/>
      <c r="F171" s="850"/>
      <c r="G171" s="850"/>
      <c r="H171" s="850"/>
      <c r="I171" s="846"/>
      <c r="J171" s="843"/>
      <c r="K171" s="853"/>
      <c r="L171" s="507"/>
      <c r="M171" s="519" t="s">
        <v>16</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281"/>
      <c r="B172" s="1281"/>
      <c r="C172" s="854"/>
      <c r="D172" s="854"/>
      <c r="E172" s="854"/>
      <c r="F172" s="854"/>
      <c r="G172" s="859"/>
      <c r="H172" s="846"/>
      <c r="I172" s="857"/>
      <c r="J172" s="843"/>
      <c r="K172" s="858"/>
      <c r="L172" s="507"/>
      <c r="M172" s="518" t="s">
        <v>17</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281"/>
      <c r="B173" s="854"/>
      <c r="C173" s="854"/>
      <c r="D173" s="854"/>
      <c r="E173" s="854"/>
      <c r="F173" s="854"/>
      <c r="G173" s="859"/>
      <c r="H173" s="846"/>
      <c r="I173" s="846"/>
      <c r="J173" s="843"/>
      <c r="K173" s="853"/>
      <c r="L173" s="507"/>
      <c r="M173" s="527" t="s">
        <v>18</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842"/>
      <c r="B174" s="842"/>
      <c r="C174" s="842"/>
      <c r="D174" s="842"/>
      <c r="E174" s="842"/>
      <c r="F174" s="842"/>
      <c r="G174" s="842"/>
      <c r="H174" s="842"/>
      <c r="I174" s="842"/>
      <c r="J174" s="842"/>
      <c r="K174" s="842"/>
      <c r="L174" s="507"/>
      <c r="M174" s="534" t="s">
        <v>307</v>
      </c>
      <c r="N174" s="518"/>
      <c r="O174" s="514"/>
      <c r="P174" s="514"/>
      <c r="Q174" s="514"/>
      <c r="R174" s="541"/>
      <c r="S174" s="533"/>
      <c r="T174" s="532"/>
      <c r="U174" s="518"/>
      <c r="V174" s="719"/>
      <c r="W174" s="719"/>
      <c r="X174" s="719"/>
      <c r="Y174" s="728"/>
      <c r="Z174" s="727"/>
      <c r="AA174" s="726"/>
      <c r="AB174" s="720"/>
      <c r="AC174" s="727"/>
      <c r="AD174" s="724"/>
      <c r="AE174" s="555"/>
      <c r="AF174" s="555"/>
      <c r="AG174" s="555"/>
    </row>
    <row r="176" spans="1:33" s="34" customFormat="1" ht="17.100000000000001" customHeight="1">
      <c r="G176" s="34" t="s">
        <v>12</v>
      </c>
      <c r="I176" s="34" t="s">
        <v>206</v>
      </c>
      <c r="AD176" s="151"/>
    </row>
    <row r="177" spans="1:47" ht="17.100000000000001" customHeight="1">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row>
    <row r="178" spans="1:47" s="650" customFormat="1" ht="22.5">
      <c r="A178" s="1281">
        <v>1</v>
      </c>
      <c r="B178" s="927"/>
      <c r="C178" s="927"/>
      <c r="D178" s="927"/>
      <c r="E178" s="927"/>
      <c r="F178" s="927"/>
      <c r="G178" s="928"/>
      <c r="H178" s="928"/>
      <c r="I178" s="930"/>
      <c r="J178" s="922"/>
      <c r="K178" s="922"/>
      <c r="L178" s="687">
        <f>mergeValue(A178)</f>
        <v>1</v>
      </c>
      <c r="M178" s="609" t="s">
        <v>19</v>
      </c>
      <c r="N178" s="680"/>
      <c r="O178" s="1378"/>
      <c r="P178" s="1379"/>
      <c r="Q178" s="1379"/>
      <c r="R178" s="1379"/>
      <c r="S178" s="1379"/>
      <c r="T178" s="1379"/>
      <c r="U178" s="1379"/>
      <c r="V178" s="1379"/>
      <c r="W178" s="1380"/>
      <c r="X178" s="1093" t="s">
        <v>717</v>
      </c>
      <c r="Y178" s="682"/>
      <c r="Z178" s="682"/>
      <c r="AA178" s="682"/>
      <c r="AB178" s="682"/>
      <c r="AC178" s="682"/>
      <c r="AD178" s="682"/>
      <c r="AE178" s="682"/>
      <c r="AF178" s="682"/>
      <c r="AG178" s="682"/>
    </row>
    <row r="179" spans="1:47" s="650" customFormat="1" ht="22.5">
      <c r="A179" s="1281"/>
      <c r="B179" s="1281">
        <v>1</v>
      </c>
      <c r="C179" s="927"/>
      <c r="D179" s="927"/>
      <c r="E179" s="927"/>
      <c r="F179" s="927"/>
      <c r="G179" s="932"/>
      <c r="H179" s="929"/>
      <c r="I179" s="934"/>
      <c r="J179" s="919"/>
      <c r="K179" s="918"/>
      <c r="L179" s="687" t="str">
        <f>mergeValue(A179) &amp;"."&amp; mergeValue(B179)</f>
        <v>1.1</v>
      </c>
      <c r="M179" s="657" t="s">
        <v>15</v>
      </c>
      <c r="N179" s="680"/>
      <c r="O179" s="1378"/>
      <c r="P179" s="1379"/>
      <c r="Q179" s="1379"/>
      <c r="R179" s="1379"/>
      <c r="S179" s="1379"/>
      <c r="T179" s="1379"/>
      <c r="U179" s="1379"/>
      <c r="V179" s="1379"/>
      <c r="W179" s="1380"/>
      <c r="X179" s="1093" t="s">
        <v>458</v>
      </c>
      <c r="Y179" s="682"/>
      <c r="Z179" s="682"/>
      <c r="AA179" s="682"/>
      <c r="AB179" s="682"/>
      <c r="AC179" s="682"/>
      <c r="AD179" s="682"/>
      <c r="AE179" s="682"/>
      <c r="AF179" s="682"/>
      <c r="AG179" s="682"/>
    </row>
    <row r="180" spans="1:47" s="650" customFormat="1" ht="22.5">
      <c r="A180" s="1281"/>
      <c r="B180" s="1281"/>
      <c r="C180" s="1281">
        <v>1</v>
      </c>
      <c r="D180" s="927"/>
      <c r="E180" s="927"/>
      <c r="F180" s="927"/>
      <c r="G180" s="932"/>
      <c r="H180" s="929"/>
      <c r="I180" s="935"/>
      <c r="J180" s="919"/>
      <c r="K180" s="918"/>
      <c r="L180" s="687" t="str">
        <f>mergeValue(A180) &amp;"."&amp; mergeValue(B180)&amp;"."&amp; mergeValue(C180)</f>
        <v>1.1.1</v>
      </c>
      <c r="M180" s="658" t="s">
        <v>7</v>
      </c>
      <c r="N180" s="680"/>
      <c r="O180" s="1378"/>
      <c r="P180" s="1379"/>
      <c r="Q180" s="1379"/>
      <c r="R180" s="1379"/>
      <c r="S180" s="1379"/>
      <c r="T180" s="1379"/>
      <c r="U180" s="1379"/>
      <c r="V180" s="1379"/>
      <c r="W180" s="1380"/>
      <c r="X180" s="1093" t="s">
        <v>599</v>
      </c>
      <c r="Y180" s="682"/>
      <c r="Z180" s="682"/>
      <c r="AA180" s="682"/>
      <c r="AB180" s="682"/>
      <c r="AC180" s="682"/>
      <c r="AD180" s="682"/>
      <c r="AE180" s="682"/>
      <c r="AF180" s="682"/>
      <c r="AG180" s="682"/>
    </row>
    <row r="181" spans="1:47" s="650" customFormat="1" ht="22.5">
      <c r="A181" s="1281"/>
      <c r="B181" s="1281"/>
      <c r="C181" s="1281"/>
      <c r="D181" s="1281">
        <v>1</v>
      </c>
      <c r="E181" s="927"/>
      <c r="F181" s="927"/>
      <c r="G181" s="932"/>
      <c r="H181" s="929"/>
      <c r="I181" s="935"/>
      <c r="J181" s="933"/>
      <c r="K181" s="918"/>
      <c r="L181" s="687" t="str">
        <f>mergeValue(A181) &amp;"."&amp; mergeValue(B181)&amp;"."&amp; mergeValue(C181)&amp;"."&amp; mergeValue(D181)</f>
        <v>1.1.1.1</v>
      </c>
      <c r="M181" s="659" t="s">
        <v>21</v>
      </c>
      <c r="N181" s="680"/>
      <c r="O181" s="1378"/>
      <c r="P181" s="1379"/>
      <c r="Q181" s="1379"/>
      <c r="R181" s="1379"/>
      <c r="S181" s="1379"/>
      <c r="T181" s="1379"/>
      <c r="U181" s="1379"/>
      <c r="V181" s="1379"/>
      <c r="W181" s="1380"/>
      <c r="X181" s="967" t="s">
        <v>622</v>
      </c>
      <c r="Y181" s="682"/>
      <c r="Z181" s="682"/>
      <c r="AA181" s="682"/>
      <c r="AB181" s="682"/>
      <c r="AC181" s="682"/>
      <c r="AD181" s="682"/>
      <c r="AE181" s="682"/>
      <c r="AF181" s="682"/>
      <c r="AG181" s="682"/>
    </row>
    <row r="182" spans="1:47" s="650" customFormat="1" ht="56.25" customHeight="1">
      <c r="A182" s="1281"/>
      <c r="B182" s="1281"/>
      <c r="C182" s="1281"/>
      <c r="D182" s="1281"/>
      <c r="E182" s="927">
        <v>1</v>
      </c>
      <c r="F182" s="927"/>
      <c r="G182" s="932"/>
      <c r="H182" s="929"/>
      <c r="I182" s="935"/>
      <c r="J182" s="933"/>
      <c r="K182" s="923"/>
      <c r="L182" s="687" t="str">
        <f>mergeValue(A182) &amp;"."&amp; mergeValue(B182)&amp;"."&amp; mergeValue(C182)&amp;"."&amp; mergeValue(D182)&amp;"."&amp; mergeValue(E182)</f>
        <v>1.1.1.1.1</v>
      </c>
      <c r="M182" s="1013"/>
      <c r="N182" s="655"/>
      <c r="O182" s="1015"/>
      <c r="P182" s="1016"/>
      <c r="Q182" s="637"/>
      <c r="R182" s="637"/>
      <c r="S182" s="1032"/>
      <c r="T182" s="618" t="s">
        <v>82</v>
      </c>
      <c r="U182" s="1032"/>
      <c r="V182" s="618" t="s">
        <v>82</v>
      </c>
      <c r="W182" s="689"/>
      <c r="X182" s="1299" t="s">
        <v>746</v>
      </c>
      <c r="Y182" s="682" t="str">
        <f>strCheckDateTwo(N182:W182)</f>
        <v/>
      </c>
      <c r="Z182" s="682"/>
      <c r="AA182" s="682"/>
      <c r="AB182" s="682"/>
      <c r="AC182" s="682"/>
      <c r="AD182" s="682"/>
      <c r="AE182" s="682"/>
      <c r="AF182" s="682"/>
      <c r="AG182" s="682"/>
    </row>
    <row r="183" spans="1:47" s="650" customFormat="1" ht="14.25" hidden="1" customHeight="1">
      <c r="A183" s="1281"/>
      <c r="B183" s="1281"/>
      <c r="C183" s="1281"/>
      <c r="D183" s="1281"/>
      <c r="E183" s="927"/>
      <c r="F183" s="927"/>
      <c r="G183" s="932"/>
      <c r="H183" s="929"/>
      <c r="I183" s="935"/>
      <c r="J183" s="933"/>
      <c r="K183" s="923"/>
      <c r="L183" s="678"/>
      <c r="M183" s="665"/>
      <c r="N183" s="614"/>
      <c r="O183" s="614"/>
      <c r="P183" s="614"/>
      <c r="Q183" s="614"/>
      <c r="R183" s="681" t="str">
        <f>S182 &amp; "-" &amp; U182</f>
        <v>-</v>
      </c>
      <c r="S183" s="690"/>
      <c r="T183" s="683"/>
      <c r="U183" s="690"/>
      <c r="V183" s="614"/>
      <c r="W183" s="614"/>
      <c r="X183" s="1300"/>
      <c r="Y183" s="682"/>
      <c r="Z183" s="682"/>
      <c r="AA183" s="682"/>
      <c r="AB183" s="682"/>
      <c r="AC183" s="682"/>
      <c r="AD183" s="682"/>
      <c r="AE183" s="682"/>
      <c r="AF183" s="682"/>
      <c r="AG183" s="682"/>
    </row>
    <row r="184" spans="1:47" s="650" customFormat="1" ht="15" customHeight="1">
      <c r="A184" s="1281"/>
      <c r="B184" s="1281"/>
      <c r="C184" s="1281"/>
      <c r="D184" s="1281"/>
      <c r="E184" s="927"/>
      <c r="F184" s="927"/>
      <c r="G184" s="932"/>
      <c r="H184" s="929"/>
      <c r="I184" s="935"/>
      <c r="J184" s="933"/>
      <c r="K184" s="923"/>
      <c r="L184" s="653"/>
      <c r="M184" s="662" t="s">
        <v>5</v>
      </c>
      <c r="N184" s="660"/>
      <c r="O184" s="656"/>
      <c r="P184" s="656"/>
      <c r="Q184" s="656"/>
      <c r="R184" s="656"/>
      <c r="S184" s="672"/>
      <c r="T184" s="668"/>
      <c r="U184" s="667"/>
      <c r="V184" s="660"/>
      <c r="W184" s="660"/>
      <c r="X184" s="1301"/>
      <c r="Y184" s="682"/>
      <c r="Z184" s="682"/>
      <c r="AA184" s="682"/>
      <c r="AB184" s="682"/>
      <c r="AC184" s="682"/>
      <c r="AD184" s="682"/>
      <c r="AE184" s="682"/>
      <c r="AF184" s="682"/>
      <c r="AG184" s="682"/>
    </row>
    <row r="185" spans="1:47" s="649" customFormat="1" ht="15" customHeight="1">
      <c r="A185" s="1281"/>
      <c r="B185" s="1281"/>
      <c r="C185" s="1281"/>
      <c r="D185" s="931"/>
      <c r="E185" s="931"/>
      <c r="F185" s="931"/>
      <c r="G185" s="932"/>
      <c r="H185" s="931"/>
      <c r="I185" s="935"/>
      <c r="J185" s="921"/>
      <c r="K185" s="925"/>
      <c r="L185" s="653"/>
      <c r="M185" s="661" t="s">
        <v>16</v>
      </c>
      <c r="N185" s="660"/>
      <c r="O185" s="656"/>
      <c r="P185" s="656"/>
      <c r="Q185" s="656"/>
      <c r="R185" s="656"/>
      <c r="S185" s="672"/>
      <c r="T185" s="668"/>
      <c r="U185" s="667"/>
      <c r="V185" s="660"/>
      <c r="W185" s="668"/>
      <c r="X185" s="664"/>
      <c r="Y185" s="684"/>
      <c r="Z185" s="684"/>
      <c r="AA185" s="684"/>
      <c r="AB185" s="684"/>
      <c r="AC185" s="684"/>
      <c r="AD185" s="684"/>
      <c r="AE185" s="684"/>
      <c r="AF185" s="684"/>
      <c r="AG185" s="684"/>
    </row>
    <row r="186" spans="1:47" s="649" customFormat="1" ht="15" customHeight="1">
      <c r="A186" s="1281"/>
      <c r="B186" s="1281"/>
      <c r="C186" s="931"/>
      <c r="D186" s="931"/>
      <c r="E186" s="931"/>
      <c r="F186" s="931"/>
      <c r="G186" s="932"/>
      <c r="H186" s="931"/>
      <c r="I186" s="926"/>
      <c r="J186" s="921"/>
      <c r="K186" s="925"/>
      <c r="L186" s="653"/>
      <c r="M186" s="660" t="s">
        <v>17</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281"/>
      <c r="B187" s="931"/>
      <c r="C187" s="931"/>
      <c r="D187" s="931"/>
      <c r="E187" s="931"/>
      <c r="F187" s="931"/>
      <c r="G187" s="932"/>
      <c r="H187" s="931"/>
      <c r="I187" s="926"/>
      <c r="J187" s="921"/>
      <c r="K187" s="925"/>
      <c r="L187" s="653"/>
      <c r="M187" s="663" t="s">
        <v>18</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917"/>
      <c r="B188" s="917"/>
      <c r="C188" s="917"/>
      <c r="D188" s="917"/>
      <c r="E188" s="917"/>
      <c r="F188" s="917"/>
      <c r="G188" s="924"/>
      <c r="H188" s="925"/>
      <c r="I188" s="920"/>
      <c r="J188" s="921"/>
      <c r="K188" s="917"/>
      <c r="L188" s="653"/>
      <c r="M188" s="669" t="s">
        <v>307</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ht="15" customHeight="1">
      <c r="G189" s="149"/>
      <c r="H189" s="150"/>
      <c r="I189" s="150"/>
      <c r="J189" s="8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96"/>
      <c r="AM189" s="196"/>
      <c r="AN189" s="196"/>
      <c r="AO189" s="196"/>
      <c r="AP189" s="196"/>
      <c r="AQ189" s="196"/>
      <c r="AR189" s="196"/>
      <c r="AS189" s="196"/>
      <c r="AT189" s="196"/>
      <c r="AU189" s="196"/>
    </row>
    <row r="190" spans="1:47" s="34" customFormat="1" ht="17.100000000000001" customHeight="1">
      <c r="G190" s="34" t="s">
        <v>12</v>
      </c>
      <c r="I190" s="34" t="s">
        <v>207</v>
      </c>
      <c r="T190" s="151"/>
    </row>
    <row r="191" spans="1:47" ht="17.100000000000001" customHeight="1">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row>
    <row r="192" spans="1:47" s="650" customFormat="1" ht="22.5">
      <c r="A192" s="1281">
        <v>1</v>
      </c>
      <c r="B192" s="962"/>
      <c r="C192" s="962"/>
      <c r="D192" s="962"/>
      <c r="E192" s="962"/>
      <c r="F192" s="955"/>
      <c r="G192" s="961"/>
      <c r="H192" s="961"/>
      <c r="I192" s="943"/>
      <c r="J192" s="942"/>
      <c r="K192" s="942"/>
      <c r="L192" s="687">
        <f>mergeValue(A192)</f>
        <v>1</v>
      </c>
      <c r="M192" s="609" t="s">
        <v>19</v>
      </c>
      <c r="N192" s="1389"/>
      <c r="O192" s="1390"/>
      <c r="P192" s="1390"/>
      <c r="Q192" s="1390"/>
      <c r="R192" s="1390"/>
      <c r="S192" s="1390"/>
      <c r="T192" s="1390"/>
      <c r="U192" s="1390"/>
      <c r="V192" s="1390"/>
      <c r="W192" s="1390"/>
      <c r="X192" s="1390"/>
      <c r="Y192" s="1390"/>
      <c r="Z192" s="1390"/>
      <c r="AA192" s="1390"/>
      <c r="AB192" s="1390"/>
      <c r="AC192" s="1390"/>
      <c r="AD192" s="1390"/>
      <c r="AE192" s="1390"/>
      <c r="AF192" s="1391"/>
      <c r="AG192" s="1093" t="s">
        <v>717</v>
      </c>
      <c r="AH192" s="682"/>
      <c r="AI192" s="682"/>
      <c r="AJ192" s="682"/>
      <c r="AK192" s="682"/>
      <c r="AL192" s="682"/>
      <c r="AM192" s="682"/>
      <c r="AN192" s="682"/>
      <c r="AO192" s="682"/>
      <c r="AP192" s="682"/>
      <c r="AQ192" s="682"/>
      <c r="AR192" s="682"/>
    </row>
    <row r="193" spans="1:46" s="650" customFormat="1" ht="22.5">
      <c r="A193" s="1281"/>
      <c r="B193" s="1281">
        <v>1</v>
      </c>
      <c r="C193" s="962"/>
      <c r="D193" s="962"/>
      <c r="E193" s="962"/>
      <c r="F193" s="955"/>
      <c r="G193" s="964"/>
      <c r="H193" s="965"/>
      <c r="I193" s="944"/>
      <c r="J193" s="939"/>
      <c r="K193" s="937"/>
      <c r="L193" s="687" t="str">
        <f>mergeValue(A193) &amp;"."&amp; mergeValue(B193)</f>
        <v>1.1</v>
      </c>
      <c r="M193" s="657" t="s">
        <v>15</v>
      </c>
      <c r="N193" s="1392"/>
      <c r="O193" s="1393"/>
      <c r="P193" s="1393"/>
      <c r="Q193" s="1393"/>
      <c r="R193" s="1393"/>
      <c r="S193" s="1393"/>
      <c r="T193" s="1393"/>
      <c r="U193" s="1393"/>
      <c r="V193" s="1393"/>
      <c r="W193" s="1393"/>
      <c r="X193" s="1393"/>
      <c r="Y193" s="1393"/>
      <c r="Z193" s="1393"/>
      <c r="AA193" s="1393"/>
      <c r="AB193" s="1393"/>
      <c r="AC193" s="1393"/>
      <c r="AD193" s="1393"/>
      <c r="AE193" s="1393"/>
      <c r="AF193" s="1394"/>
      <c r="AG193" s="1093" t="s">
        <v>458</v>
      </c>
      <c r="AH193" s="682"/>
      <c r="AI193" s="682"/>
      <c r="AJ193" s="682"/>
      <c r="AK193" s="682"/>
      <c r="AL193" s="682"/>
      <c r="AM193" s="682"/>
      <c r="AN193" s="682"/>
      <c r="AO193" s="682"/>
      <c r="AP193" s="682"/>
      <c r="AQ193" s="682"/>
      <c r="AR193" s="682"/>
    </row>
    <row r="194" spans="1:46" s="650" customFormat="1" ht="22.5">
      <c r="A194" s="1281"/>
      <c r="B194" s="1281"/>
      <c r="C194" s="1281">
        <v>1</v>
      </c>
      <c r="D194" s="962"/>
      <c r="E194" s="962"/>
      <c r="F194" s="955"/>
      <c r="G194" s="964"/>
      <c r="H194" s="965"/>
      <c r="I194" s="944"/>
      <c r="J194" s="939"/>
      <c r="K194" s="937"/>
      <c r="L194" s="687" t="str">
        <f>mergeValue(A194) &amp;"."&amp; mergeValue(B194)&amp;"."&amp; mergeValue(C194)</f>
        <v>1.1.1</v>
      </c>
      <c r="M194" s="658" t="s">
        <v>7</v>
      </c>
      <c r="N194" s="1392"/>
      <c r="O194" s="1393"/>
      <c r="P194" s="1393"/>
      <c r="Q194" s="1393"/>
      <c r="R194" s="1393"/>
      <c r="S194" s="1393"/>
      <c r="T194" s="1393"/>
      <c r="U194" s="1393"/>
      <c r="V194" s="1393"/>
      <c r="W194" s="1393"/>
      <c r="X194" s="1393"/>
      <c r="Y194" s="1393"/>
      <c r="Z194" s="1393"/>
      <c r="AA194" s="1393"/>
      <c r="AB194" s="1393"/>
      <c r="AC194" s="1393"/>
      <c r="AD194" s="1393"/>
      <c r="AE194" s="1393"/>
      <c r="AF194" s="1394"/>
      <c r="AG194" s="1093" t="s">
        <v>599</v>
      </c>
      <c r="AH194" s="682"/>
      <c r="AI194" s="682"/>
      <c r="AJ194" s="682"/>
      <c r="AK194" s="682"/>
      <c r="AL194" s="682"/>
      <c r="AM194" s="682"/>
      <c r="AN194" s="682"/>
      <c r="AO194" s="682"/>
      <c r="AP194" s="682"/>
      <c r="AQ194" s="682"/>
      <c r="AR194" s="682"/>
    </row>
    <row r="195" spans="1:46" s="650" customFormat="1" ht="15" customHeight="1">
      <c r="A195" s="1281"/>
      <c r="B195" s="1281"/>
      <c r="C195" s="1281"/>
      <c r="D195" s="1281">
        <v>1</v>
      </c>
      <c r="E195" s="962"/>
      <c r="F195" s="955"/>
      <c r="G195" s="964"/>
      <c r="H195" s="965"/>
      <c r="I195" s="944"/>
      <c r="J195" s="939"/>
      <c r="K195" s="937"/>
      <c r="L195" s="687" t="str">
        <f>mergeValue(A195) &amp;"."&amp; mergeValue(B195)&amp;"."&amp; mergeValue(C195)&amp;"."&amp; mergeValue(D195)</f>
        <v>1.1.1.1</v>
      </c>
      <c r="M195" s="659" t="s">
        <v>21</v>
      </c>
      <c r="N195" s="1392"/>
      <c r="O195" s="1393"/>
      <c r="P195" s="1393"/>
      <c r="Q195" s="1393"/>
      <c r="R195" s="1393"/>
      <c r="S195" s="1393"/>
      <c r="T195" s="1393"/>
      <c r="U195" s="1393"/>
      <c r="V195" s="1393"/>
      <c r="W195" s="1393"/>
      <c r="X195" s="1393"/>
      <c r="Y195" s="1393"/>
      <c r="Z195" s="1393"/>
      <c r="AA195" s="1393"/>
      <c r="AB195" s="1393"/>
      <c r="AC195" s="1393"/>
      <c r="AD195" s="1393"/>
      <c r="AE195" s="1393"/>
      <c r="AF195" s="1394"/>
      <c r="AG195" s="1093" t="s">
        <v>622</v>
      </c>
      <c r="AH195" s="682"/>
      <c r="AI195" s="682"/>
      <c r="AJ195" s="682"/>
      <c r="AK195" s="682"/>
      <c r="AL195" s="682"/>
      <c r="AM195" s="682"/>
      <c r="AN195" s="682"/>
      <c r="AO195" s="682"/>
      <c r="AP195" s="682"/>
      <c r="AQ195" s="682"/>
      <c r="AR195" s="682"/>
    </row>
    <row r="196" spans="1:46" s="650" customFormat="1" ht="17.100000000000001" customHeight="1">
      <c r="A196" s="1281"/>
      <c r="B196" s="1281"/>
      <c r="C196" s="1281"/>
      <c r="D196" s="1281"/>
      <c r="E196" s="1281">
        <v>1</v>
      </c>
      <c r="F196" s="955"/>
      <c r="G196" s="964"/>
      <c r="H196" s="965"/>
      <c r="I196" s="966"/>
      <c r="J196" s="956"/>
      <c r="K196" s="1228"/>
      <c r="L196" s="1342" t="str">
        <f>mergeValue(A196) &amp;"."&amp; mergeValue(B196)&amp;"."&amp; mergeValue(C196)&amp;"."&amp; mergeValue(D196)&amp;"."&amp; mergeValue(E196)</f>
        <v>1.1.1.1.1</v>
      </c>
      <c r="M196" s="1343"/>
      <c r="N196" s="1289" t="s">
        <v>82</v>
      </c>
      <c r="O196" s="1349"/>
      <c r="P196" s="1347">
        <v>1</v>
      </c>
      <c r="Q196" s="1414"/>
      <c r="R196" s="1289" t="s">
        <v>82</v>
      </c>
      <c r="S196" s="1349"/>
      <c r="T196" s="1347">
        <v>1</v>
      </c>
      <c r="U196" s="1414"/>
      <c r="V196" s="1289" t="s">
        <v>82</v>
      </c>
      <c r="W196" s="665"/>
      <c r="X196" s="654">
        <v>1</v>
      </c>
      <c r="Y196" s="1036"/>
      <c r="Z196" s="637"/>
      <c r="AA196" s="637"/>
      <c r="AB196" s="1287"/>
      <c r="AC196" s="1289" t="s">
        <v>82</v>
      </c>
      <c r="AD196" s="1287"/>
      <c r="AE196" s="1289" t="s">
        <v>82</v>
      </c>
      <c r="AF196" s="679"/>
      <c r="AG196" s="1344" t="s">
        <v>621</v>
      </c>
      <c r="AH196" s="682" t="str">
        <f>strCheckDate(Z197:AF197)</f>
        <v/>
      </c>
      <c r="AI196" s="685" t="str">
        <f>IF(AND(COUNTIF(AJ191:AJ191,AJ196)&gt;1,AJ196&lt;&gt;""),"ErrUnique:HasDoubleConn","")</f>
        <v/>
      </c>
      <c r="AJ196" s="685"/>
      <c r="AK196" s="685"/>
      <c r="AL196" s="685"/>
      <c r="AM196" s="685"/>
      <c r="AN196" s="685"/>
      <c r="AO196" s="682"/>
      <c r="AP196" s="682"/>
      <c r="AQ196" s="682"/>
      <c r="AR196" s="682"/>
    </row>
    <row r="197" spans="1:46" s="650" customFormat="1" ht="17.100000000000001" customHeight="1">
      <c r="A197" s="1281"/>
      <c r="B197" s="1281"/>
      <c r="C197" s="1281"/>
      <c r="D197" s="1281"/>
      <c r="E197" s="1281"/>
      <c r="F197" s="955"/>
      <c r="G197" s="964"/>
      <c r="H197" s="965"/>
      <c r="I197" s="966"/>
      <c r="J197" s="956"/>
      <c r="K197" s="1228"/>
      <c r="L197" s="1342"/>
      <c r="M197" s="1343"/>
      <c r="N197" s="1289"/>
      <c r="O197" s="1349"/>
      <c r="P197" s="1347"/>
      <c r="Q197" s="1414"/>
      <c r="R197" s="1289"/>
      <c r="S197" s="1349"/>
      <c r="T197" s="1347"/>
      <c r="U197" s="1414"/>
      <c r="V197" s="1289"/>
      <c r="W197" s="688"/>
      <c r="X197" s="669"/>
      <c r="Y197" s="669"/>
      <c r="Z197" s="671"/>
      <c r="AA197" s="571" t="str">
        <f>AB196 &amp; "-" &amp; AD196</f>
        <v>-</v>
      </c>
      <c r="AB197" s="1288"/>
      <c r="AC197" s="1289"/>
      <c r="AD197" s="1288"/>
      <c r="AE197" s="1289"/>
      <c r="AF197" s="638"/>
      <c r="AG197" s="1345"/>
      <c r="AH197" s="682"/>
      <c r="AI197" s="685"/>
      <c r="AJ197" s="685"/>
      <c r="AK197" s="685"/>
      <c r="AL197" s="685"/>
      <c r="AM197" s="685"/>
      <c r="AN197" s="685"/>
      <c r="AO197" s="682"/>
      <c r="AP197" s="682"/>
      <c r="AQ197" s="682"/>
      <c r="AR197" s="682"/>
    </row>
    <row r="198" spans="1:46" s="650" customFormat="1" ht="17.100000000000001" customHeight="1">
      <c r="A198" s="1281"/>
      <c r="B198" s="1281"/>
      <c r="C198" s="1281"/>
      <c r="D198" s="1281"/>
      <c r="E198" s="1281"/>
      <c r="F198" s="955"/>
      <c r="G198" s="964"/>
      <c r="H198" s="965"/>
      <c r="I198" s="966"/>
      <c r="J198" s="956"/>
      <c r="K198" s="1228"/>
      <c r="L198" s="1342"/>
      <c r="M198" s="1343"/>
      <c r="N198" s="1289"/>
      <c r="O198" s="1349"/>
      <c r="P198" s="1347"/>
      <c r="Q198" s="1414"/>
      <c r="R198" s="1289"/>
      <c r="S198" s="570"/>
      <c r="T198" s="663"/>
      <c r="U198" s="669"/>
      <c r="V198" s="670"/>
      <c r="W198" s="670"/>
      <c r="X198" s="670"/>
      <c r="Y198" s="670"/>
      <c r="Z198" s="671"/>
      <c r="AA198" s="671"/>
      <c r="AB198" s="672"/>
      <c r="AC198" s="668"/>
      <c r="AD198" s="668"/>
      <c r="AE198" s="672"/>
      <c r="AF198" s="668"/>
      <c r="AG198" s="1345"/>
      <c r="AH198" s="682"/>
      <c r="AI198" s="685"/>
      <c r="AJ198" s="685"/>
      <c r="AK198" s="685"/>
      <c r="AL198" s="685"/>
      <c r="AM198" s="685"/>
      <c r="AN198" s="685"/>
      <c r="AO198" s="682"/>
      <c r="AP198" s="682"/>
      <c r="AQ198" s="682"/>
      <c r="AR198" s="682"/>
    </row>
    <row r="199" spans="1:46" s="650" customFormat="1" ht="17.100000000000001" customHeight="1">
      <c r="A199" s="1281"/>
      <c r="B199" s="1281"/>
      <c r="C199" s="1281"/>
      <c r="D199" s="1281"/>
      <c r="E199" s="1281"/>
      <c r="F199" s="955"/>
      <c r="G199" s="964"/>
      <c r="H199" s="965"/>
      <c r="I199" s="966"/>
      <c r="J199" s="956"/>
      <c r="K199" s="1228"/>
      <c r="L199" s="1342"/>
      <c r="M199" s="1343"/>
      <c r="N199" s="1289"/>
      <c r="O199" s="673"/>
      <c r="P199" s="675"/>
      <c r="Q199" s="674"/>
      <c r="R199" s="670"/>
      <c r="S199" s="670"/>
      <c r="T199" s="670"/>
      <c r="U199" s="670"/>
      <c r="V199" s="670"/>
      <c r="W199" s="670"/>
      <c r="X199" s="670"/>
      <c r="Y199" s="670"/>
      <c r="Z199" s="671"/>
      <c r="AA199" s="671"/>
      <c r="AB199" s="672"/>
      <c r="AC199" s="668"/>
      <c r="AD199" s="668"/>
      <c r="AE199" s="672"/>
      <c r="AF199" s="668"/>
      <c r="AG199" s="1345"/>
      <c r="AH199" s="682"/>
      <c r="AI199" s="685"/>
      <c r="AJ199" s="685"/>
      <c r="AK199" s="685"/>
      <c r="AL199" s="685"/>
      <c r="AM199" s="685"/>
      <c r="AN199" s="685"/>
      <c r="AO199" s="682"/>
      <c r="AP199" s="682"/>
      <c r="AQ199" s="682"/>
      <c r="AR199" s="682"/>
    </row>
    <row r="200" spans="1:46" s="649" customFormat="1" ht="15" customHeight="1">
      <c r="A200" s="1281"/>
      <c r="B200" s="1281"/>
      <c r="C200" s="1281"/>
      <c r="D200" s="1281"/>
      <c r="E200" s="963"/>
      <c r="F200" s="957"/>
      <c r="G200" s="959"/>
      <c r="H200" s="957"/>
      <c r="I200" s="966"/>
      <c r="J200" s="956"/>
      <c r="K200" s="950"/>
      <c r="L200" s="653"/>
      <c r="M200" s="662" t="s">
        <v>5</v>
      </c>
      <c r="N200" s="662"/>
      <c r="O200" s="662"/>
      <c r="P200" s="662"/>
      <c r="Q200" s="662"/>
      <c r="R200" s="662"/>
      <c r="S200" s="662"/>
      <c r="T200" s="662"/>
      <c r="U200" s="662"/>
      <c r="V200" s="662"/>
      <c r="W200" s="662"/>
      <c r="X200" s="662"/>
      <c r="Y200" s="662"/>
      <c r="Z200" s="662"/>
      <c r="AA200" s="662"/>
      <c r="AB200" s="662"/>
      <c r="AC200" s="662"/>
      <c r="AD200" s="662"/>
      <c r="AE200" s="662"/>
      <c r="AF200" s="662"/>
      <c r="AG200" s="1346"/>
      <c r="AH200" s="684"/>
      <c r="AI200" s="684"/>
      <c r="AJ200" s="686"/>
      <c r="AK200" s="686"/>
      <c r="AL200" s="686"/>
      <c r="AM200" s="686"/>
      <c r="AN200" s="686"/>
      <c r="AO200" s="684"/>
      <c r="AP200" s="684"/>
      <c r="AQ200" s="684"/>
      <c r="AR200" s="684"/>
    </row>
    <row r="201" spans="1:46" s="649" customFormat="1" ht="15" customHeight="1">
      <c r="A201" s="1281"/>
      <c r="B201" s="1281"/>
      <c r="C201" s="1281"/>
      <c r="D201" s="963"/>
      <c r="E201" s="963"/>
      <c r="F201" s="957"/>
      <c r="G201" s="964"/>
      <c r="H201" s="957"/>
      <c r="I201" s="950"/>
      <c r="J201" s="941"/>
      <c r="K201" s="950"/>
      <c r="L201" s="653"/>
      <c r="M201" s="661" t="s">
        <v>16</v>
      </c>
      <c r="N201" s="661"/>
      <c r="O201" s="661"/>
      <c r="P201" s="661"/>
      <c r="Q201" s="661"/>
      <c r="R201" s="661"/>
      <c r="S201" s="661"/>
      <c r="T201" s="661"/>
      <c r="U201" s="661"/>
      <c r="V201" s="661"/>
      <c r="W201" s="661"/>
      <c r="X201" s="661"/>
      <c r="Y201" s="661"/>
      <c r="Z201" s="661"/>
      <c r="AA201" s="661"/>
      <c r="AB201" s="661"/>
      <c r="AC201" s="661"/>
      <c r="AD201" s="661"/>
      <c r="AE201" s="661"/>
      <c r="AF201" s="668"/>
      <c r="AG201" s="664"/>
      <c r="AH201" s="684"/>
      <c r="AI201" s="684"/>
      <c r="AJ201" s="686"/>
      <c r="AK201" s="686"/>
      <c r="AL201" s="686"/>
      <c r="AM201" s="686"/>
      <c r="AN201" s="686"/>
      <c r="AO201" s="684"/>
      <c r="AP201" s="684"/>
      <c r="AQ201" s="684"/>
      <c r="AR201" s="684"/>
    </row>
    <row r="202" spans="1:46" s="649" customFormat="1" ht="15" customHeight="1">
      <c r="A202" s="1281"/>
      <c r="B202" s="1281"/>
      <c r="C202" s="963"/>
      <c r="D202" s="963"/>
      <c r="E202" s="963"/>
      <c r="F202" s="957"/>
      <c r="G202" s="964"/>
      <c r="H202" s="957"/>
      <c r="I202" s="950"/>
      <c r="J202" s="941"/>
      <c r="K202" s="950"/>
      <c r="L202" s="653"/>
      <c r="M202" s="660" t="s">
        <v>17</v>
      </c>
      <c r="N202" s="660"/>
      <c r="O202" s="660"/>
      <c r="P202" s="660"/>
      <c r="Q202" s="660"/>
      <c r="R202" s="660"/>
      <c r="S202" s="660"/>
      <c r="T202" s="660"/>
      <c r="U202" s="660"/>
      <c r="V202" s="660"/>
      <c r="W202" s="660"/>
      <c r="X202" s="660"/>
      <c r="Y202" s="660"/>
      <c r="Z202" s="656"/>
      <c r="AA202" s="656"/>
      <c r="AB202" s="672"/>
      <c r="AC202" s="668"/>
      <c r="AD202" s="667"/>
      <c r="AE202" s="660"/>
      <c r="AF202" s="668"/>
      <c r="AG202" s="664"/>
      <c r="AH202" s="684"/>
      <c r="AI202" s="684"/>
      <c r="AJ202" s="684"/>
      <c r="AK202" s="684"/>
      <c r="AL202" s="684"/>
      <c r="AM202" s="684"/>
      <c r="AN202" s="684"/>
      <c r="AO202" s="684"/>
      <c r="AP202" s="684"/>
      <c r="AQ202" s="684"/>
      <c r="AR202" s="684"/>
    </row>
    <row r="203" spans="1:46" s="649" customFormat="1" ht="15" customHeight="1">
      <c r="A203" s="1281"/>
      <c r="B203" s="963"/>
      <c r="C203" s="963"/>
      <c r="D203" s="963"/>
      <c r="E203" s="963"/>
      <c r="F203" s="957"/>
      <c r="G203" s="964"/>
      <c r="H203" s="957"/>
      <c r="I203" s="950"/>
      <c r="J203" s="941"/>
      <c r="K203" s="950"/>
      <c r="L203" s="653"/>
      <c r="M203" s="663" t="s">
        <v>18</v>
      </c>
      <c r="N203" s="663"/>
      <c r="O203" s="663"/>
      <c r="P203" s="663"/>
      <c r="Q203" s="663"/>
      <c r="R203" s="663"/>
      <c r="S203" s="663"/>
      <c r="T203" s="663"/>
      <c r="U203" s="663"/>
      <c r="V203" s="663"/>
      <c r="W203" s="663"/>
      <c r="X203" s="663"/>
      <c r="Y203" s="663"/>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936"/>
      <c r="B204" s="936"/>
      <c r="C204" s="936"/>
      <c r="D204" s="936"/>
      <c r="E204" s="936"/>
      <c r="F204" s="936"/>
      <c r="G204" s="949"/>
      <c r="H204" s="950"/>
      <c r="I204" s="940"/>
      <c r="J204" s="941"/>
      <c r="K204" s="936"/>
      <c r="L204" s="653"/>
      <c r="M204" s="669" t="s">
        <v>307</v>
      </c>
      <c r="N204" s="669"/>
      <c r="O204" s="669"/>
      <c r="P204" s="669"/>
      <c r="Q204" s="669"/>
      <c r="R204" s="669"/>
      <c r="S204" s="669"/>
      <c r="T204" s="669"/>
      <c r="U204" s="669"/>
      <c r="V204" s="669"/>
      <c r="W204" s="669"/>
      <c r="X204" s="669"/>
      <c r="Y204" s="669"/>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ht="15" customHeight="1">
      <c r="G205" s="149"/>
      <c r="H205" s="150"/>
      <c r="I205" s="150"/>
      <c r="J205" s="8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96"/>
      <c r="AL205" s="196"/>
      <c r="AM205" s="196"/>
      <c r="AN205" s="196"/>
      <c r="AO205" s="196"/>
      <c r="AP205" s="196"/>
      <c r="AQ205" s="196"/>
      <c r="AR205" s="196"/>
      <c r="AS205" s="196"/>
      <c r="AT205" s="196"/>
    </row>
    <row r="206" spans="1:46" ht="15" customHeight="1">
      <c r="G206" s="149"/>
      <c r="H206" s="150"/>
      <c r="I206" s="150"/>
      <c r="J206" s="80"/>
      <c r="K206" s="150"/>
      <c r="L206" s="150"/>
      <c r="M206" s="150"/>
      <c r="N206" s="150"/>
      <c r="O206" s="150"/>
      <c r="P206" s="150"/>
      <c r="Q206" s="1283"/>
      <c r="R206" s="150"/>
      <c r="S206" s="150"/>
      <c r="T206" s="150"/>
      <c r="U206" s="1283"/>
      <c r="V206" s="150"/>
      <c r="W206" s="150"/>
      <c r="X206" s="150"/>
      <c r="Y206" s="1033"/>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3"/>
      <c r="R207" s="150"/>
      <c r="S207" s="150"/>
      <c r="T207" s="150"/>
      <c r="U207" s="1283"/>
      <c r="V207" s="150"/>
      <c r="W207" s="150"/>
      <c r="X207" s="150"/>
      <c r="Y207" s="150"/>
      <c r="Z207" s="150"/>
      <c r="AA207" s="150"/>
      <c r="AB207" s="150"/>
      <c r="AC207" s="150"/>
    </row>
    <row r="208" spans="1:46" ht="15" customHeight="1">
      <c r="G208" s="149"/>
      <c r="H208" s="150"/>
      <c r="I208" s="150"/>
      <c r="J208" s="80"/>
      <c r="K208" s="150"/>
      <c r="L208" s="150"/>
      <c r="M208" s="150"/>
      <c r="N208" s="150"/>
      <c r="O208" s="150"/>
      <c r="Q208" s="1283"/>
      <c r="V208" s="150"/>
      <c r="W208" s="150"/>
      <c r="X208" s="150"/>
      <c r="Z208" s="150"/>
      <c r="AA208" s="150"/>
      <c r="AB208" s="150"/>
      <c r="AC208" s="692"/>
      <c r="AD208" s="150"/>
    </row>
    <row r="209" spans="1:83" ht="15" customHeight="1">
      <c r="G209" s="149"/>
      <c r="H209" s="150"/>
      <c r="I209" s="150"/>
      <c r="J209" s="80"/>
      <c r="K209" s="150"/>
      <c r="L209" s="150"/>
      <c r="M209" s="150"/>
      <c r="N209" s="150"/>
      <c r="O209" s="150"/>
      <c r="Q209" s="217"/>
      <c r="Y209" s="150"/>
      <c r="Z209" s="150"/>
      <c r="AA209" s="150"/>
      <c r="AB209" s="150"/>
      <c r="AC209" s="150"/>
      <c r="AD209" s="150"/>
      <c r="AE209" s="150"/>
    </row>
    <row r="210" spans="1:83" ht="15" customHeight="1">
      <c r="A210" s="693"/>
      <c r="B210" s="693"/>
      <c r="C210" s="693"/>
      <c r="D210" s="693"/>
      <c r="E210" s="693"/>
      <c r="F210" s="693"/>
      <c r="G210" s="696"/>
      <c r="H210" s="697"/>
      <c r="I210" s="697"/>
      <c r="J210" s="694"/>
      <c r="K210" s="697"/>
      <c r="L210" s="697"/>
      <c r="M210" s="697"/>
      <c r="N210" s="1415" t="s">
        <v>83</v>
      </c>
      <c r="O210" s="1349"/>
      <c r="P210" s="1347">
        <v>1</v>
      </c>
      <c r="Q210" s="1381"/>
      <c r="R210" s="1289" t="s">
        <v>82</v>
      </c>
      <c r="S210" s="1387"/>
      <c r="T210" s="1416">
        <v>1</v>
      </c>
      <c r="U210" s="1284"/>
      <c r="V210" s="1289" t="s">
        <v>82</v>
      </c>
      <c r="W210" s="784"/>
      <c r="X210" s="700">
        <v>1</v>
      </c>
      <c r="Y210" s="1033"/>
      <c r="Z210" s="697"/>
      <c r="AA210" s="697"/>
      <c r="AB210" s="697"/>
      <c r="AC210" s="697"/>
      <c r="AD210" s="697"/>
      <c r="AE210" s="693"/>
      <c r="AF210" s="691"/>
      <c r="AG210" s="691"/>
      <c r="AH210" s="691"/>
      <c r="AI210" s="691"/>
      <c r="AJ210" s="691"/>
      <c r="AK210" s="691"/>
      <c r="AL210" s="691"/>
      <c r="AM210" s="691"/>
      <c r="AN210" s="691"/>
      <c r="AO210" s="691"/>
      <c r="AP210" s="691"/>
      <c r="AQ210" s="691"/>
      <c r="AR210" s="691"/>
      <c r="AS210" s="691"/>
      <c r="AT210" s="691"/>
      <c r="AU210" s="691"/>
      <c r="AV210" s="691"/>
      <c r="AW210" s="691"/>
      <c r="AX210" s="691"/>
      <c r="AY210" s="691"/>
      <c r="AZ210" s="691"/>
      <c r="BA210" s="691"/>
      <c r="BB210" s="691"/>
      <c r="BC210" s="691"/>
      <c r="BD210" s="691"/>
      <c r="BE210" s="691"/>
      <c r="BF210" s="691"/>
      <c r="BG210" s="691"/>
      <c r="BH210" s="691"/>
      <c r="BI210" s="691"/>
      <c r="BJ210" s="691"/>
      <c r="BK210" s="691"/>
      <c r="BL210" s="691"/>
      <c r="BM210" s="691"/>
      <c r="BN210" s="691"/>
      <c r="BO210" s="691"/>
      <c r="BP210" s="691"/>
      <c r="BQ210" s="691"/>
      <c r="BR210" s="691"/>
      <c r="BS210" s="691"/>
      <c r="BT210" s="691"/>
      <c r="BU210" s="691"/>
      <c r="BV210" s="691"/>
      <c r="BW210" s="691"/>
      <c r="BX210" s="691"/>
      <c r="BY210" s="691"/>
      <c r="BZ210" s="691"/>
      <c r="CA210" s="691"/>
      <c r="CB210" s="691"/>
      <c r="CC210" s="691"/>
      <c r="CD210" s="691"/>
      <c r="CE210" s="691"/>
    </row>
    <row r="211" spans="1:83" ht="15" customHeight="1">
      <c r="A211" s="693"/>
      <c r="B211" s="693"/>
      <c r="C211" s="693"/>
      <c r="D211" s="693"/>
      <c r="E211" s="693"/>
      <c r="F211" s="693"/>
      <c r="G211" s="696"/>
      <c r="H211" s="697"/>
      <c r="I211" s="697"/>
      <c r="J211" s="694"/>
      <c r="K211" s="697"/>
      <c r="L211" s="697"/>
      <c r="M211" s="697"/>
      <c r="N211" s="1415"/>
      <c r="O211" s="1349"/>
      <c r="P211" s="1347"/>
      <c r="Q211" s="1381"/>
      <c r="R211" s="1289"/>
      <c r="S211" s="1388"/>
      <c r="T211" s="1417"/>
      <c r="U211" s="1284"/>
      <c r="V211" s="1289"/>
      <c r="W211" s="698"/>
      <c r="X211" s="698"/>
      <c r="Y211" s="698" t="s">
        <v>626</v>
      </c>
      <c r="Z211" s="697"/>
      <c r="AA211" s="697"/>
      <c r="AB211" s="697"/>
      <c r="AC211" s="697"/>
      <c r="AD211" s="697"/>
      <c r="AE211" s="697"/>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415"/>
      <c r="O212" s="1349"/>
      <c r="P212" s="1347"/>
      <c r="Q212" s="1381"/>
      <c r="R212" s="1289"/>
      <c r="S212" s="695"/>
      <c r="T212" s="695"/>
      <c r="U212" s="698" t="s">
        <v>627</v>
      </c>
      <c r="V212" s="783"/>
      <c r="W212" s="699"/>
      <c r="X212" s="699"/>
      <c r="Y212" s="699"/>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289"/>
      <c r="O213" s="781"/>
      <c r="P213" s="781"/>
      <c r="Q213" s="782"/>
      <c r="R213" s="783"/>
      <c r="S213" s="699"/>
      <c r="T213" s="699"/>
      <c r="U213" s="699"/>
      <c r="V213" s="699"/>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5" spans="1:83" s="35" customFormat="1" ht="17.100000000000001" customHeight="1">
      <c r="A215" s="92"/>
      <c r="B215" s="92"/>
      <c r="C215" s="81"/>
      <c r="D215" s="144"/>
      <c r="E215" s="163"/>
      <c r="F215" s="165"/>
      <c r="G215" s="165"/>
      <c r="H215" s="164"/>
      <c r="I215" s="164"/>
      <c r="J215" s="164"/>
      <c r="K215" s="164"/>
      <c r="L215" s="164"/>
      <c r="M215" s="164"/>
      <c r="N215" s="164"/>
      <c r="O215" s="164"/>
      <c r="P215" s="164"/>
      <c r="Q215" s="164"/>
      <c r="R215" s="164"/>
      <c r="S215" s="164"/>
      <c r="T215" s="146"/>
      <c r="U215" s="146"/>
      <c r="V215" s="146"/>
      <c r="W215" s="166"/>
      <c r="X215" s="166"/>
    </row>
    <row r="216" spans="1:83" s="704" customFormat="1" ht="18.75" customHeight="1">
      <c r="X216" s="684"/>
      <c r="Y216" s="684"/>
      <c r="Z216" s="684"/>
      <c r="AA216" s="684"/>
      <c r="AB216" s="684"/>
      <c r="AC216" s="684"/>
      <c r="AD216" s="684"/>
      <c r="AE216" s="684"/>
      <c r="AF216" s="684"/>
      <c r="AG216" s="684"/>
      <c r="AH216" s="684"/>
      <c r="AI216" s="684"/>
      <c r="AJ216" s="684"/>
    </row>
    <row r="217" spans="1:83" s="34" customFormat="1" ht="17.100000000000001" customHeight="1">
      <c r="G217" s="34" t="s">
        <v>12</v>
      </c>
      <c r="I217" s="34" t="s">
        <v>651</v>
      </c>
      <c r="V217" s="151"/>
      <c r="X217" s="209"/>
      <c r="Y217" s="209"/>
      <c r="Z217" s="209"/>
      <c r="AA217" s="209"/>
      <c r="AB217" s="209"/>
      <c r="AC217" s="209"/>
      <c r="AD217" s="209"/>
      <c r="AE217" s="209"/>
      <c r="AF217" s="209"/>
      <c r="AG217" s="209"/>
      <c r="AH217" s="209"/>
      <c r="AI217" s="209"/>
      <c r="AJ217" s="209"/>
    </row>
    <row r="218" spans="1:83" s="704" customFormat="1" ht="17.100000000000001" customHeight="1">
      <c r="L218" s="116"/>
      <c r="M218" s="116"/>
      <c r="N218" s="116"/>
      <c r="O218" s="116"/>
      <c r="P218" s="116"/>
      <c r="Q218" s="116"/>
      <c r="R218" s="116"/>
      <c r="S218" s="116"/>
      <c r="T218" s="116"/>
      <c r="U218" s="116"/>
      <c r="V218" s="116"/>
      <c r="W218" s="116"/>
      <c r="X218" s="684"/>
      <c r="Y218" s="684"/>
      <c r="Z218" s="684"/>
      <c r="AA218" s="684"/>
      <c r="AB218" s="684"/>
      <c r="AC218" s="684"/>
      <c r="AD218" s="684"/>
      <c r="AE218" s="684"/>
      <c r="AF218" s="684"/>
      <c r="AG218" s="684"/>
      <c r="AH218" s="684"/>
      <c r="AI218" s="684"/>
      <c r="AJ218" s="684"/>
    </row>
    <row r="219" spans="1:83" s="750" customFormat="1" ht="22.5">
      <c r="A219" s="1281">
        <v>1</v>
      </c>
      <c r="B219" s="830"/>
      <c r="C219" s="830"/>
      <c r="D219" s="830"/>
      <c r="E219" s="831"/>
      <c r="F219" s="832"/>
      <c r="G219" s="832"/>
      <c r="H219" s="832"/>
      <c r="I219" s="833"/>
      <c r="J219" s="828"/>
      <c r="K219" s="835"/>
      <c r="L219" s="743">
        <f>mergeValue(A219)</f>
        <v>1</v>
      </c>
      <c r="M219" s="609" t="s">
        <v>19</v>
      </c>
      <c r="N219" s="614"/>
      <c r="O219" s="1384"/>
      <c r="P219" s="1385"/>
      <c r="Q219" s="1385"/>
      <c r="R219" s="1385"/>
      <c r="S219" s="1385"/>
      <c r="T219" s="1385"/>
      <c r="U219" s="1385"/>
      <c r="V219" s="1386"/>
      <c r="W219" s="1125" t="s">
        <v>717</v>
      </c>
      <c r="X219" s="758"/>
      <c r="Y219" s="776"/>
      <c r="Z219" s="776" t="str">
        <f t="shared" ref="Z219:Z232" si="3">IF(M219="","",M219 )</f>
        <v>Наименование тарифа</v>
      </c>
      <c r="AA219" s="776"/>
      <c r="AB219" s="776"/>
      <c r="AC219" s="776"/>
      <c r="AD219" s="758"/>
      <c r="AE219" s="758"/>
      <c r="AF219" s="758"/>
      <c r="AG219" s="758"/>
      <c r="AH219" s="758"/>
      <c r="AI219" s="758"/>
      <c r="AJ219" s="758"/>
    </row>
    <row r="220" spans="1:83" s="750" customFormat="1" ht="22.5">
      <c r="A220" s="1281"/>
      <c r="B220" s="1281">
        <v>1</v>
      </c>
      <c r="C220" s="830"/>
      <c r="D220" s="830"/>
      <c r="E220" s="832"/>
      <c r="F220" s="832"/>
      <c r="G220" s="832"/>
      <c r="H220" s="832"/>
      <c r="I220" s="827"/>
      <c r="J220" s="826"/>
      <c r="K220" s="829"/>
      <c r="L220" s="743" t="str">
        <f>mergeValue(A220) &amp;"."&amp; mergeValue(B220)</f>
        <v>1.1</v>
      </c>
      <c r="M220" s="657" t="s">
        <v>15</v>
      </c>
      <c r="N220" s="614"/>
      <c r="O220" s="1384"/>
      <c r="P220" s="1385"/>
      <c r="Q220" s="1385"/>
      <c r="R220" s="1385"/>
      <c r="S220" s="1385"/>
      <c r="T220" s="1385"/>
      <c r="U220" s="1385"/>
      <c r="V220" s="1386"/>
      <c r="W220" s="1125" t="s">
        <v>458</v>
      </c>
      <c r="X220" s="758"/>
      <c r="Y220" s="776"/>
      <c r="Z220" s="776" t="str">
        <f t="shared" si="3"/>
        <v>Территория действия тарифа</v>
      </c>
      <c r="AA220" s="776"/>
      <c r="AB220" s="776"/>
      <c r="AC220" s="776"/>
      <c r="AD220" s="758"/>
      <c r="AE220" s="758"/>
      <c r="AF220" s="758"/>
      <c r="AG220" s="758"/>
      <c r="AH220" s="758"/>
      <c r="AI220" s="758"/>
      <c r="AJ220" s="758"/>
    </row>
    <row r="221" spans="1:83" s="750" customFormat="1" ht="22.5">
      <c r="A221" s="1281"/>
      <c r="B221" s="1281"/>
      <c r="C221" s="1281">
        <v>1</v>
      </c>
      <c r="D221" s="830"/>
      <c r="E221" s="832"/>
      <c r="F221" s="832"/>
      <c r="G221" s="832"/>
      <c r="H221" s="832"/>
      <c r="I221" s="834"/>
      <c r="J221" s="826"/>
      <c r="K221" s="829"/>
      <c r="L221" s="743" t="str">
        <f>mergeValue(A221) &amp;"."&amp; mergeValue(B221)&amp;"."&amp; mergeValue(C221)</f>
        <v>1.1.1</v>
      </c>
      <c r="M221" s="658" t="s">
        <v>7</v>
      </c>
      <c r="N221" s="614"/>
      <c r="O221" s="1384"/>
      <c r="P221" s="1385"/>
      <c r="Q221" s="1385"/>
      <c r="R221" s="1385"/>
      <c r="S221" s="1385"/>
      <c r="T221" s="1385"/>
      <c r="U221" s="1385"/>
      <c r="V221" s="1386"/>
      <c r="W221" s="1125" t="s">
        <v>599</v>
      </c>
      <c r="X221" s="758"/>
      <c r="Y221" s="776"/>
      <c r="Z221" s="776" t="str">
        <f t="shared" si="3"/>
        <v xml:space="preserve">Наименование системы теплоснабжения </v>
      </c>
      <c r="AA221" s="776"/>
      <c r="AB221" s="776"/>
      <c r="AC221" s="776"/>
      <c r="AD221" s="758"/>
      <c r="AE221" s="758"/>
      <c r="AF221" s="758"/>
      <c r="AG221" s="758"/>
      <c r="AH221" s="758"/>
      <c r="AI221" s="758"/>
      <c r="AJ221" s="758"/>
    </row>
    <row r="222" spans="1:83" s="750" customFormat="1" ht="22.5">
      <c r="A222" s="1281"/>
      <c r="B222" s="1281"/>
      <c r="C222" s="1281"/>
      <c r="D222" s="1281">
        <v>1</v>
      </c>
      <c r="E222" s="832"/>
      <c r="F222" s="832"/>
      <c r="G222" s="832"/>
      <c r="H222" s="832"/>
      <c r="I222" s="834"/>
      <c r="J222" s="826"/>
      <c r="K222" s="829"/>
      <c r="L222" s="743" t="str">
        <f>mergeValue(A222) &amp;"."&amp; mergeValue(B222)&amp;"."&amp; mergeValue(C222)&amp;"."&amp; mergeValue(D222)</f>
        <v>1.1.1.1</v>
      </c>
      <c r="M222" s="659" t="s">
        <v>21</v>
      </c>
      <c r="N222" s="614"/>
      <c r="O222" s="1384"/>
      <c r="P222" s="1385"/>
      <c r="Q222" s="1385"/>
      <c r="R222" s="1385"/>
      <c r="S222" s="1385"/>
      <c r="T222" s="1385"/>
      <c r="U222" s="1385"/>
      <c r="V222" s="1386"/>
      <c r="W222" s="1125" t="s">
        <v>600</v>
      </c>
      <c r="X222" s="758"/>
      <c r="Y222" s="776"/>
      <c r="Z222" s="776" t="str">
        <f t="shared" si="3"/>
        <v xml:space="preserve">Источник тепловой энергии  </v>
      </c>
      <c r="AA222" s="776"/>
      <c r="AB222" s="776"/>
      <c r="AC222" s="776"/>
      <c r="AD222" s="758"/>
      <c r="AE222" s="758"/>
      <c r="AF222" s="758"/>
      <c r="AG222" s="758"/>
      <c r="AH222" s="758"/>
      <c r="AI222" s="758"/>
      <c r="AJ222" s="758"/>
    </row>
    <row r="223" spans="1:83" s="750" customFormat="1" ht="78.75">
      <c r="A223" s="1281"/>
      <c r="B223" s="1281"/>
      <c r="C223" s="1281"/>
      <c r="D223" s="1281"/>
      <c r="E223" s="1281">
        <v>1</v>
      </c>
      <c r="F223" s="832"/>
      <c r="G223" s="832"/>
      <c r="H223" s="830">
        <v>1</v>
      </c>
      <c r="I223" s="1281">
        <v>1</v>
      </c>
      <c r="J223" s="832"/>
      <c r="K223" s="837"/>
      <c r="L223" s="743" t="str">
        <f>mergeValue(A223) &amp;"."&amp; mergeValue(B223)&amp;"."&amp; mergeValue(C223)&amp;"."&amp; mergeValue(D223)&amp;"."&amp; mergeValue(E223)</f>
        <v>1.1.1.1.1</v>
      </c>
      <c r="M223" s="523" t="s">
        <v>8</v>
      </c>
      <c r="N223" s="614"/>
      <c r="O223" s="1284"/>
      <c r="P223" s="1285"/>
      <c r="Q223" s="1285"/>
      <c r="R223" s="1285"/>
      <c r="S223" s="1285"/>
      <c r="T223" s="1285"/>
      <c r="U223" s="1285"/>
      <c r="V223" s="1286"/>
      <c r="W223" s="1125" t="s">
        <v>718</v>
      </c>
      <c r="X223" s="758"/>
      <c r="Y223" s="776"/>
      <c r="Z223" s="776" t="str">
        <f t="shared" si="3"/>
        <v>Схема подключения теплопотребляющей установки к коллектору источника тепловой энергии</v>
      </c>
      <c r="AA223" s="776"/>
      <c r="AB223" s="776"/>
      <c r="AC223" s="776"/>
      <c r="AD223" s="758"/>
      <c r="AE223" s="758"/>
      <c r="AF223" s="758"/>
      <c r="AG223" s="758"/>
      <c r="AH223" s="758"/>
      <c r="AI223" s="758"/>
      <c r="AJ223" s="758"/>
    </row>
    <row r="224" spans="1:83" s="750" customFormat="1" ht="33.75">
      <c r="A224" s="1281"/>
      <c r="B224" s="1281"/>
      <c r="C224" s="1281"/>
      <c r="D224" s="1281"/>
      <c r="E224" s="1281"/>
      <c r="F224" s="1281">
        <v>1</v>
      </c>
      <c r="G224" s="830"/>
      <c r="H224" s="830"/>
      <c r="I224" s="1281"/>
      <c r="J224" s="1281">
        <v>1</v>
      </c>
      <c r="K224" s="838"/>
      <c r="L224" s="743" t="str">
        <f>mergeValue(A224) &amp;"."&amp; mergeValue(B224)&amp;"."&amp; mergeValue(C224)&amp;"."&amp; mergeValue(D224)&amp;"."&amp; mergeValue(E224)&amp;"."&amp; mergeValue(F224)</f>
        <v>1.1.1.1.1.1</v>
      </c>
      <c r="M224" s="524" t="s">
        <v>9</v>
      </c>
      <c r="N224" s="614"/>
      <c r="O224" s="1284"/>
      <c r="P224" s="1285"/>
      <c r="Q224" s="1285"/>
      <c r="R224" s="1285"/>
      <c r="S224" s="1285"/>
      <c r="T224" s="1285"/>
      <c r="U224" s="1285"/>
      <c r="V224" s="1286"/>
      <c r="W224" s="1125" t="s">
        <v>719</v>
      </c>
      <c r="X224" s="758"/>
      <c r="Y224" s="776"/>
      <c r="Z224" s="776" t="str">
        <f t="shared" si="3"/>
        <v>Группа потребителей</v>
      </c>
      <c r="AA224" s="776"/>
      <c r="AB224" s="776"/>
      <c r="AC224" s="776"/>
      <c r="AD224" s="758"/>
      <c r="AE224" s="758"/>
      <c r="AF224" s="758"/>
      <c r="AG224" s="758"/>
      <c r="AH224" s="758"/>
      <c r="AI224" s="758"/>
      <c r="AJ224" s="758"/>
    </row>
    <row r="225" spans="1:36" s="750" customFormat="1" ht="122.1" customHeight="1">
      <c r="A225" s="1281"/>
      <c r="B225" s="1281"/>
      <c r="C225" s="1281"/>
      <c r="D225" s="1281"/>
      <c r="E225" s="1281"/>
      <c r="F225" s="1281"/>
      <c r="G225" s="830">
        <v>1</v>
      </c>
      <c r="H225" s="830"/>
      <c r="I225" s="1281"/>
      <c r="J225" s="1281"/>
      <c r="K225" s="838">
        <v>1</v>
      </c>
      <c r="L225" s="743" t="str">
        <f>mergeValue(A225) &amp;"."&amp; mergeValue(B225)&amp;"."&amp; mergeValue(C225)&amp;"."&amp; mergeValue(D225)&amp;"."&amp; mergeValue(E225)&amp;"."&amp; mergeValue(F225)&amp;"."&amp; mergeValue(G225)</f>
        <v>1.1.1.1.1.1.1</v>
      </c>
      <c r="M225" s="1010"/>
      <c r="N225" s="614"/>
      <c r="O225" s="725"/>
      <c r="P225" s="725"/>
      <c r="Q225" s="725"/>
      <c r="R225" s="1288"/>
      <c r="S225" s="1289" t="s">
        <v>82</v>
      </c>
      <c r="T225" s="1288"/>
      <c r="U225" s="1289" t="s">
        <v>82</v>
      </c>
      <c r="V225" s="725"/>
      <c r="W225" s="1299" t="s">
        <v>720</v>
      </c>
      <c r="X225" s="758" t="str">
        <f>strCheckDate(O226:V226)</f>
        <v/>
      </c>
      <c r="Y225" s="776"/>
      <c r="Z225" s="776" t="str">
        <f t="shared" si="3"/>
        <v/>
      </c>
      <c r="AA225" s="776"/>
      <c r="AB225" s="776"/>
      <c r="AC225" s="776"/>
      <c r="AD225" s="758"/>
      <c r="AE225" s="758"/>
      <c r="AF225" s="758"/>
      <c r="AG225" s="758"/>
      <c r="AH225" s="758"/>
      <c r="AI225" s="758"/>
      <c r="AJ225" s="758"/>
    </row>
    <row r="226" spans="1:36" s="750" customFormat="1" ht="14.25" hidden="1" customHeight="1">
      <c r="A226" s="1281"/>
      <c r="B226" s="1281"/>
      <c r="C226" s="1281"/>
      <c r="D226" s="1281"/>
      <c r="E226" s="1281"/>
      <c r="F226" s="1281"/>
      <c r="G226" s="830"/>
      <c r="H226" s="830"/>
      <c r="I226" s="1281"/>
      <c r="J226" s="1281"/>
      <c r="K226" s="838"/>
      <c r="L226" s="751"/>
      <c r="M226" s="614"/>
      <c r="N226" s="614"/>
      <c r="O226" s="725"/>
      <c r="P226" s="725"/>
      <c r="Q226" s="731" t="str">
        <f>R225 &amp; "-" &amp; T225</f>
        <v>-</v>
      </c>
      <c r="R226" s="1288"/>
      <c r="S226" s="1289"/>
      <c r="T226" s="1288"/>
      <c r="U226" s="1289"/>
      <c r="V226" s="725"/>
      <c r="W226" s="1300"/>
      <c r="X226" s="758"/>
      <c r="Y226" s="776"/>
      <c r="Z226" s="776" t="str">
        <f t="shared" si="3"/>
        <v/>
      </c>
      <c r="AA226" s="776"/>
      <c r="AB226" s="776"/>
      <c r="AC226" s="776"/>
      <c r="AD226" s="758"/>
      <c r="AE226" s="758"/>
      <c r="AF226" s="758"/>
      <c r="AG226" s="758"/>
      <c r="AH226" s="758"/>
      <c r="AI226" s="758"/>
      <c r="AJ226" s="758"/>
    </row>
    <row r="227" spans="1:36" s="750" customFormat="1" ht="15" customHeight="1">
      <c r="A227" s="1281"/>
      <c r="B227" s="1281"/>
      <c r="C227" s="1281"/>
      <c r="D227" s="1281"/>
      <c r="E227" s="1281"/>
      <c r="F227" s="1281"/>
      <c r="G227" s="832"/>
      <c r="H227" s="830"/>
      <c r="I227" s="1281"/>
      <c r="J227" s="1281"/>
      <c r="K227" s="837"/>
      <c r="L227" s="653"/>
      <c r="M227" s="526" t="s">
        <v>24</v>
      </c>
      <c r="N227" s="727"/>
      <c r="O227" s="727"/>
      <c r="P227" s="727"/>
      <c r="Q227" s="727"/>
      <c r="R227" s="727"/>
      <c r="S227" s="727"/>
      <c r="T227" s="727"/>
      <c r="U227" s="727"/>
      <c r="V227" s="724"/>
      <c r="W227" s="1301"/>
      <c r="X227" s="758"/>
      <c r="Y227" s="776"/>
      <c r="Z227" s="776" t="str">
        <f t="shared" si="3"/>
        <v>Добавить вид теплоносителя (параметры теплоносителя)</v>
      </c>
      <c r="AA227" s="776"/>
      <c r="AB227" s="776"/>
      <c r="AC227" s="776"/>
      <c r="AD227" s="758"/>
      <c r="AE227" s="758"/>
      <c r="AF227" s="758"/>
      <c r="AG227" s="758"/>
      <c r="AH227" s="758"/>
      <c r="AI227" s="758"/>
      <c r="AJ227" s="758"/>
    </row>
    <row r="228" spans="1:36" s="750" customFormat="1" ht="15" customHeight="1">
      <c r="A228" s="1281"/>
      <c r="B228" s="1281"/>
      <c r="C228" s="1281"/>
      <c r="D228" s="1281"/>
      <c r="E228" s="1281"/>
      <c r="F228" s="832"/>
      <c r="G228" s="832"/>
      <c r="H228" s="830"/>
      <c r="I228" s="1281"/>
      <c r="J228" s="832"/>
      <c r="K228" s="837"/>
      <c r="L228" s="653"/>
      <c r="M228" s="525" t="s">
        <v>10</v>
      </c>
      <c r="N228" s="727"/>
      <c r="O228" s="727"/>
      <c r="P228" s="727"/>
      <c r="Q228" s="727"/>
      <c r="R228" s="727"/>
      <c r="S228" s="727"/>
      <c r="T228" s="727"/>
      <c r="U228" s="726"/>
      <c r="V228" s="727"/>
      <c r="W228" s="633"/>
      <c r="X228" s="758"/>
      <c r="Y228" s="776"/>
      <c r="Z228" s="776" t="str">
        <f t="shared" si="3"/>
        <v>Добавить группу потребителей</v>
      </c>
      <c r="AA228" s="776"/>
      <c r="AB228" s="776"/>
      <c r="AC228" s="776"/>
      <c r="AD228" s="758"/>
      <c r="AE228" s="758"/>
      <c r="AF228" s="758"/>
      <c r="AG228" s="758"/>
      <c r="AH228" s="758"/>
      <c r="AI228" s="758"/>
      <c r="AJ228" s="758"/>
    </row>
    <row r="229" spans="1:36" s="750" customFormat="1" ht="15" customHeight="1">
      <c r="A229" s="1281"/>
      <c r="B229" s="1281"/>
      <c r="C229" s="1281"/>
      <c r="D229" s="1281"/>
      <c r="E229" s="836"/>
      <c r="F229" s="832"/>
      <c r="G229" s="832"/>
      <c r="H229" s="832"/>
      <c r="I229" s="828"/>
      <c r="J229" s="825"/>
      <c r="K229" s="835"/>
      <c r="L229" s="653"/>
      <c r="M229" s="722" t="s">
        <v>11</v>
      </c>
      <c r="N229" s="727"/>
      <c r="O229" s="727"/>
      <c r="P229" s="727"/>
      <c r="Q229" s="727"/>
      <c r="R229" s="727"/>
      <c r="S229" s="727"/>
      <c r="T229" s="727"/>
      <c r="U229" s="726"/>
      <c r="V229" s="727"/>
      <c r="W229" s="633"/>
      <c r="X229" s="758"/>
      <c r="Y229" s="776"/>
      <c r="Z229" s="776" t="str">
        <f t="shared" si="3"/>
        <v>Добавить схему подключения</v>
      </c>
      <c r="AA229" s="776"/>
      <c r="AB229" s="776"/>
      <c r="AC229" s="776"/>
      <c r="AD229" s="758"/>
      <c r="AE229" s="758"/>
      <c r="AF229" s="758"/>
      <c r="AG229" s="758"/>
      <c r="AH229" s="758"/>
      <c r="AI229" s="758"/>
      <c r="AJ229" s="758"/>
    </row>
    <row r="230" spans="1:36" s="750" customFormat="1" ht="15" customHeight="1">
      <c r="A230" s="1281"/>
      <c r="B230" s="1281"/>
      <c r="C230" s="1281"/>
      <c r="D230" s="836"/>
      <c r="E230" s="836"/>
      <c r="F230" s="832"/>
      <c r="G230" s="832"/>
      <c r="H230" s="832"/>
      <c r="I230" s="828"/>
      <c r="J230" s="825"/>
      <c r="K230" s="835"/>
      <c r="L230" s="653"/>
      <c r="M230" s="721" t="s">
        <v>16</v>
      </c>
      <c r="N230" s="727"/>
      <c r="O230" s="727"/>
      <c r="P230" s="727"/>
      <c r="Q230" s="727"/>
      <c r="R230" s="727"/>
      <c r="S230" s="727"/>
      <c r="T230" s="727"/>
      <c r="U230" s="726"/>
      <c r="V230" s="727"/>
      <c r="W230" s="633"/>
      <c r="X230" s="758"/>
      <c r="Y230" s="776"/>
      <c r="Z230" s="776" t="str">
        <f t="shared" si="3"/>
        <v>Добавить источник тепловой энергии</v>
      </c>
      <c r="AA230" s="776"/>
      <c r="AB230" s="776"/>
      <c r="AC230" s="776"/>
      <c r="AD230" s="758"/>
      <c r="AE230" s="758"/>
      <c r="AF230" s="758"/>
      <c r="AG230" s="758"/>
      <c r="AH230" s="758"/>
      <c r="AI230" s="758"/>
      <c r="AJ230" s="758"/>
    </row>
    <row r="231" spans="1:36" s="750" customFormat="1" ht="15" customHeight="1">
      <c r="A231" s="1281"/>
      <c r="B231" s="1281"/>
      <c r="C231" s="836"/>
      <c r="D231" s="836"/>
      <c r="E231" s="836"/>
      <c r="F231" s="836"/>
      <c r="G231" s="841"/>
      <c r="H231" s="828"/>
      <c r="I231" s="839"/>
      <c r="J231" s="825"/>
      <c r="K231" s="840"/>
      <c r="L231" s="653"/>
      <c r="M231" s="720" t="s">
        <v>17</v>
      </c>
      <c r="N231" s="727"/>
      <c r="O231" s="727"/>
      <c r="P231" s="727"/>
      <c r="Q231" s="727"/>
      <c r="R231" s="727"/>
      <c r="S231" s="727"/>
      <c r="T231" s="727"/>
      <c r="U231" s="726"/>
      <c r="V231" s="727"/>
      <c r="W231" s="633"/>
      <c r="X231" s="758"/>
      <c r="Y231" s="776"/>
      <c r="Z231" s="776" t="str">
        <f t="shared" si="3"/>
        <v>Добавить наименование системы теплоснабжения</v>
      </c>
      <c r="AA231" s="776"/>
      <c r="AB231" s="776"/>
      <c r="AC231" s="776"/>
      <c r="AD231" s="758"/>
      <c r="AE231" s="758"/>
      <c r="AF231" s="758"/>
      <c r="AG231" s="758"/>
      <c r="AH231" s="758"/>
      <c r="AI231" s="758"/>
      <c r="AJ231" s="758"/>
    </row>
    <row r="232" spans="1:36" s="750" customFormat="1" ht="15" customHeight="1">
      <c r="A232" s="1281"/>
      <c r="B232" s="836"/>
      <c r="C232" s="836"/>
      <c r="D232" s="836"/>
      <c r="E232" s="836"/>
      <c r="F232" s="836"/>
      <c r="G232" s="841"/>
      <c r="H232" s="828"/>
      <c r="I232" s="828"/>
      <c r="J232" s="825"/>
      <c r="K232" s="835"/>
      <c r="L232" s="653"/>
      <c r="M232" s="695" t="s">
        <v>18</v>
      </c>
      <c r="N232" s="727"/>
      <c r="O232" s="727"/>
      <c r="P232" s="727"/>
      <c r="Q232" s="727"/>
      <c r="R232" s="727"/>
      <c r="S232" s="727"/>
      <c r="T232" s="727"/>
      <c r="U232" s="726"/>
      <c r="V232" s="727"/>
      <c r="W232" s="633"/>
      <c r="X232" s="758"/>
      <c r="Y232" s="776"/>
      <c r="Z232" s="776" t="str">
        <f t="shared" si="3"/>
        <v>Добавить территорию действия тарифа</v>
      </c>
      <c r="AA232" s="776"/>
      <c r="AB232" s="776"/>
      <c r="AC232" s="776"/>
      <c r="AD232" s="758"/>
      <c r="AE232" s="758"/>
      <c r="AF232" s="758"/>
      <c r="AG232" s="758"/>
      <c r="AH232" s="758"/>
      <c r="AI232" s="758"/>
      <c r="AJ232" s="758"/>
    </row>
    <row r="233" spans="1:36" s="704" customFormat="1" ht="15" customHeight="1">
      <c r="A233" s="824"/>
      <c r="B233" s="824"/>
      <c r="C233" s="824"/>
      <c r="D233" s="824"/>
      <c r="E233" s="824"/>
      <c r="F233" s="824"/>
      <c r="G233" s="824"/>
      <c r="H233" s="824"/>
      <c r="I233" s="824"/>
      <c r="J233" s="824"/>
      <c r="K233" s="824"/>
      <c r="L233" s="462"/>
      <c r="M233" s="698" t="s">
        <v>307</v>
      </c>
      <c r="N233" s="727"/>
      <c r="O233" s="727"/>
      <c r="P233" s="727"/>
      <c r="Q233" s="727"/>
      <c r="R233" s="727"/>
      <c r="S233" s="727"/>
      <c r="T233" s="727"/>
      <c r="U233" s="726"/>
      <c r="V233" s="727"/>
      <c r="W233" s="727"/>
      <c r="X233" s="727"/>
      <c r="Y233" s="727"/>
      <c r="Z233" s="727"/>
      <c r="AA233" s="727"/>
      <c r="AB233" s="726"/>
      <c r="AC233" s="727"/>
      <c r="AD233" s="633"/>
      <c r="AE233" s="684"/>
      <c r="AF233" s="684"/>
      <c r="AG233" s="684"/>
      <c r="AH233" s="684"/>
    </row>
    <row r="234" spans="1:36" s="936" customFormat="1" ht="18.75" customHeight="1">
      <c r="X234" s="957"/>
      <c r="Y234" s="957"/>
      <c r="Z234" s="957"/>
      <c r="AA234" s="957"/>
      <c r="AB234" s="957"/>
      <c r="AC234" s="957"/>
      <c r="AD234" s="957"/>
      <c r="AE234" s="957"/>
      <c r="AF234" s="957"/>
      <c r="AG234" s="957"/>
      <c r="AH234" s="957"/>
      <c r="AI234" s="957"/>
      <c r="AJ234" s="957"/>
    </row>
    <row r="235" spans="1:36" s="34" customFormat="1" ht="17.100000000000001" customHeight="1">
      <c r="G235" s="34" t="s">
        <v>12</v>
      </c>
      <c r="I235" s="34" t="s">
        <v>210</v>
      </c>
      <c r="V235" s="151"/>
      <c r="X235" s="209"/>
      <c r="Y235" s="209"/>
      <c r="Z235" s="209"/>
      <c r="AA235" s="209"/>
      <c r="AB235" s="209"/>
      <c r="AC235" s="209"/>
      <c r="AD235" s="209"/>
      <c r="AE235" s="209"/>
      <c r="AF235" s="209"/>
      <c r="AG235" s="209"/>
      <c r="AH235" s="209"/>
      <c r="AI235" s="209"/>
      <c r="AJ235" s="209"/>
    </row>
    <row r="236" spans="1:36" s="936" customFormat="1" ht="17.100000000000001" customHeight="1">
      <c r="L236" s="116"/>
      <c r="M236" s="116"/>
      <c r="N236" s="116"/>
      <c r="O236" s="116"/>
      <c r="P236" s="116"/>
      <c r="Q236" s="116"/>
      <c r="R236" s="116"/>
      <c r="S236" s="116"/>
      <c r="T236" s="116"/>
      <c r="U236" s="116"/>
      <c r="V236" s="116"/>
      <c r="W236" s="116"/>
      <c r="X236" s="957"/>
      <c r="Y236" s="957"/>
      <c r="Z236" s="957"/>
      <c r="AA236" s="957"/>
      <c r="AB236" s="957"/>
      <c r="AC236" s="957"/>
      <c r="AD236" s="957"/>
      <c r="AE236" s="957"/>
      <c r="AF236" s="957"/>
      <c r="AG236" s="957"/>
      <c r="AH236" s="957"/>
      <c r="AI236" s="957"/>
      <c r="AJ236" s="957"/>
    </row>
    <row r="237" spans="1:36" s="937" customFormat="1" ht="22.5">
      <c r="A237" s="1281">
        <v>1</v>
      </c>
      <c r="B237" s="962"/>
      <c r="C237" s="962"/>
      <c r="D237" s="962"/>
      <c r="E237" s="928"/>
      <c r="F237" s="973"/>
      <c r="G237" s="973"/>
      <c r="H237" s="973"/>
      <c r="I237" s="930"/>
      <c r="J237" s="926"/>
      <c r="K237" s="910"/>
      <c r="L237" s="977">
        <f>mergeValue(A237)</f>
        <v>1</v>
      </c>
      <c r="M237" s="609" t="s">
        <v>19</v>
      </c>
      <c r="N237" s="614"/>
      <c r="O237" s="1384"/>
      <c r="P237" s="1385"/>
      <c r="Q237" s="1385"/>
      <c r="R237" s="1385"/>
      <c r="S237" s="1385"/>
      <c r="T237" s="1385"/>
      <c r="U237" s="1385"/>
      <c r="V237" s="1386"/>
      <c r="W237" s="1125" t="s">
        <v>717</v>
      </c>
      <c r="X237" s="955"/>
      <c r="Y237" s="776"/>
      <c r="Z237" s="776" t="str">
        <f t="shared" ref="Z237:Z250" si="4">IF(M237="","",M237 )</f>
        <v>Наименование тарифа</v>
      </c>
      <c r="AA237" s="776"/>
      <c r="AB237" s="776"/>
      <c r="AC237" s="776"/>
      <c r="AD237" s="955"/>
      <c r="AE237" s="955"/>
      <c r="AF237" s="955"/>
      <c r="AG237" s="955"/>
      <c r="AH237" s="955"/>
      <c r="AI237" s="955"/>
      <c r="AJ237" s="955"/>
    </row>
    <row r="238" spans="1:36" s="937" customFormat="1" ht="22.5">
      <c r="A238" s="1281"/>
      <c r="B238" s="1281">
        <v>1</v>
      </c>
      <c r="C238" s="962"/>
      <c r="D238" s="962"/>
      <c r="E238" s="973"/>
      <c r="F238" s="973"/>
      <c r="G238" s="973"/>
      <c r="H238" s="973"/>
      <c r="I238" s="968"/>
      <c r="J238" s="901"/>
      <c r="K238" s="904"/>
      <c r="L238" s="977" t="str">
        <f>mergeValue(A238) &amp;"."&amp; mergeValue(B238)</f>
        <v>1.1</v>
      </c>
      <c r="M238" s="657" t="s">
        <v>15</v>
      </c>
      <c r="N238" s="614"/>
      <c r="O238" s="1384"/>
      <c r="P238" s="1385"/>
      <c r="Q238" s="1385"/>
      <c r="R238" s="1385"/>
      <c r="S238" s="1385"/>
      <c r="T238" s="1385"/>
      <c r="U238" s="1385"/>
      <c r="V238" s="1386"/>
      <c r="W238" s="1125" t="s">
        <v>458</v>
      </c>
      <c r="X238" s="955"/>
      <c r="Y238" s="776"/>
      <c r="Z238" s="776" t="str">
        <f t="shared" si="4"/>
        <v>Территория действия тарифа</v>
      </c>
      <c r="AA238" s="776"/>
      <c r="AB238" s="776"/>
      <c r="AC238" s="776"/>
      <c r="AD238" s="955"/>
      <c r="AE238" s="955"/>
      <c r="AF238" s="955"/>
      <c r="AG238" s="955"/>
      <c r="AH238" s="955"/>
      <c r="AI238" s="955"/>
      <c r="AJ238" s="955"/>
    </row>
    <row r="239" spans="1:36" s="937" customFormat="1" ht="22.5">
      <c r="A239" s="1281"/>
      <c r="B239" s="1281"/>
      <c r="C239" s="1281">
        <v>1</v>
      </c>
      <c r="D239" s="962"/>
      <c r="E239" s="973"/>
      <c r="F239" s="973"/>
      <c r="G239" s="973"/>
      <c r="H239" s="973"/>
      <c r="I239" s="909"/>
      <c r="J239" s="901"/>
      <c r="K239" s="904"/>
      <c r="L239" s="977" t="str">
        <f>mergeValue(A239) &amp;"."&amp; mergeValue(B239)&amp;"."&amp; mergeValue(C239)</f>
        <v>1.1.1</v>
      </c>
      <c r="M239" s="658" t="s">
        <v>7</v>
      </c>
      <c r="N239" s="614"/>
      <c r="O239" s="1384"/>
      <c r="P239" s="1385"/>
      <c r="Q239" s="1385"/>
      <c r="R239" s="1385"/>
      <c r="S239" s="1385"/>
      <c r="T239" s="1385"/>
      <c r="U239" s="1385"/>
      <c r="V239" s="1386"/>
      <c r="W239" s="1125" t="s">
        <v>599</v>
      </c>
      <c r="X239" s="955"/>
      <c r="Y239" s="776"/>
      <c r="Z239" s="776" t="str">
        <f t="shared" si="4"/>
        <v xml:space="preserve">Наименование системы теплоснабжения </v>
      </c>
      <c r="AA239" s="776"/>
      <c r="AB239" s="776"/>
      <c r="AC239" s="776"/>
      <c r="AD239" s="955"/>
      <c r="AE239" s="955"/>
      <c r="AF239" s="955"/>
      <c r="AG239" s="955"/>
      <c r="AH239" s="955"/>
      <c r="AI239" s="955"/>
      <c r="AJ239" s="955"/>
    </row>
    <row r="240" spans="1:36" s="937" customFormat="1" ht="22.5">
      <c r="A240" s="1281"/>
      <c r="B240" s="1281"/>
      <c r="C240" s="1281"/>
      <c r="D240" s="1281">
        <v>1</v>
      </c>
      <c r="E240" s="973"/>
      <c r="F240" s="973"/>
      <c r="G240" s="973"/>
      <c r="H240" s="973"/>
      <c r="I240" s="909"/>
      <c r="J240" s="901"/>
      <c r="K240" s="904"/>
      <c r="L240" s="977" t="str">
        <f>mergeValue(A240) &amp;"."&amp; mergeValue(B240)&amp;"."&amp; mergeValue(C240)&amp;"."&amp; mergeValue(D240)</f>
        <v>1.1.1.1</v>
      </c>
      <c r="M240" s="659" t="s">
        <v>21</v>
      </c>
      <c r="N240" s="614"/>
      <c r="O240" s="1384"/>
      <c r="P240" s="1385"/>
      <c r="Q240" s="1385"/>
      <c r="R240" s="1385"/>
      <c r="S240" s="1385"/>
      <c r="T240" s="1385"/>
      <c r="U240" s="1385"/>
      <c r="V240" s="1386"/>
      <c r="W240" s="1125" t="s">
        <v>600</v>
      </c>
      <c r="X240" s="955"/>
      <c r="Y240" s="776"/>
      <c r="Z240" s="776" t="str">
        <f t="shared" si="4"/>
        <v xml:space="preserve">Источник тепловой энергии  </v>
      </c>
      <c r="AA240" s="776"/>
      <c r="AB240" s="776"/>
      <c r="AC240" s="776"/>
      <c r="AD240" s="955"/>
      <c r="AE240" s="955"/>
      <c r="AF240" s="955"/>
      <c r="AG240" s="955"/>
      <c r="AH240" s="955"/>
      <c r="AI240" s="955"/>
      <c r="AJ240" s="955"/>
    </row>
    <row r="241" spans="1:36" s="937" customFormat="1" ht="78.75">
      <c r="A241" s="1281"/>
      <c r="B241" s="1281"/>
      <c r="C241" s="1281"/>
      <c r="D241" s="1281"/>
      <c r="E241" s="1281">
        <v>1</v>
      </c>
      <c r="F241" s="973"/>
      <c r="G241" s="973"/>
      <c r="H241" s="962">
        <v>1</v>
      </c>
      <c r="I241" s="1281">
        <v>1</v>
      </c>
      <c r="J241" s="973"/>
      <c r="K241" s="912"/>
      <c r="L241" s="977" t="str">
        <f>mergeValue(A241) &amp;"."&amp; mergeValue(B241)&amp;"."&amp; mergeValue(C241)&amp;"."&amp; mergeValue(D241)&amp;"."&amp; mergeValue(E241)</f>
        <v>1.1.1.1.1</v>
      </c>
      <c r="M241" s="523" t="s">
        <v>8</v>
      </c>
      <c r="N241" s="614"/>
      <c r="O241" s="1284"/>
      <c r="P241" s="1285"/>
      <c r="Q241" s="1285"/>
      <c r="R241" s="1285"/>
      <c r="S241" s="1285"/>
      <c r="T241" s="1285"/>
      <c r="U241" s="1285"/>
      <c r="V241" s="1286"/>
      <c r="W241" s="1125" t="s">
        <v>718</v>
      </c>
      <c r="X241" s="955"/>
      <c r="Y241" s="776"/>
      <c r="Z241" s="776" t="str">
        <f t="shared" si="4"/>
        <v>Схема подключения теплопотребляющей установки к коллектору источника тепловой энергии</v>
      </c>
      <c r="AA241" s="776"/>
      <c r="AB241" s="776"/>
      <c r="AC241" s="776"/>
      <c r="AD241" s="955"/>
      <c r="AE241" s="955"/>
      <c r="AF241" s="955"/>
      <c r="AG241" s="955"/>
      <c r="AH241" s="955"/>
      <c r="AI241" s="955"/>
      <c r="AJ241" s="955"/>
    </row>
    <row r="242" spans="1:36" s="937" customFormat="1" ht="33.75">
      <c r="A242" s="1281"/>
      <c r="B242" s="1281"/>
      <c r="C242" s="1281"/>
      <c r="D242" s="1281"/>
      <c r="E242" s="1281"/>
      <c r="F242" s="1281">
        <v>1</v>
      </c>
      <c r="G242" s="962"/>
      <c r="H242" s="962"/>
      <c r="I242" s="1281"/>
      <c r="J242" s="1281">
        <v>1</v>
      </c>
      <c r="K242" s="913"/>
      <c r="L242" s="977" t="str">
        <f>mergeValue(A242) &amp;"."&amp; mergeValue(B242)&amp;"."&amp; mergeValue(C242)&amp;"."&amp; mergeValue(D242)&amp;"."&amp; mergeValue(E242)&amp;"."&amp; mergeValue(F242)</f>
        <v>1.1.1.1.1.1</v>
      </c>
      <c r="M242" s="524" t="s">
        <v>9</v>
      </c>
      <c r="N242" s="614"/>
      <c r="O242" s="1284"/>
      <c r="P242" s="1285"/>
      <c r="Q242" s="1285"/>
      <c r="R242" s="1285"/>
      <c r="S242" s="1285"/>
      <c r="T242" s="1285"/>
      <c r="U242" s="1285"/>
      <c r="V242" s="1286"/>
      <c r="W242" s="1125" t="s">
        <v>719</v>
      </c>
      <c r="X242" s="955"/>
      <c r="Y242" s="776"/>
      <c r="Z242" s="776" t="str">
        <f t="shared" si="4"/>
        <v>Группа потребителей</v>
      </c>
      <c r="AA242" s="776"/>
      <c r="AB242" s="776"/>
      <c r="AC242" s="776"/>
      <c r="AD242" s="955"/>
      <c r="AE242" s="955"/>
      <c r="AF242" s="955"/>
      <c r="AG242" s="955"/>
      <c r="AH242" s="955"/>
      <c r="AI242" s="955"/>
      <c r="AJ242" s="955"/>
    </row>
    <row r="243" spans="1:36" s="937" customFormat="1" ht="122.1" customHeight="1">
      <c r="A243" s="1281"/>
      <c r="B243" s="1281"/>
      <c r="C243" s="1281"/>
      <c r="D243" s="1281"/>
      <c r="E243" s="1281"/>
      <c r="F243" s="1281"/>
      <c r="G243" s="962">
        <v>1</v>
      </c>
      <c r="H243" s="962"/>
      <c r="I243" s="1281"/>
      <c r="J243" s="1281"/>
      <c r="K243" s="913">
        <v>1</v>
      </c>
      <c r="L243" s="977" t="str">
        <f>mergeValue(A243) &amp;"."&amp; mergeValue(B243)&amp;"."&amp; mergeValue(C243)&amp;"."&amp; mergeValue(D243)&amp;"."&amp; mergeValue(E243)&amp;"."&amp; mergeValue(F243)&amp;"."&amp; mergeValue(G243)</f>
        <v>1.1.1.1.1.1.1</v>
      </c>
      <c r="M243" s="1010"/>
      <c r="N243" s="614"/>
      <c r="O243" s="725"/>
      <c r="P243" s="725"/>
      <c r="Q243" s="1034"/>
      <c r="R243" s="1288"/>
      <c r="S243" s="1289" t="s">
        <v>82</v>
      </c>
      <c r="T243" s="1288"/>
      <c r="U243" s="1289" t="s">
        <v>82</v>
      </c>
      <c r="V243" s="725"/>
      <c r="W243" s="1299" t="s">
        <v>720</v>
      </c>
      <c r="X243" s="955" t="str">
        <f>strCheckDate(O244:V244)</f>
        <v/>
      </c>
      <c r="Y243" s="776"/>
      <c r="Z243" s="776" t="str">
        <f t="shared" si="4"/>
        <v/>
      </c>
      <c r="AA243" s="776"/>
      <c r="AB243" s="776"/>
      <c r="AC243" s="776"/>
      <c r="AD243" s="955"/>
      <c r="AE243" s="955"/>
      <c r="AF243" s="955"/>
      <c r="AG243" s="955"/>
      <c r="AH243" s="955"/>
      <c r="AI243" s="955"/>
      <c r="AJ243" s="955"/>
    </row>
    <row r="244" spans="1:36" s="937" customFormat="1" ht="11.25" hidden="1" customHeight="1">
      <c r="A244" s="1281"/>
      <c r="B244" s="1281"/>
      <c r="C244" s="1281"/>
      <c r="D244" s="1281"/>
      <c r="E244" s="1281"/>
      <c r="F244" s="1281"/>
      <c r="G244" s="962"/>
      <c r="H244" s="962"/>
      <c r="I244" s="1281"/>
      <c r="J244" s="1281"/>
      <c r="K244" s="913"/>
      <c r="L244" s="751"/>
      <c r="M244" s="614"/>
      <c r="N244" s="614"/>
      <c r="O244" s="725"/>
      <c r="P244" s="725"/>
      <c r="Q244" s="731" t="str">
        <f>R243 &amp; "-" &amp; T243</f>
        <v>-</v>
      </c>
      <c r="R244" s="1288"/>
      <c r="S244" s="1289"/>
      <c r="T244" s="1288"/>
      <c r="U244" s="1289"/>
      <c r="V244" s="725"/>
      <c r="W244" s="1300"/>
      <c r="X244" s="955"/>
      <c r="Y244" s="776"/>
      <c r="Z244" s="776" t="str">
        <f t="shared" si="4"/>
        <v/>
      </c>
      <c r="AA244" s="776"/>
      <c r="AB244" s="776"/>
      <c r="AC244" s="776"/>
      <c r="AD244" s="955"/>
      <c r="AE244" s="955"/>
      <c r="AF244" s="955"/>
      <c r="AG244" s="955"/>
      <c r="AH244" s="955"/>
      <c r="AI244" s="955"/>
      <c r="AJ244" s="955"/>
    </row>
    <row r="245" spans="1:36" s="937" customFormat="1" ht="15" customHeight="1">
      <c r="A245" s="1281"/>
      <c r="B245" s="1281"/>
      <c r="C245" s="1281"/>
      <c r="D245" s="1281"/>
      <c r="E245" s="1281"/>
      <c r="F245" s="1281"/>
      <c r="G245" s="973"/>
      <c r="H245" s="962"/>
      <c r="I245" s="1281"/>
      <c r="J245" s="1281"/>
      <c r="K245" s="912"/>
      <c r="L245" s="653"/>
      <c r="M245" s="526" t="s">
        <v>24</v>
      </c>
      <c r="N245" s="953"/>
      <c r="O245" s="953"/>
      <c r="P245" s="953"/>
      <c r="Q245" s="953"/>
      <c r="R245" s="953"/>
      <c r="S245" s="953"/>
      <c r="T245" s="953"/>
      <c r="U245" s="953"/>
      <c r="V245" s="724"/>
      <c r="W245" s="1301"/>
      <c r="X245" s="955"/>
      <c r="Y245" s="776"/>
      <c r="Z245" s="776" t="str">
        <f t="shared" si="4"/>
        <v>Добавить вид теплоносителя (параметры теплоносителя)</v>
      </c>
      <c r="AA245" s="776"/>
      <c r="AB245" s="776"/>
      <c r="AC245" s="776"/>
      <c r="AD245" s="955"/>
      <c r="AE245" s="955"/>
      <c r="AF245" s="955"/>
      <c r="AG245" s="955"/>
      <c r="AH245" s="955"/>
      <c r="AI245" s="955"/>
      <c r="AJ245" s="955"/>
    </row>
    <row r="246" spans="1:36" s="937" customFormat="1" ht="15" customHeight="1">
      <c r="A246" s="1281"/>
      <c r="B246" s="1281"/>
      <c r="C246" s="1281"/>
      <c r="D246" s="1281"/>
      <c r="E246" s="1281"/>
      <c r="F246" s="973"/>
      <c r="G246" s="973"/>
      <c r="H246" s="962"/>
      <c r="I246" s="1281"/>
      <c r="J246" s="973"/>
      <c r="K246" s="912"/>
      <c r="L246" s="653"/>
      <c r="M246" s="525" t="s">
        <v>10</v>
      </c>
      <c r="N246" s="953"/>
      <c r="O246" s="953"/>
      <c r="P246" s="953"/>
      <c r="Q246" s="953"/>
      <c r="R246" s="953"/>
      <c r="S246" s="953"/>
      <c r="T246" s="953"/>
      <c r="U246" s="952"/>
      <c r="V246" s="953"/>
      <c r="W246" s="633"/>
      <c r="X246" s="955"/>
      <c r="Y246" s="776"/>
      <c r="Z246" s="776" t="str">
        <f t="shared" si="4"/>
        <v>Добавить группу потребителей</v>
      </c>
      <c r="AA246" s="776"/>
      <c r="AB246" s="776"/>
      <c r="AC246" s="776"/>
      <c r="AD246" s="955"/>
      <c r="AE246" s="955"/>
      <c r="AF246" s="955"/>
      <c r="AG246" s="955"/>
      <c r="AH246" s="955"/>
      <c r="AI246" s="955"/>
      <c r="AJ246" s="955"/>
    </row>
    <row r="247" spans="1:36" s="937" customFormat="1" ht="15" customHeight="1">
      <c r="A247" s="1281"/>
      <c r="B247" s="1281"/>
      <c r="C247" s="1281"/>
      <c r="D247" s="1281"/>
      <c r="E247" s="911"/>
      <c r="F247" s="973"/>
      <c r="G247" s="973"/>
      <c r="H247" s="973"/>
      <c r="I247" s="926"/>
      <c r="J247" s="941"/>
      <c r="K247" s="910"/>
      <c r="L247" s="653"/>
      <c r="M247" s="948" t="s">
        <v>11</v>
      </c>
      <c r="N247" s="953"/>
      <c r="O247" s="953"/>
      <c r="P247" s="953"/>
      <c r="Q247" s="953"/>
      <c r="R247" s="953"/>
      <c r="S247" s="953"/>
      <c r="T247" s="953"/>
      <c r="U247" s="952"/>
      <c r="V247" s="953"/>
      <c r="W247" s="633"/>
      <c r="X247" s="955"/>
      <c r="Y247" s="776"/>
      <c r="Z247" s="776" t="str">
        <f t="shared" si="4"/>
        <v>Добавить схему подключения</v>
      </c>
      <c r="AA247" s="776"/>
      <c r="AB247" s="776"/>
      <c r="AC247" s="776"/>
      <c r="AD247" s="955"/>
      <c r="AE247" s="955"/>
      <c r="AF247" s="955"/>
      <c r="AG247" s="955"/>
      <c r="AH247" s="955"/>
      <c r="AI247" s="955"/>
      <c r="AJ247" s="955"/>
    </row>
    <row r="248" spans="1:36" s="937" customFormat="1" ht="15" customHeight="1">
      <c r="A248" s="1281"/>
      <c r="B248" s="1281"/>
      <c r="C248" s="1281"/>
      <c r="D248" s="911"/>
      <c r="E248" s="911"/>
      <c r="F248" s="973"/>
      <c r="G248" s="973"/>
      <c r="H248" s="973"/>
      <c r="I248" s="926"/>
      <c r="J248" s="941"/>
      <c r="K248" s="910"/>
      <c r="L248" s="653"/>
      <c r="M248" s="947" t="s">
        <v>16</v>
      </c>
      <c r="N248" s="953"/>
      <c r="O248" s="953"/>
      <c r="P248" s="953"/>
      <c r="Q248" s="953"/>
      <c r="R248" s="953"/>
      <c r="S248" s="953"/>
      <c r="T248" s="953"/>
      <c r="U248" s="952"/>
      <c r="V248" s="953"/>
      <c r="W248" s="633"/>
      <c r="X248" s="955"/>
      <c r="Y248" s="776"/>
      <c r="Z248" s="776" t="str">
        <f t="shared" si="4"/>
        <v>Добавить источник тепловой энергии</v>
      </c>
      <c r="AA248" s="776"/>
      <c r="AB248" s="776"/>
      <c r="AC248" s="776"/>
      <c r="AD248" s="955"/>
      <c r="AE248" s="955"/>
      <c r="AF248" s="955"/>
      <c r="AG248" s="955"/>
      <c r="AH248" s="955"/>
      <c r="AI248" s="955"/>
      <c r="AJ248" s="955"/>
    </row>
    <row r="249" spans="1:36" s="937" customFormat="1" ht="15" customHeight="1">
      <c r="A249" s="1281"/>
      <c r="B249" s="1281"/>
      <c r="C249" s="911"/>
      <c r="D249" s="911"/>
      <c r="E249" s="911"/>
      <c r="F249" s="911"/>
      <c r="G249" s="916"/>
      <c r="H249" s="926"/>
      <c r="I249" s="914"/>
      <c r="J249" s="941"/>
      <c r="K249" s="915"/>
      <c r="L249" s="653"/>
      <c r="M249" s="946" t="s">
        <v>17</v>
      </c>
      <c r="N249" s="953"/>
      <c r="O249" s="953"/>
      <c r="P249" s="953"/>
      <c r="Q249" s="953"/>
      <c r="R249" s="953"/>
      <c r="S249" s="953"/>
      <c r="T249" s="953"/>
      <c r="U249" s="952"/>
      <c r="V249" s="953"/>
      <c r="W249" s="633"/>
      <c r="X249" s="955"/>
      <c r="Y249" s="776"/>
      <c r="Z249" s="776" t="str">
        <f t="shared" si="4"/>
        <v>Добавить наименование системы теплоснабжения</v>
      </c>
      <c r="AA249" s="776"/>
      <c r="AB249" s="776"/>
      <c r="AC249" s="776"/>
      <c r="AD249" s="955"/>
      <c r="AE249" s="955"/>
      <c r="AF249" s="955"/>
      <c r="AG249" s="955"/>
      <c r="AH249" s="955"/>
      <c r="AI249" s="955"/>
      <c r="AJ249" s="955"/>
    </row>
    <row r="250" spans="1:36" s="937" customFormat="1" ht="15" customHeight="1">
      <c r="A250" s="1281"/>
      <c r="B250" s="911"/>
      <c r="C250" s="911"/>
      <c r="D250" s="911"/>
      <c r="E250" s="911"/>
      <c r="F250" s="911"/>
      <c r="G250" s="916"/>
      <c r="H250" s="926"/>
      <c r="I250" s="926"/>
      <c r="J250" s="941"/>
      <c r="K250" s="910"/>
      <c r="L250" s="653"/>
      <c r="M250" s="695" t="s">
        <v>18</v>
      </c>
      <c r="N250" s="953"/>
      <c r="O250" s="953"/>
      <c r="P250" s="953"/>
      <c r="Q250" s="953"/>
      <c r="R250" s="953"/>
      <c r="S250" s="953"/>
      <c r="T250" s="953"/>
      <c r="U250" s="952"/>
      <c r="V250" s="953"/>
      <c r="W250" s="633"/>
      <c r="X250" s="955"/>
      <c r="Y250" s="776"/>
      <c r="Z250" s="776" t="str">
        <f t="shared" si="4"/>
        <v>Добавить территорию действия тарифа</v>
      </c>
      <c r="AA250" s="776"/>
      <c r="AB250" s="776"/>
      <c r="AC250" s="776"/>
      <c r="AD250" s="955"/>
      <c r="AE250" s="955"/>
      <c r="AF250" s="955"/>
      <c r="AG250" s="955"/>
      <c r="AH250" s="955"/>
      <c r="AI250" s="955"/>
      <c r="AJ250" s="955"/>
    </row>
    <row r="251" spans="1:36" s="936" customFormat="1" ht="15" customHeight="1">
      <c r="L251" s="462"/>
      <c r="M251" s="698" t="s">
        <v>307</v>
      </c>
      <c r="N251" s="953"/>
      <c r="O251" s="953"/>
      <c r="P251" s="953"/>
      <c r="Q251" s="953"/>
      <c r="R251" s="953"/>
      <c r="S251" s="953"/>
      <c r="T251" s="953"/>
      <c r="U251" s="952"/>
      <c r="V251" s="953"/>
      <c r="W251" s="633"/>
      <c r="X251" s="957"/>
      <c r="Y251" s="957"/>
      <c r="Z251" s="957"/>
      <c r="AA251" s="957"/>
      <c r="AB251" s="957"/>
      <c r="AC251" s="957"/>
      <c r="AD251" s="957"/>
      <c r="AE251" s="957"/>
      <c r="AF251" s="957"/>
      <c r="AG251" s="957"/>
      <c r="AH251" s="957"/>
    </row>
    <row r="252" spans="1:36" s="565" customFormat="1" ht="15" customHeight="1">
      <c r="A252" s="564"/>
      <c r="B252" s="564"/>
      <c r="C252" s="564"/>
      <c r="D252" s="564"/>
      <c r="E252" s="564"/>
      <c r="F252" s="564"/>
      <c r="G252" s="563"/>
      <c r="H252" s="564"/>
      <c r="I252" s="384"/>
      <c r="J252" s="647"/>
      <c r="K252" s="384"/>
      <c r="L252" s="566"/>
      <c r="M252" s="641"/>
      <c r="N252" s="737"/>
      <c r="O252" s="737"/>
      <c r="P252" s="737"/>
      <c r="Q252" s="737"/>
      <c r="R252" s="737"/>
      <c r="S252" s="737"/>
      <c r="T252" s="737"/>
      <c r="U252" s="645"/>
      <c r="V252" s="737"/>
      <c r="W252" s="737"/>
      <c r="X252" s="737"/>
      <c r="Y252" s="737"/>
      <c r="Z252" s="737"/>
      <c r="AA252" s="737"/>
      <c r="AB252" s="645"/>
      <c r="AC252" s="737"/>
      <c r="AD252" s="645"/>
      <c r="AE252" s="564"/>
      <c r="AF252" s="564"/>
      <c r="AG252" s="564"/>
      <c r="AH252" s="564"/>
    </row>
    <row r="253" spans="1:36" s="34" customFormat="1" ht="11.25">
      <c r="A253" s="34" t="s">
        <v>275</v>
      </c>
    </row>
    <row r="254" spans="1:36" ht="11.25"/>
    <row r="255" spans="1:36" s="13" customFormat="1" ht="15" customHeight="1">
      <c r="C255" s="160"/>
      <c r="D255" s="117"/>
      <c r="E255" s="1014"/>
    </row>
    <row r="257" spans="1:24" s="34" customFormat="1" ht="17.100000000000001" customHeight="1">
      <c r="A257" s="34" t="s">
        <v>274</v>
      </c>
    </row>
    <row r="259" spans="1:24" s="35" customFormat="1" ht="17.100000000000001" customHeight="1">
      <c r="A259" s="92"/>
      <c r="B259" s="92"/>
      <c r="C259" s="81"/>
      <c r="D259" s="144"/>
      <c r="E259" s="100">
        <v>1</v>
      </c>
      <c r="F259" s="101"/>
      <c r="G259" s="101"/>
      <c r="H259" s="101"/>
      <c r="I259" s="101"/>
      <c r="J259" s="101"/>
      <c r="K259" s="101"/>
      <c r="L259" s="101"/>
      <c r="M259" s="101"/>
      <c r="N259" s="101"/>
      <c r="O259" s="101"/>
      <c r="P259" s="101"/>
      <c r="Q259" s="101"/>
      <c r="R259" s="102"/>
      <c r="S259" s="102"/>
      <c r="T259" s="102"/>
      <c r="U259" s="103"/>
      <c r="V259" s="103"/>
      <c r="W259" s="103"/>
      <c r="X259" s="104"/>
    </row>
    <row r="261" spans="1:24" s="34" customFormat="1" ht="17.100000000000001" customHeight="1">
      <c r="A261" s="34" t="s">
        <v>275</v>
      </c>
    </row>
    <row r="262" spans="1:24" ht="17.100000000000001" customHeight="1">
      <c r="G262" s="90"/>
      <c r="H262" s="90"/>
    </row>
    <row r="263" spans="1:24" s="35" customFormat="1" ht="17.100000000000001" customHeight="1">
      <c r="A263" s="91"/>
      <c r="B263" s="83"/>
      <c r="C263" s="81"/>
      <c r="D263" s="144"/>
      <c r="E263" s="105" t="s">
        <v>91</v>
      </c>
      <c r="F263" s="101"/>
      <c r="G263" s="101"/>
      <c r="H263" s="101"/>
      <c r="I263" s="101"/>
      <c r="J263" s="102"/>
      <c r="K263" s="102"/>
      <c r="L263" s="102"/>
      <c r="M263" s="103"/>
      <c r="N263" s="103"/>
      <c r="O263" s="103"/>
      <c r="P263" s="104"/>
      <c r="Q263" s="84"/>
      <c r="R263" s="84"/>
      <c r="S263" s="84"/>
      <c r="T263" s="84"/>
      <c r="U263" s="84"/>
      <c r="V263" s="84"/>
      <c r="W263" s="84"/>
      <c r="X263" s="84"/>
    </row>
    <row r="265" spans="1:24" s="34" customFormat="1" ht="17.100000000000001" customHeight="1">
      <c r="A265" s="34" t="s">
        <v>276</v>
      </c>
    </row>
    <row r="266" spans="1:24" ht="17.100000000000001" customHeight="1">
      <c r="G266" s="90"/>
      <c r="H266" s="90"/>
    </row>
    <row r="267" spans="1:24" s="35" customFormat="1" ht="17.100000000000001" customHeight="1">
      <c r="A267" s="91"/>
      <c r="B267" s="83"/>
      <c r="C267" s="81"/>
      <c r="D267" s="144"/>
      <c r="E267" s="105" t="s">
        <v>91</v>
      </c>
      <c r="F267" s="101"/>
      <c r="G267" s="101"/>
      <c r="H267" s="101"/>
      <c r="I267" s="101"/>
      <c r="J267" s="102"/>
      <c r="K267" s="102"/>
      <c r="L267" s="102"/>
      <c r="M267" s="103"/>
      <c r="N267" s="103"/>
      <c r="O267" s="103"/>
      <c r="P267" s="104"/>
      <c r="Q267" s="84"/>
      <c r="R267" s="84"/>
      <c r="S267" s="84"/>
      <c r="T267" s="84"/>
      <c r="U267" s="84"/>
      <c r="V267" s="84"/>
      <c r="W267" s="84"/>
      <c r="X267" s="84"/>
    </row>
    <row r="269" spans="1:24" s="34" customFormat="1" ht="17.100000000000001" customHeight="1">
      <c r="A269" s="34" t="s">
        <v>303</v>
      </c>
      <c r="B269" s="34" t="s">
        <v>304</v>
      </c>
      <c r="C269" s="34" t="s">
        <v>305</v>
      </c>
    </row>
    <row r="271" spans="1:24" s="22" customFormat="1" ht="20.100000000000001" customHeight="1">
      <c r="A271" s="86"/>
      <c r="B271" s="85"/>
      <c r="C271" s="19"/>
      <c r="D271" s="20"/>
      <c r="F271" s="37" t="s">
        <v>79</v>
      </c>
      <c r="G271" s="26"/>
      <c r="I271" s="52"/>
    </row>
    <row r="272" spans="1:24" s="22" customFormat="1" ht="22.5">
      <c r="A272" s="86"/>
      <c r="B272" s="87"/>
      <c r="C272" s="19"/>
      <c r="D272" s="32"/>
      <c r="E272" s="31" t="s">
        <v>75</v>
      </c>
      <c r="F272" s="33"/>
      <c r="G272" s="26"/>
      <c r="I272" s="52"/>
    </row>
    <row r="273" spans="1:9" s="22" customFormat="1" ht="19.5">
      <c r="A273" s="86"/>
      <c r="B273" s="87"/>
      <c r="C273" s="19"/>
      <c r="D273" s="32"/>
      <c r="E273" s="31" t="s">
        <v>76</v>
      </c>
      <c r="F273" s="33"/>
      <c r="G273" s="26"/>
      <c r="I273" s="52"/>
    </row>
    <row r="274" spans="1:9" s="22" customFormat="1" ht="13.5" customHeight="1">
      <c r="A274" s="85"/>
      <c r="B274" s="85"/>
      <c r="C274" s="19"/>
      <c r="D274" s="23"/>
      <c r="E274" s="24"/>
      <c r="F274" s="36"/>
      <c r="G274" s="20"/>
      <c r="I274" s="52"/>
    </row>
    <row r="275" spans="1:9" s="22" customFormat="1" ht="20.100000000000001" customHeight="1">
      <c r="A275" s="86"/>
      <c r="B275" s="85"/>
      <c r="C275" s="19"/>
      <c r="D275" s="20"/>
      <c r="F275" s="37" t="s">
        <v>170</v>
      </c>
      <c r="G275" s="26"/>
      <c r="I275" s="52"/>
    </row>
    <row r="276" spans="1:9" s="22" customFormat="1" ht="22.5">
      <c r="A276" s="86"/>
      <c r="B276" s="87"/>
      <c r="C276" s="19"/>
      <c r="D276" s="32"/>
      <c r="E276" s="38" t="s">
        <v>85</v>
      </c>
      <c r="F276" s="33"/>
      <c r="G276" s="26"/>
      <c r="I276" s="52"/>
    </row>
    <row r="277" spans="1:9" s="22" customFormat="1" ht="22.5">
      <c r="A277" s="86"/>
      <c r="B277" s="87"/>
      <c r="C277" s="19"/>
      <c r="D277" s="32"/>
      <c r="E277" s="38" t="s">
        <v>169</v>
      </c>
      <c r="F277" s="33"/>
      <c r="G277" s="26"/>
      <c r="I277" s="52"/>
    </row>
    <row r="278" spans="1:9" s="22" customFormat="1" ht="13.5" customHeight="1">
      <c r="A278" s="85"/>
      <c r="B278" s="85"/>
      <c r="C278" s="19"/>
      <c r="D278" s="23"/>
      <c r="E278" s="24"/>
      <c r="F278" s="36"/>
      <c r="G278" s="20"/>
      <c r="I278" s="52"/>
    </row>
    <row r="279" spans="1:9" s="22" customFormat="1" ht="20.100000000000001" customHeight="1">
      <c r="A279" s="86"/>
      <c r="B279" s="85"/>
      <c r="C279" s="19"/>
      <c r="D279" s="20"/>
      <c r="F279" s="37" t="s">
        <v>171</v>
      </c>
      <c r="G279" s="26"/>
      <c r="I279" s="52"/>
    </row>
    <row r="280" spans="1:9" s="22" customFormat="1" ht="22.5">
      <c r="A280" s="86"/>
      <c r="B280" s="87"/>
      <c r="C280" s="19"/>
      <c r="D280" s="32"/>
      <c r="E280" s="38" t="s">
        <v>85</v>
      </c>
      <c r="F280" s="33"/>
      <c r="G280" s="26"/>
      <c r="I280" s="52"/>
    </row>
    <row r="281" spans="1:9" s="22" customFormat="1" ht="22.5">
      <c r="A281" s="86"/>
      <c r="B281" s="87"/>
      <c r="C281" s="19"/>
      <c r="D281" s="32"/>
      <c r="E281" s="38" t="s">
        <v>169</v>
      </c>
      <c r="F281" s="33"/>
      <c r="G281" s="26"/>
      <c r="I281" s="52"/>
    </row>
    <row r="282" spans="1:9" s="22" customFormat="1" ht="13.5" customHeight="1">
      <c r="A282" s="85"/>
      <c r="B282" s="85"/>
      <c r="C282" s="19"/>
      <c r="D282" s="23"/>
      <c r="E282" s="24"/>
      <c r="F282" s="36"/>
      <c r="G282" s="20"/>
      <c r="I282" s="52"/>
    </row>
    <row r="283" spans="1:9" s="22" customFormat="1" ht="20.100000000000001" customHeight="1">
      <c r="A283" s="86"/>
      <c r="B283" s="85"/>
      <c r="C283" s="19"/>
      <c r="D283" s="20"/>
      <c r="F283" s="37" t="s">
        <v>172</v>
      </c>
      <c r="G283" s="26"/>
      <c r="I283" s="52"/>
    </row>
    <row r="284" spans="1:9" s="22" customFormat="1" ht="22.5">
      <c r="A284" s="86"/>
      <c r="B284" s="87"/>
      <c r="C284" s="19"/>
      <c r="D284" s="32"/>
      <c r="E284" s="31" t="s">
        <v>85</v>
      </c>
      <c r="F284" s="33"/>
      <c r="G284" s="26"/>
      <c r="I284" s="52"/>
    </row>
    <row r="285" spans="1:9" s="22" customFormat="1" ht="19.5">
      <c r="A285" s="86"/>
      <c r="B285" s="87"/>
      <c r="C285" s="19"/>
      <c r="D285" s="32"/>
      <c r="E285" s="31" t="s">
        <v>86</v>
      </c>
      <c r="F285" s="33"/>
      <c r="G285" s="26"/>
      <c r="I285" s="52"/>
    </row>
    <row r="286" spans="1:9" s="22" customFormat="1" ht="22.5">
      <c r="A286" s="86"/>
      <c r="B286" s="87"/>
      <c r="C286" s="19"/>
      <c r="D286" s="32"/>
      <c r="E286" s="38" t="s">
        <v>169</v>
      </c>
      <c r="F286" s="33"/>
      <c r="G286" s="26"/>
      <c r="I286" s="52"/>
    </row>
    <row r="287" spans="1:9" s="22" customFormat="1" ht="19.5">
      <c r="A287" s="86"/>
      <c r="B287" s="87"/>
      <c r="C287" s="19"/>
      <c r="D287" s="32"/>
      <c r="E287" s="31" t="s">
        <v>87</v>
      </c>
      <c r="F287" s="33"/>
      <c r="G287" s="26"/>
      <c r="I287" s="52"/>
    </row>
    <row r="289" spans="1:83" s="34" customFormat="1" ht="17.100000000000001" customHeight="1">
      <c r="A289" s="34" t="s">
        <v>324</v>
      </c>
    </row>
    <row r="291" spans="1:83" s="121" customFormat="1" ht="14.25">
      <c r="A291" s="178" t="s">
        <v>48</v>
      </c>
      <c r="B291" s="129" t="s">
        <v>251</v>
      </c>
      <c r="C291" s="130"/>
      <c r="D291" s="132"/>
      <c r="E291" s="417"/>
      <c r="F291" s="1027"/>
      <c r="G291" s="1027"/>
      <c r="H291" s="1027"/>
      <c r="I291" s="1032"/>
      <c r="J291" s="294"/>
      <c r="K291" s="295"/>
      <c r="M291" s="422" t="str">
        <f>IF(ISERROR(INDEX(kind_of_nameforms,MATCH(E291,kind_of_forms,0),1)),"",INDEX(kind_of_nameforms,MATCH(E291,kind_of_forms,0),1))</f>
        <v/>
      </c>
    </row>
    <row r="294" spans="1:83" s="253" customFormat="1" ht="15">
      <c r="A294" s="34" t="s">
        <v>401</v>
      </c>
      <c r="B294" s="34"/>
      <c r="C294" s="34"/>
      <c r="D294" s="34"/>
      <c r="E294" s="34"/>
      <c r="F294" s="34"/>
      <c r="G294" s="34"/>
      <c r="H294" s="34"/>
      <c r="I294" s="34"/>
      <c r="J294" s="34"/>
      <c r="K294" s="34"/>
      <c r="L294" s="34"/>
      <c r="M294" s="34"/>
      <c r="N294" s="34"/>
      <c r="O294" s="34"/>
      <c r="P294" s="34"/>
      <c r="Q294" s="34"/>
      <c r="R294" s="34"/>
      <c r="S294" s="34"/>
      <c r="T294" s="34"/>
      <c r="U294" s="252"/>
      <c r="V294" s="34"/>
      <c r="W294" s="34"/>
    </row>
    <row r="295" spans="1:83" s="253" customFormat="1" ht="15">
      <c r="D295" s="335"/>
      <c r="E295" s="335"/>
      <c r="F295" s="335"/>
      <c r="G295" s="335"/>
      <c r="H295" s="335"/>
      <c r="I295" s="335"/>
      <c r="J295" s="335"/>
      <c r="K295" s="335"/>
      <c r="L295" s="335"/>
      <c r="U295" s="254"/>
    </row>
    <row r="296" spans="1:83" s="257" customFormat="1" ht="15" customHeight="1">
      <c r="A296" s="84"/>
      <c r="B296" s="179" t="s">
        <v>402</v>
      </c>
      <c r="C296" s="1395"/>
      <c r="D296" s="1229">
        <v>1</v>
      </c>
      <c r="E296" s="1283"/>
      <c r="F296" s="329"/>
      <c r="G296" s="181">
        <v>0</v>
      </c>
      <c r="H296" s="334"/>
      <c r="I296" s="242"/>
      <c r="J296" s="371" t="s">
        <v>495</v>
      </c>
      <c r="K296" s="148"/>
      <c r="L296" s="258"/>
      <c r="M296" s="204">
        <f>mergeValue(H296)</f>
        <v>0</v>
      </c>
      <c r="N296" s="194"/>
      <c r="O296" s="194"/>
      <c r="P296" s="204" t="str">
        <f>IF(ISERROR(MATCH(Q296,MODesc,0)),"n","y")</f>
        <v>n</v>
      </c>
      <c r="Q296" s="194"/>
      <c r="R296" s="204" t="str">
        <f>K296&amp;"("&amp;L296&amp;")"</f>
        <v>()</v>
      </c>
      <c r="S296" s="179"/>
      <c r="T296" s="179"/>
      <c r="U296" s="240"/>
      <c r="V296" s="179"/>
      <c r="W296" s="179"/>
      <c r="X296" s="179"/>
      <c r="Y296" s="256"/>
      <c r="Z296" s="256"/>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c r="BJ296" s="219"/>
      <c r="BK296" s="219"/>
      <c r="BL296" s="219"/>
      <c r="BM296" s="219"/>
      <c r="BN296" s="219"/>
      <c r="BO296" s="219"/>
      <c r="BP296" s="219"/>
      <c r="BQ296" s="219"/>
      <c r="BR296" s="219"/>
      <c r="BS296" s="219"/>
      <c r="BT296" s="219"/>
      <c r="BU296" s="219"/>
      <c r="BV296" s="256"/>
      <c r="BW296" s="256"/>
      <c r="BX296" s="256"/>
      <c r="BY296" s="256"/>
      <c r="BZ296" s="256"/>
      <c r="CA296" s="256"/>
      <c r="CB296" s="256"/>
      <c r="CC296" s="256"/>
      <c r="CD296" s="256"/>
      <c r="CE296" s="256"/>
    </row>
    <row r="297" spans="1:83" s="257" customFormat="1" ht="15" customHeight="1">
      <c r="A297" s="84"/>
      <c r="B297" s="84"/>
      <c r="C297" s="1395"/>
      <c r="D297" s="1229"/>
      <c r="E297" s="1283"/>
      <c r="F297" s="242"/>
      <c r="G297" s="243"/>
      <c r="H297" s="148" t="s">
        <v>400</v>
      </c>
      <c r="I297" s="243"/>
      <c r="J297" s="243"/>
      <c r="K297" s="259"/>
      <c r="L297" s="258"/>
      <c r="M297" s="194"/>
      <c r="N297" s="194"/>
      <c r="O297" s="194"/>
      <c r="P297" s="194"/>
      <c r="Q297" s="204"/>
      <c r="R297" s="194"/>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3" customFormat="1" ht="15">
      <c r="Q298" s="260"/>
      <c r="U298" s="254"/>
    </row>
    <row r="299" spans="1:83" s="253" customFormat="1" ht="15">
      <c r="A299" s="34" t="s">
        <v>403</v>
      </c>
      <c r="B299" s="34"/>
      <c r="C299" s="34"/>
      <c r="D299" s="34"/>
      <c r="E299" s="34"/>
      <c r="F299" s="34"/>
      <c r="G299" s="34"/>
      <c r="H299" s="34"/>
      <c r="I299" s="34"/>
      <c r="J299" s="34"/>
      <c r="K299" s="34"/>
      <c r="L299" s="34"/>
      <c r="M299" s="34"/>
      <c r="N299" s="34"/>
      <c r="O299" s="34"/>
      <c r="P299" s="34"/>
      <c r="Q299" s="261"/>
      <c r="R299" s="34"/>
      <c r="S299" s="34"/>
      <c r="T299" s="34"/>
      <c r="U299" s="252"/>
      <c r="V299" s="34"/>
      <c r="W299" s="34"/>
    </row>
    <row r="300" spans="1:83" s="253" customFormat="1" ht="15">
      <c r="F300" s="335"/>
      <c r="G300" s="335"/>
      <c r="H300" s="335"/>
      <c r="I300" s="335"/>
      <c r="J300" s="335"/>
      <c r="K300" s="335"/>
      <c r="L300" s="335"/>
      <c r="Q300" s="260"/>
      <c r="U300" s="254"/>
    </row>
    <row r="301" spans="1:83" s="257" customFormat="1" ht="15" customHeight="1">
      <c r="A301" s="84"/>
      <c r="B301" s="179" t="s">
        <v>402</v>
      </c>
      <c r="C301" s="1396"/>
      <c r="D301" s="241"/>
      <c r="E301" s="424"/>
      <c r="F301" s="1397"/>
      <c r="G301" s="1229">
        <v>0</v>
      </c>
      <c r="H301" s="1227"/>
      <c r="I301" s="242"/>
      <c r="J301" s="371" t="s">
        <v>495</v>
      </c>
      <c r="K301" s="148"/>
      <c r="L301" s="258"/>
      <c r="M301" s="204">
        <f>mergeValue(H301)</f>
        <v>0</v>
      </c>
      <c r="N301" s="194"/>
      <c r="O301" s="194"/>
      <c r="P301" s="194"/>
      <c r="Q301" s="194"/>
      <c r="R301" s="204" t="str">
        <f>K301&amp;"("&amp;L301&amp;")"</f>
        <v>()</v>
      </c>
      <c r="S301" s="179"/>
      <c r="T301" s="179"/>
      <c r="U301" s="240"/>
      <c r="V301" s="179"/>
      <c r="W301" s="179"/>
      <c r="X301" s="179"/>
      <c r="Y301" s="256"/>
      <c r="Z301" s="256"/>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56"/>
      <c r="BW301" s="256"/>
      <c r="BX301" s="256"/>
      <c r="BY301" s="256"/>
      <c r="BZ301" s="256"/>
      <c r="CA301" s="256"/>
      <c r="CB301" s="256"/>
      <c r="CC301" s="256"/>
      <c r="CD301" s="256"/>
      <c r="CE301" s="256"/>
    </row>
    <row r="302" spans="1:83" s="257" customFormat="1" ht="15" customHeight="1">
      <c r="A302" s="84"/>
      <c r="B302" s="84"/>
      <c r="C302" s="1396"/>
      <c r="D302" s="241"/>
      <c r="E302" s="424"/>
      <c r="F302" s="1397"/>
      <c r="G302" s="1229"/>
      <c r="H302" s="1227"/>
      <c r="I302" s="243"/>
      <c r="J302" s="243"/>
      <c r="K302" s="148" t="s">
        <v>4</v>
      </c>
      <c r="L302" s="258"/>
      <c r="M302" s="194"/>
      <c r="N302" s="194"/>
      <c r="O302" s="194"/>
      <c r="P302" s="194"/>
      <c r="Q302" s="204"/>
      <c r="R302" s="194"/>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3" customFormat="1" ht="15">
      <c r="Q303" s="260"/>
      <c r="U303" s="254"/>
    </row>
    <row r="304" spans="1:83" s="253" customFormat="1" ht="15">
      <c r="A304" s="34" t="s">
        <v>404</v>
      </c>
      <c r="B304" s="34"/>
      <c r="C304" s="34"/>
      <c r="D304" s="34"/>
      <c r="E304" s="34"/>
      <c r="F304" s="34"/>
      <c r="G304" s="34"/>
      <c r="H304" s="34"/>
      <c r="I304" s="34"/>
      <c r="J304" s="34"/>
      <c r="K304" s="34"/>
      <c r="L304" s="34"/>
      <c r="M304" s="34"/>
      <c r="N304" s="34"/>
      <c r="O304" s="34"/>
      <c r="P304" s="34"/>
      <c r="Q304" s="261"/>
      <c r="R304" s="34"/>
      <c r="S304" s="34"/>
      <c r="T304" s="34"/>
      <c r="U304" s="252"/>
      <c r="V304" s="34"/>
      <c r="W304" s="34"/>
    </row>
    <row r="305" spans="1:83" s="253" customFormat="1" ht="15">
      <c r="Q305" s="260"/>
      <c r="U305" s="254"/>
    </row>
    <row r="306" spans="1:83" s="257" customFormat="1" ht="15" customHeight="1">
      <c r="A306" s="84"/>
      <c r="B306" s="179" t="s">
        <v>402</v>
      </c>
      <c r="C306" s="375"/>
      <c r="D306" s="253"/>
      <c r="E306" s="425"/>
      <c r="F306" s="253"/>
      <c r="G306" s="253"/>
      <c r="H306" s="253"/>
      <c r="I306" s="213"/>
      <c r="J306" s="181">
        <v>0</v>
      </c>
      <c r="K306" s="374"/>
      <c r="L306" s="239"/>
      <c r="M306" s="204">
        <f>mergeValue(H306)</f>
        <v>0</v>
      </c>
      <c r="N306" s="194"/>
      <c r="O306" s="194"/>
      <c r="P306" s="194"/>
      <c r="Q306" s="194"/>
      <c r="R306" s="204" t="str">
        <f>K306&amp;" ("&amp;L306&amp;")"</f>
        <v xml:space="preserve"> ()</v>
      </c>
      <c r="S306" s="179"/>
      <c r="T306" s="179"/>
      <c r="U306" s="240"/>
      <c r="V306" s="179"/>
      <c r="W306" s="179"/>
      <c r="X306" s="179"/>
      <c r="Y306" s="256"/>
      <c r="Z306" s="256"/>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c r="BJ306" s="219"/>
      <c r="BK306" s="219"/>
      <c r="BL306" s="219"/>
      <c r="BM306" s="219"/>
      <c r="BN306" s="219"/>
      <c r="BO306" s="219"/>
      <c r="BP306" s="219"/>
      <c r="BQ306" s="219"/>
      <c r="BR306" s="219"/>
      <c r="BS306" s="219"/>
      <c r="BT306" s="219"/>
      <c r="BU306" s="219"/>
      <c r="BV306" s="256"/>
      <c r="BW306" s="256"/>
      <c r="BX306" s="256"/>
      <c r="BY306" s="256"/>
      <c r="BZ306" s="256"/>
      <c r="CA306" s="256"/>
      <c r="CB306" s="256"/>
      <c r="CC306" s="256"/>
      <c r="CD306" s="256"/>
      <c r="CE306" s="256"/>
    </row>
    <row r="308" spans="1:83" ht="11.25"/>
    <row r="309" spans="1:83" s="34" customFormat="1" ht="11.25">
      <c r="A309" s="34" t="s">
        <v>443</v>
      </c>
    </row>
    <row r="310" spans="1:83" ht="11.25"/>
    <row r="311" spans="1:83" s="35" customFormat="1" ht="20.100000000000001" customHeight="1">
      <c r="A311" s="91"/>
      <c r="B311" s="179"/>
      <c r="C311" s="81"/>
      <c r="D311" s="180"/>
      <c r="E311" s="280"/>
      <c r="F311" s="278"/>
      <c r="G311" s="281"/>
      <c r="I311" s="204"/>
      <c r="J311" s="204"/>
    </row>
    <row r="312" spans="1:83" ht="11.25"/>
    <row r="313" spans="1:83" ht="11.25"/>
    <row r="314" spans="1:83" s="34" customFormat="1" ht="11.25">
      <c r="A314" s="34" t="s">
        <v>449</v>
      </c>
    </row>
    <row r="315" spans="1:83" ht="11.25"/>
    <row r="316" spans="1:83" s="35" customFormat="1" ht="20.100000000000001" customHeight="1">
      <c r="A316" s="277"/>
      <c r="B316" s="179"/>
      <c r="C316" s="81"/>
      <c r="D316" s="180"/>
      <c r="E316" s="283"/>
      <c r="F316" s="282" t="s">
        <v>448</v>
      </c>
      <c r="G316" s="282" t="s">
        <v>448</v>
      </c>
      <c r="H316" s="294"/>
      <c r="I316" s="204"/>
      <c r="K316" s="204"/>
      <c r="L316" s="204"/>
    </row>
    <row r="317" spans="1:83" ht="11.25"/>
    <row r="318" spans="1:83" ht="11.25"/>
    <row r="319" spans="1:83" s="34" customFormat="1" ht="11.25">
      <c r="A319" s="34" t="s">
        <v>450</v>
      </c>
    </row>
    <row r="320" spans="1:83" ht="11.25"/>
    <row r="321" spans="1:20" s="35" customFormat="1" ht="20.100000000000001" customHeight="1">
      <c r="A321" s="277"/>
      <c r="B321" s="179"/>
      <c r="C321" s="81"/>
      <c r="D321" s="180"/>
      <c r="E321" s="283"/>
      <c r="F321" s="282" t="s">
        <v>448</v>
      </c>
      <c r="G321" s="388"/>
      <c r="H321" s="282" t="s">
        <v>448</v>
      </c>
      <c r="I321" s="204"/>
      <c r="K321" s="204"/>
      <c r="L321" s="204"/>
    </row>
    <row r="322" spans="1:20" ht="11.25"/>
    <row r="323" spans="1:20" ht="11.25"/>
    <row r="324" spans="1:20" s="34" customFormat="1" ht="11.25">
      <c r="A324" s="34" t="s">
        <v>451</v>
      </c>
    </row>
    <row r="325" spans="1:20" ht="11.25"/>
    <row r="326" spans="1:20" s="35" customFormat="1" ht="20.100000000000001" customHeight="1">
      <c r="A326" s="277"/>
      <c r="B326" s="179"/>
      <c r="C326" s="81"/>
      <c r="D326" s="180"/>
      <c r="E326" s="284">
        <f>E325</f>
        <v>0</v>
      </c>
      <c r="F326" s="282" t="s">
        <v>448</v>
      </c>
      <c r="G326" s="388"/>
      <c r="H326" s="282" t="s">
        <v>448</v>
      </c>
      <c r="I326" s="204"/>
      <c r="K326" s="204"/>
      <c r="L326" s="204"/>
    </row>
    <row r="327" spans="1:20" s="35" customFormat="1" ht="14.25">
      <c r="A327" s="277"/>
      <c r="B327" s="179"/>
      <c r="C327" s="81"/>
      <c r="D327" s="95"/>
      <c r="E327" s="285"/>
      <c r="F327" s="286"/>
      <c r="G327"/>
      <c r="H327" s="286"/>
      <c r="I327" s="204"/>
      <c r="K327" s="204"/>
      <c r="L327" s="204"/>
    </row>
    <row r="329" spans="1:20" s="34" customFormat="1" ht="11.25">
      <c r="A329" s="34" t="s">
        <v>452</v>
      </c>
    </row>
    <row r="330" spans="1:20" ht="11.25"/>
    <row r="331" spans="1:20" s="35" customFormat="1" ht="20.100000000000001" customHeight="1">
      <c r="A331" s="277"/>
      <c r="B331" s="179"/>
      <c r="C331" s="81"/>
      <c r="D331" s="180"/>
      <c r="E331" s="284">
        <f>E330</f>
        <v>0</v>
      </c>
      <c r="F331" s="282" t="s">
        <v>448</v>
      </c>
      <c r="G331" s="287"/>
      <c r="H331" s="282" t="s">
        <v>448</v>
      </c>
      <c r="I331" s="204"/>
      <c r="K331" s="204"/>
      <c r="L331" s="204"/>
    </row>
    <row r="334" spans="1:20" s="34" customFormat="1" ht="17.100000000000001" customHeight="1">
      <c r="A334" s="34" t="s">
        <v>483</v>
      </c>
    </row>
    <row r="336" spans="1:20" s="182" customFormat="1" ht="409.5">
      <c r="A336" s="1279">
        <v>1</v>
      </c>
      <c r="B336" s="206"/>
      <c r="C336" s="206"/>
      <c r="D336" s="206"/>
      <c r="F336" s="313" t="str">
        <f>"2." &amp;mergeValue(A336)</f>
        <v>2.1</v>
      </c>
      <c r="G336" s="389" t="s">
        <v>472</v>
      </c>
      <c r="H336" s="297"/>
      <c r="I336" s="188" t="s">
        <v>567</v>
      </c>
      <c r="J336" s="312"/>
      <c r="K336" s="206"/>
      <c r="L336" s="206"/>
      <c r="M336" s="206"/>
      <c r="N336" s="206"/>
      <c r="O336" s="206"/>
      <c r="P336" s="206"/>
      <c r="Q336" s="206"/>
      <c r="R336" s="206"/>
      <c r="S336" s="206"/>
      <c r="T336" s="206"/>
    </row>
    <row r="337" spans="1:83" s="182" customFormat="1" ht="90">
      <c r="A337" s="1279"/>
      <c r="B337" s="206"/>
      <c r="C337" s="206"/>
      <c r="D337" s="206"/>
      <c r="F337" s="313" t="str">
        <f>"3." &amp;mergeValue(A337)</f>
        <v>3.1</v>
      </c>
      <c r="G337" s="389" t="s">
        <v>473</v>
      </c>
      <c r="H337" s="297"/>
      <c r="I337" s="188" t="s">
        <v>565</v>
      </c>
      <c r="J337" s="312"/>
      <c r="K337" s="206"/>
      <c r="L337" s="206"/>
      <c r="M337" s="206"/>
      <c r="N337" s="206"/>
      <c r="O337" s="206"/>
      <c r="P337" s="206"/>
      <c r="Q337" s="206"/>
      <c r="R337" s="206"/>
      <c r="S337" s="206"/>
      <c r="T337" s="206"/>
    </row>
    <row r="338" spans="1:83" s="182" customFormat="1" ht="45">
      <c r="A338" s="1279"/>
      <c r="B338" s="206"/>
      <c r="C338" s="206"/>
      <c r="D338" s="206"/>
      <c r="F338" s="313" t="str">
        <f>"4."&amp;mergeValue(A338)</f>
        <v>4.1</v>
      </c>
      <c r="G338" s="389" t="s">
        <v>474</v>
      </c>
      <c r="H338" s="298" t="s">
        <v>448</v>
      </c>
      <c r="I338" s="188"/>
      <c r="J338" s="312"/>
      <c r="K338" s="206"/>
      <c r="L338" s="206"/>
      <c r="M338" s="206"/>
      <c r="N338" s="206"/>
      <c r="O338" s="206"/>
      <c r="P338" s="206"/>
      <c r="Q338" s="206"/>
      <c r="R338" s="206"/>
      <c r="S338" s="206"/>
      <c r="T338" s="206"/>
    </row>
    <row r="339" spans="1:83" s="182" customFormat="1" ht="101.25">
      <c r="A339" s="1279"/>
      <c r="B339" s="1279">
        <v>1</v>
      </c>
      <c r="C339" s="319"/>
      <c r="D339" s="319"/>
      <c r="F339" s="313" t="str">
        <f>"4."&amp;mergeValue(A339) &amp;"."&amp;mergeValue(B339)</f>
        <v>4.1.1</v>
      </c>
      <c r="G339" s="304" t="s">
        <v>569</v>
      </c>
      <c r="H339" s="297" t="str">
        <f>IF(region_name="","",region_name)</f>
        <v>Самарская область</v>
      </c>
      <c r="I339" s="188" t="s">
        <v>477</v>
      </c>
      <c r="J339" s="312"/>
      <c r="K339" s="206"/>
      <c r="L339" s="206"/>
      <c r="M339" s="206"/>
      <c r="N339" s="206"/>
      <c r="O339" s="206"/>
      <c r="P339" s="206"/>
      <c r="Q339" s="206"/>
      <c r="R339" s="206"/>
      <c r="S339" s="206"/>
      <c r="T339" s="206"/>
    </row>
    <row r="340" spans="1:83" s="182" customFormat="1" ht="191.25">
      <c r="A340" s="1279"/>
      <c r="B340" s="1279"/>
      <c r="C340" s="1279">
        <v>1</v>
      </c>
      <c r="D340" s="319"/>
      <c r="F340" s="313" t="str">
        <f>"4."&amp;mergeValue(A340) &amp;"."&amp;mergeValue(B340)&amp;"."&amp;mergeValue(C340)</f>
        <v>4.1.1.1</v>
      </c>
      <c r="G340" s="318" t="s">
        <v>475</v>
      </c>
      <c r="H340" s="297"/>
      <c r="I340" s="188" t="s">
        <v>478</v>
      </c>
      <c r="J340" s="312"/>
      <c r="K340" s="206"/>
      <c r="L340" s="206"/>
      <c r="M340" s="206"/>
      <c r="N340" s="206"/>
      <c r="O340" s="206"/>
      <c r="P340" s="206"/>
      <c r="Q340" s="206"/>
      <c r="R340" s="206"/>
      <c r="S340" s="206"/>
      <c r="T340" s="206"/>
    </row>
    <row r="341" spans="1:83" s="182" customFormat="1" ht="33.75" customHeight="1">
      <c r="A341" s="1279"/>
      <c r="B341" s="1279"/>
      <c r="C341" s="1279"/>
      <c r="D341" s="319">
        <v>1</v>
      </c>
      <c r="F341" s="313" t="str">
        <f>"4."&amp;mergeValue(A341) &amp;"."&amp;mergeValue(B341)&amp;"."&amp;mergeValue(C341)&amp;"."&amp;mergeValue(D341)</f>
        <v>4.1.1.1.1</v>
      </c>
      <c r="G341" s="392" t="s">
        <v>476</v>
      </c>
      <c r="H341" s="297"/>
      <c r="I341" s="1280" t="s">
        <v>568</v>
      </c>
      <c r="J341" s="312"/>
      <c r="K341" s="206"/>
      <c r="L341" s="206"/>
      <c r="M341" s="206"/>
      <c r="N341" s="206"/>
      <c r="O341" s="206"/>
      <c r="P341" s="206"/>
      <c r="Q341" s="206"/>
      <c r="R341" s="206"/>
      <c r="S341" s="206"/>
      <c r="T341" s="206"/>
    </row>
    <row r="342" spans="1:83" s="182" customFormat="1" ht="18.75">
      <c r="A342" s="1279"/>
      <c r="B342" s="1279"/>
      <c r="C342" s="1279"/>
      <c r="D342" s="319"/>
      <c r="F342" s="396"/>
      <c r="G342" s="397" t="s">
        <v>4</v>
      </c>
      <c r="H342" s="398"/>
      <c r="I342" s="1280"/>
      <c r="J342" s="312"/>
      <c r="K342" s="206"/>
      <c r="L342" s="206"/>
      <c r="M342" s="206"/>
      <c r="N342" s="206"/>
      <c r="O342" s="206"/>
      <c r="P342" s="206"/>
      <c r="Q342" s="206"/>
      <c r="R342" s="206"/>
      <c r="S342" s="206"/>
      <c r="T342" s="206"/>
    </row>
    <row r="343" spans="1:83" s="182" customFormat="1" ht="18.75">
      <c r="A343" s="1279"/>
      <c r="B343" s="1279"/>
      <c r="C343" s="319"/>
      <c r="D343" s="319"/>
      <c r="F343" s="315"/>
      <c r="G343" s="142" t="s">
        <v>400</v>
      </c>
      <c r="H343" s="316"/>
      <c r="I343" s="317"/>
      <c r="J343" s="312"/>
      <c r="K343" s="206"/>
      <c r="L343" s="206"/>
      <c r="M343" s="206"/>
      <c r="N343" s="206"/>
      <c r="O343" s="206"/>
      <c r="P343" s="206"/>
      <c r="Q343" s="206"/>
      <c r="R343" s="206"/>
      <c r="S343" s="206"/>
      <c r="T343" s="206"/>
    </row>
    <row r="344" spans="1:83" s="182" customFormat="1" ht="18.75">
      <c r="A344" s="1279"/>
      <c r="B344" s="206"/>
      <c r="C344" s="206"/>
      <c r="D344" s="206"/>
      <c r="F344" s="315"/>
      <c r="G344" s="148" t="s">
        <v>482</v>
      </c>
      <c r="H344" s="316"/>
      <c r="I344" s="317"/>
      <c r="J344" s="312"/>
      <c r="K344" s="206"/>
      <c r="L344" s="206"/>
      <c r="M344" s="206"/>
      <c r="N344" s="206"/>
      <c r="O344" s="206"/>
      <c r="P344" s="206"/>
      <c r="Q344" s="206"/>
      <c r="R344" s="206"/>
      <c r="S344" s="206"/>
      <c r="T344" s="206"/>
    </row>
    <row r="345" spans="1:83" s="182" customFormat="1" ht="18.75">
      <c r="A345" s="206"/>
      <c r="B345" s="206"/>
      <c r="C345" s="206"/>
      <c r="D345" s="206"/>
      <c r="F345" s="315"/>
      <c r="G345" s="158" t="s">
        <v>481</v>
      </c>
      <c r="H345" s="316"/>
      <c r="I345" s="317"/>
      <c r="J345" s="312"/>
      <c r="K345" s="206"/>
      <c r="L345" s="206"/>
      <c r="M345" s="206"/>
      <c r="N345" s="206"/>
      <c r="O345" s="206"/>
      <c r="P345" s="206"/>
      <c r="Q345" s="206"/>
      <c r="R345" s="206"/>
      <c r="S345" s="206"/>
      <c r="T345" s="206"/>
    </row>
    <row r="348" spans="1:83" s="1065" customFormat="1" ht="17.100000000000001" customHeight="1">
      <c r="A348" s="1067" t="s">
        <v>700</v>
      </c>
      <c r="B348" s="1067"/>
      <c r="C348" s="1067"/>
      <c r="D348" s="1067"/>
      <c r="E348" s="1067"/>
      <c r="F348" s="1067"/>
      <c r="G348" s="1067"/>
      <c r="H348" s="1067"/>
      <c r="I348" s="1067"/>
      <c r="J348" s="1067"/>
      <c r="K348" s="1067"/>
      <c r="L348" s="1067"/>
      <c r="M348" s="1067"/>
      <c r="N348" s="1067"/>
      <c r="O348" s="1067"/>
      <c r="P348" s="1067"/>
      <c r="Q348" s="1067"/>
      <c r="R348" s="1067"/>
      <c r="S348" s="1067"/>
      <c r="T348" s="1067"/>
      <c r="U348" s="1067"/>
      <c r="V348" s="1067"/>
      <c r="W348" s="1067"/>
      <c r="X348" s="1067"/>
      <c r="Y348" s="1067"/>
      <c r="Z348" s="1067"/>
      <c r="AA348" s="1067"/>
      <c r="AB348" s="1067"/>
      <c r="AC348" s="1067"/>
      <c r="AD348" s="1067"/>
      <c r="AE348" s="1067"/>
      <c r="AF348" s="1067"/>
      <c r="AG348" s="1067"/>
      <c r="AH348" s="1067"/>
      <c r="AI348" s="1067"/>
      <c r="AJ348" s="1067"/>
      <c r="AK348" s="1067"/>
      <c r="AL348" s="1067"/>
      <c r="AM348" s="1067"/>
      <c r="AN348" s="1067"/>
      <c r="AO348" s="1067"/>
      <c r="AP348" s="1067"/>
      <c r="AQ348" s="1067"/>
      <c r="AR348" s="1067"/>
      <c r="AS348" s="1067"/>
      <c r="AT348" s="1067"/>
      <c r="AU348" s="1067"/>
      <c r="AV348" s="1067"/>
      <c r="AW348" s="1067"/>
      <c r="AX348" s="1067"/>
      <c r="AY348" s="1067"/>
      <c r="AZ348" s="1067"/>
      <c r="BA348" s="1067"/>
      <c r="BB348" s="1067"/>
      <c r="BC348" s="1067"/>
      <c r="BD348" s="1067"/>
      <c r="BE348" s="1067"/>
      <c r="BF348" s="1067"/>
      <c r="BG348" s="1067"/>
      <c r="BH348" s="1067"/>
      <c r="BI348" s="1067"/>
      <c r="BJ348" s="1067"/>
      <c r="BK348" s="1067"/>
      <c r="BL348" s="1067"/>
      <c r="BM348" s="1067"/>
      <c r="BN348" s="1067"/>
      <c r="BO348" s="1067"/>
      <c r="BP348" s="1067"/>
      <c r="BQ348" s="1067"/>
      <c r="BR348" s="1067"/>
      <c r="BS348" s="1067"/>
      <c r="BT348" s="1067"/>
      <c r="BU348" s="1067"/>
      <c r="BV348" s="1067"/>
      <c r="BW348" s="1067"/>
      <c r="BX348" s="1067"/>
      <c r="BY348" s="1067"/>
      <c r="BZ348" s="1067"/>
      <c r="CA348" s="1067"/>
      <c r="CB348" s="1067"/>
      <c r="CC348" s="1067"/>
      <c r="CD348" s="1067"/>
      <c r="CE348" s="1067"/>
    </row>
    <row r="349" spans="1:83" s="1065" customFormat="1" ht="17.100000000000001" customHeight="1"/>
    <row r="350" spans="1:83" s="1065" customFormat="1" ht="17.100000000000001" customHeight="1">
      <c r="A350" s="1077"/>
      <c r="B350" s="1090"/>
      <c r="C350" s="1074"/>
      <c r="D350" s="1091"/>
      <c r="E350" s="1102"/>
      <c r="F350" s="1126"/>
      <c r="G350" s="1106"/>
      <c r="H350" s="1103"/>
      <c r="I350" s="1096"/>
      <c r="J350" s="1096"/>
      <c r="K350" s="1068"/>
      <c r="L350" s="1068"/>
      <c r="M350" s="1068"/>
      <c r="N350" s="1068"/>
      <c r="O350" s="1068"/>
      <c r="P350" s="1068"/>
      <c r="Q350" s="1068"/>
      <c r="R350" s="1068"/>
      <c r="S350" s="1068"/>
      <c r="T350" s="1068"/>
      <c r="U350" s="1068"/>
      <c r="V350" s="1068"/>
      <c r="W350" s="1068"/>
      <c r="X350" s="1068"/>
      <c r="Y350" s="1068"/>
      <c r="Z350" s="1068"/>
      <c r="AA350" s="1068"/>
      <c r="AB350" s="1068"/>
      <c r="AC350" s="1068"/>
      <c r="AD350" s="1068"/>
      <c r="AE350" s="1068"/>
      <c r="AF350" s="1068"/>
      <c r="AG350" s="1068"/>
      <c r="AH350" s="1068"/>
      <c r="AI350" s="1068"/>
      <c r="AJ350" s="1068"/>
      <c r="AK350" s="1068"/>
      <c r="AL350" s="1068"/>
      <c r="AM350" s="1068"/>
      <c r="AN350" s="1068"/>
      <c r="AO350" s="1068"/>
      <c r="AP350" s="1068"/>
      <c r="AQ350" s="1068"/>
      <c r="AR350" s="1068"/>
      <c r="AS350" s="1068"/>
      <c r="AT350" s="1068"/>
      <c r="AU350" s="1068"/>
      <c r="AV350" s="1068"/>
      <c r="AW350" s="1068"/>
      <c r="AX350" s="1068"/>
      <c r="AY350" s="1068"/>
      <c r="AZ350" s="1068"/>
      <c r="BA350" s="1068"/>
      <c r="BB350" s="1068"/>
      <c r="BC350" s="1068"/>
      <c r="BD350" s="1068"/>
      <c r="BE350" s="1068"/>
      <c r="BF350" s="1068"/>
      <c r="BG350" s="1068"/>
      <c r="BH350" s="1068"/>
      <c r="BI350" s="1068"/>
      <c r="BJ350" s="1068"/>
      <c r="BK350" s="1068"/>
      <c r="BL350" s="1068"/>
      <c r="BM350" s="1068"/>
      <c r="BN350" s="1068"/>
      <c r="BO350" s="1068"/>
      <c r="BP350" s="1068"/>
      <c r="BQ350" s="1068"/>
      <c r="BR350" s="1068"/>
      <c r="BS350" s="1068"/>
      <c r="BT350" s="1068"/>
      <c r="BU350" s="1068"/>
      <c r="BV350" s="1068"/>
      <c r="BW350" s="1068"/>
      <c r="BX350" s="1068"/>
      <c r="BY350" s="1068"/>
      <c r="BZ350" s="1068"/>
      <c r="CA350" s="1068"/>
      <c r="CB350" s="1068"/>
      <c r="CC350" s="1068"/>
      <c r="CD350" s="1068"/>
      <c r="CE350" s="1068"/>
    </row>
    <row r="351" spans="1:83" s="1065" customFormat="1" ht="17.100000000000001" customHeight="1"/>
    <row r="352" spans="1:83" s="1065" customFormat="1" ht="17.100000000000001" customHeight="1"/>
    <row r="353" spans="1:83" s="1065" customFormat="1" ht="17.100000000000001" customHeight="1">
      <c r="A353" s="1067" t="s">
        <v>701</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c r="AU353" s="1067"/>
      <c r="AV353" s="1067"/>
      <c r="AW353" s="1067"/>
      <c r="AX353" s="1067"/>
      <c r="AY353" s="1067"/>
      <c r="AZ353" s="1067"/>
      <c r="BA353" s="1067"/>
      <c r="BB353" s="1067"/>
      <c r="BC353" s="1067"/>
      <c r="BD353" s="1067"/>
      <c r="BE353" s="1067"/>
      <c r="BF353" s="1067"/>
      <c r="BG353" s="1067"/>
      <c r="BH353" s="1067"/>
      <c r="BI353" s="1067"/>
      <c r="BJ353" s="1067"/>
      <c r="BK353" s="1067"/>
      <c r="BL353" s="1067"/>
      <c r="BM353" s="1067"/>
      <c r="BN353" s="1067"/>
      <c r="BO353" s="1067"/>
      <c r="BP353" s="1067"/>
      <c r="BQ353" s="1067"/>
      <c r="BR353" s="1067"/>
      <c r="BS353" s="1067"/>
      <c r="BT353" s="1067"/>
      <c r="BU353" s="1067"/>
      <c r="BV353" s="1067"/>
      <c r="BW353" s="1067"/>
      <c r="BX353" s="1067"/>
      <c r="BY353" s="1067"/>
      <c r="BZ353" s="1067"/>
      <c r="CA353" s="1067"/>
      <c r="CB353" s="1067"/>
      <c r="CC353" s="1067"/>
      <c r="CD353" s="1067"/>
      <c r="CE353" s="1067"/>
    </row>
    <row r="354" spans="1:83" s="1065" customFormat="1" ht="17.100000000000001" customHeight="1"/>
    <row r="355" spans="1:83" s="1065" customFormat="1" ht="17.100000000000001" customHeight="1">
      <c r="A355" s="1101"/>
      <c r="B355" s="1090"/>
      <c r="C355" s="1074"/>
      <c r="D355" s="1367"/>
      <c r="E355" s="1368"/>
      <c r="F355" s="1369"/>
      <c r="G355" s="1104"/>
      <c r="H355" s="1163"/>
      <c r="I355" s="1161"/>
      <c r="J355" s="1126"/>
      <c r="K355" s="1104" t="s">
        <v>448</v>
      </c>
      <c r="L355" s="1280" t="s">
        <v>702</v>
      </c>
      <c r="M355" s="1151"/>
      <c r="N355" s="1096"/>
      <c r="O355" s="1096"/>
      <c r="P355" s="1068"/>
      <c r="Q355" s="1068"/>
      <c r="R355" s="1068"/>
      <c r="S355" s="1068"/>
      <c r="T355" s="1068"/>
      <c r="U355" s="1068"/>
      <c r="V355" s="1068"/>
      <c r="W355" s="1068"/>
      <c r="X355" s="1068"/>
      <c r="Y355" s="1068"/>
      <c r="Z355" s="1068"/>
      <c r="AA355" s="1068"/>
      <c r="AB355" s="1068"/>
      <c r="AC355" s="1068"/>
      <c r="AD355" s="1068"/>
      <c r="AE355" s="1068"/>
      <c r="AF355" s="1068"/>
      <c r="AG355" s="1068"/>
      <c r="AH355" s="1068"/>
      <c r="AI355" s="1068"/>
      <c r="AJ355" s="1068"/>
      <c r="AK355" s="1068"/>
      <c r="AL355" s="1068"/>
      <c r="AM355" s="1068"/>
      <c r="AN355" s="1068"/>
      <c r="AO355" s="1068"/>
      <c r="AP355" s="1068"/>
      <c r="AQ355" s="1068"/>
      <c r="AR355" s="1068"/>
      <c r="AS355" s="1068"/>
      <c r="AT355" s="1068"/>
      <c r="AU355" s="1068"/>
      <c r="AV355" s="1068"/>
      <c r="AW355" s="1068"/>
      <c r="AX355" s="1068"/>
      <c r="AY355" s="1068"/>
      <c r="AZ355" s="1068"/>
      <c r="BA355" s="1068"/>
      <c r="BB355" s="1068"/>
      <c r="BC355" s="1068"/>
      <c r="BD355" s="1068"/>
      <c r="BE355" s="1068"/>
      <c r="BF355" s="1068"/>
      <c r="BG355" s="1068"/>
      <c r="BH355" s="1068"/>
      <c r="BI355" s="1068"/>
      <c r="BJ355" s="1068"/>
      <c r="BK355" s="1068"/>
      <c r="BL355" s="1068"/>
      <c r="BM355" s="1068"/>
      <c r="BN355" s="1068"/>
      <c r="BO355" s="1068"/>
      <c r="BP355" s="1068"/>
      <c r="BQ355" s="1068"/>
      <c r="BR355" s="1068"/>
      <c r="BS355" s="1068"/>
      <c r="BT355" s="1068"/>
      <c r="BU355" s="1068"/>
      <c r="BV355" s="1068"/>
      <c r="BW355" s="1068"/>
      <c r="BX355" s="1068"/>
      <c r="BY355" s="1068"/>
      <c r="BZ355" s="1068"/>
      <c r="CA355" s="1068"/>
      <c r="CB355" s="1068"/>
      <c r="CC355" s="1068"/>
      <c r="CD355" s="1068"/>
      <c r="CE355" s="1068"/>
    </row>
    <row r="356" spans="1:83" s="1065" customFormat="1" ht="17.100000000000001" customHeight="1">
      <c r="A356" s="1101"/>
      <c r="B356" s="1090"/>
      <c r="C356" s="1074"/>
      <c r="D356" s="1367"/>
      <c r="E356" s="1368"/>
      <c r="F356" s="1369"/>
      <c r="G356" s="1080"/>
      <c r="H356" s="1148" t="s">
        <v>273</v>
      </c>
      <c r="I356" s="1143"/>
      <c r="J356" s="1143"/>
      <c r="K356" s="1141"/>
      <c r="L356" s="1280"/>
      <c r="M356" s="1151"/>
      <c r="N356" s="1096"/>
      <c r="O356" s="1096"/>
      <c r="P356" s="1068"/>
      <c r="Q356" s="1068"/>
      <c r="R356" s="1068"/>
      <c r="S356" s="1068"/>
      <c r="T356" s="1068"/>
      <c r="U356" s="1068"/>
      <c r="V356" s="1068"/>
      <c r="W356" s="1068"/>
      <c r="X356" s="1068"/>
      <c r="Y356" s="1068"/>
      <c r="Z356" s="1068"/>
      <c r="AA356" s="1068"/>
      <c r="AB356" s="1068"/>
      <c r="AC356" s="1068"/>
      <c r="AD356" s="1068"/>
      <c r="AE356" s="1068"/>
      <c r="AF356" s="1068"/>
      <c r="AG356" s="1068"/>
      <c r="AH356" s="1068"/>
      <c r="AI356" s="1068"/>
      <c r="AJ356" s="1068"/>
      <c r="AK356" s="1068"/>
      <c r="AL356" s="1068"/>
      <c r="AM356" s="1068"/>
      <c r="AN356" s="1068"/>
      <c r="AO356" s="1068"/>
      <c r="AP356" s="1068"/>
      <c r="AQ356" s="1068"/>
      <c r="AR356" s="1068"/>
      <c r="AS356" s="1068"/>
      <c r="AT356" s="1068"/>
      <c r="AU356" s="1068"/>
      <c r="AV356" s="1068"/>
      <c r="AW356" s="1068"/>
      <c r="AX356" s="1068"/>
      <c r="AY356" s="1068"/>
      <c r="AZ356" s="1068"/>
      <c r="BA356" s="1068"/>
      <c r="BB356" s="1068"/>
      <c r="BC356" s="1068"/>
      <c r="BD356" s="1068"/>
      <c r="BE356" s="1068"/>
      <c r="BF356" s="1068"/>
      <c r="BG356" s="1068"/>
      <c r="BH356" s="1068"/>
      <c r="BI356" s="1068"/>
      <c r="BJ356" s="1068"/>
      <c r="BK356" s="1068"/>
      <c r="BL356" s="1068"/>
      <c r="BM356" s="1068"/>
      <c r="BN356" s="1068"/>
      <c r="BO356" s="1068"/>
      <c r="BP356" s="1068"/>
      <c r="BQ356" s="1068"/>
      <c r="BR356" s="1068"/>
      <c r="BS356" s="1068"/>
      <c r="BT356" s="1068"/>
      <c r="BU356" s="1068"/>
      <c r="BV356" s="1068"/>
      <c r="BW356" s="1068"/>
      <c r="BX356" s="1068"/>
      <c r="BY356" s="1068"/>
      <c r="BZ356" s="1068"/>
      <c r="CA356" s="1068"/>
      <c r="CB356" s="1068"/>
      <c r="CC356" s="1068"/>
      <c r="CD356" s="1068"/>
      <c r="CE356" s="1068"/>
    </row>
    <row r="357" spans="1:83" s="1065" customFormat="1" ht="17.100000000000001" customHeight="1"/>
    <row r="358" spans="1:83" s="1065" customFormat="1" ht="17.100000000000001" customHeight="1"/>
    <row r="359" spans="1:83" s="1065" customFormat="1" ht="17.100000000000001" customHeight="1">
      <c r="A359" s="1067" t="s">
        <v>703</v>
      </c>
      <c r="B359" s="1067"/>
      <c r="C359" s="1067"/>
      <c r="D359" s="1067"/>
      <c r="E359" s="1067"/>
      <c r="F359" s="1067"/>
      <c r="G359" s="1067"/>
      <c r="H359" s="1067"/>
      <c r="I359" s="1067"/>
      <c r="J359" s="1067"/>
      <c r="K359" s="1067"/>
      <c r="L359" s="1067"/>
      <c r="M359" s="1067"/>
      <c r="N359" s="1067"/>
      <c r="O359" s="1067"/>
    </row>
    <row r="360" spans="1:83" s="1065" customFormat="1" ht="17.100000000000001" customHeight="1"/>
    <row r="361" spans="1:83" s="1065" customFormat="1" ht="17.100000000000001" customHeight="1">
      <c r="A361" s="1101"/>
      <c r="B361" s="1090"/>
      <c r="C361" s="1074"/>
      <c r="D361" s="1367"/>
      <c r="E361" s="1368"/>
      <c r="F361" s="1369"/>
      <c r="G361" s="1104"/>
      <c r="H361" s="1163"/>
      <c r="I361" s="1161"/>
      <c r="J361" s="1167"/>
      <c r="K361" s="1104" t="s">
        <v>448</v>
      </c>
      <c r="L361" s="1280" t="s">
        <v>702</v>
      </c>
      <c r="M361" s="1151"/>
      <c r="N361" s="1096"/>
      <c r="O361" s="1096"/>
    </row>
    <row r="362" spans="1:83" s="1065" customFormat="1" ht="17.100000000000001" customHeight="1">
      <c r="A362" s="1101"/>
      <c r="B362" s="1090"/>
      <c r="C362" s="1074"/>
      <c r="D362" s="1367"/>
      <c r="E362" s="1368"/>
      <c r="F362" s="1369"/>
      <c r="G362" s="1080"/>
      <c r="H362" s="1148" t="s">
        <v>273</v>
      </c>
      <c r="I362" s="1143"/>
      <c r="J362" s="1143"/>
      <c r="K362" s="1141"/>
      <c r="L362" s="1280"/>
      <c r="M362" s="1151"/>
      <c r="N362" s="1096"/>
      <c r="O362" s="1096"/>
    </row>
    <row r="363" spans="1:83" s="1065" customFormat="1" ht="17.100000000000001" customHeight="1"/>
    <row r="364" spans="1:83" s="1065" customFormat="1" ht="17.100000000000001" customHeight="1"/>
    <row r="365" spans="1:83" s="1065" customFormat="1" ht="17.100000000000001" customHeight="1">
      <c r="A365" s="1067" t="s">
        <v>704</v>
      </c>
      <c r="B365" s="1067"/>
      <c r="C365" s="1067"/>
      <c r="D365" s="1067"/>
      <c r="E365" s="1067"/>
      <c r="F365" s="1067"/>
      <c r="G365" s="1067"/>
      <c r="H365" s="1067"/>
      <c r="I365" s="1067"/>
      <c r="J365" s="1067"/>
      <c r="K365" s="1067"/>
      <c r="L365" s="1067"/>
      <c r="M365" s="1067"/>
      <c r="N365" s="1067"/>
      <c r="O365" s="1067"/>
    </row>
    <row r="366" spans="1:83" s="1065" customFormat="1" ht="17.100000000000001" customHeight="1"/>
    <row r="367" spans="1:83" s="1065" customFormat="1" ht="17.100000000000001" customHeight="1">
      <c r="A367" s="1101"/>
      <c r="B367" s="1090"/>
      <c r="C367" s="1074"/>
      <c r="D367" s="1091"/>
      <c r="E367" s="1156"/>
      <c r="F367" s="1157"/>
      <c r="G367" s="1104"/>
      <c r="H367" s="1163"/>
      <c r="I367" s="1161"/>
      <c r="J367" s="1126"/>
      <c r="K367" s="1104" t="s">
        <v>448</v>
      </c>
      <c r="L367" s="1127"/>
      <c r="M367" s="1151"/>
      <c r="N367" s="1096"/>
      <c r="O367" s="1096"/>
    </row>
    <row r="368" spans="1:83" s="1065" customFormat="1" ht="17.100000000000001" customHeight="1"/>
    <row r="369" spans="1:15" s="1065" customFormat="1" ht="17.100000000000001" customHeight="1"/>
    <row r="370" spans="1:15" s="1065" customFormat="1" ht="17.100000000000001" customHeight="1">
      <c r="A370" s="1067" t="s">
        <v>705</v>
      </c>
      <c r="B370" s="1067"/>
      <c r="C370" s="1067"/>
      <c r="D370" s="1067"/>
      <c r="E370" s="1067"/>
      <c r="F370" s="1067"/>
      <c r="G370" s="1067"/>
      <c r="H370" s="1067"/>
      <c r="I370" s="1067"/>
      <c r="J370" s="1067"/>
      <c r="K370" s="1067"/>
      <c r="L370" s="1067"/>
      <c r="M370" s="1067"/>
      <c r="N370" s="1067"/>
      <c r="O370" s="1067"/>
    </row>
    <row r="371" spans="1:15" s="1065" customFormat="1" ht="17.100000000000001" customHeight="1"/>
    <row r="372" spans="1:15" s="1065" customFormat="1" ht="17.100000000000001" customHeight="1">
      <c r="A372" s="1101"/>
      <c r="B372" s="1090"/>
      <c r="C372" s="1074"/>
      <c r="D372" s="1091"/>
      <c r="E372" s="1156"/>
      <c r="F372" s="1157"/>
      <c r="G372" s="1104"/>
      <c r="H372" s="1163"/>
      <c r="I372" s="1161"/>
      <c r="J372" s="1167"/>
      <c r="K372" s="1104" t="s">
        <v>448</v>
      </c>
      <c r="L372" s="1127"/>
      <c r="M372" s="1151"/>
      <c r="N372" s="1096"/>
      <c r="O372" s="1096"/>
    </row>
  </sheetData>
  <sheetProtection formatColumns="0" formatRows="0"/>
  <dataConsolidate/>
  <mergeCells count="298">
    <mergeCell ref="W225:W227"/>
    <mergeCell ref="O219:V219"/>
    <mergeCell ref="W243:W245"/>
    <mergeCell ref="R243:R244"/>
    <mergeCell ref="S243:S244"/>
    <mergeCell ref="T243:T244"/>
    <mergeCell ref="U243:U244"/>
    <mergeCell ref="O237:V237"/>
    <mergeCell ref="O238:V238"/>
    <mergeCell ref="O239:V239"/>
    <mergeCell ref="O240:V240"/>
    <mergeCell ref="O241:V241"/>
    <mergeCell ref="O242:V242"/>
    <mergeCell ref="N194:AF194"/>
    <mergeCell ref="N195:AF195"/>
    <mergeCell ref="O162:V162"/>
    <mergeCell ref="O163:V163"/>
    <mergeCell ref="O164:V164"/>
    <mergeCell ref="O165:V165"/>
    <mergeCell ref="S148:S149"/>
    <mergeCell ref="O160:V160"/>
    <mergeCell ref="O161:V161"/>
    <mergeCell ref="W166:W168"/>
    <mergeCell ref="S166:S167"/>
    <mergeCell ref="T148:T149"/>
    <mergeCell ref="R148:R149"/>
    <mergeCell ref="R166:R167"/>
    <mergeCell ref="T166:T167"/>
    <mergeCell ref="U166:U167"/>
    <mergeCell ref="X182:X184"/>
    <mergeCell ref="U206:U207"/>
    <mergeCell ref="R210:R212"/>
    <mergeCell ref="D355:D356"/>
    <mergeCell ref="E355:E356"/>
    <mergeCell ref="F355:F356"/>
    <mergeCell ref="L355:L356"/>
    <mergeCell ref="D361:D362"/>
    <mergeCell ref="E361:E362"/>
    <mergeCell ref="F361:F362"/>
    <mergeCell ref="L361:L362"/>
    <mergeCell ref="U225:U226"/>
    <mergeCell ref="J242:J245"/>
    <mergeCell ref="J224:J227"/>
    <mergeCell ref="I223:I228"/>
    <mergeCell ref="T225:T226"/>
    <mergeCell ref="O223:V223"/>
    <mergeCell ref="O224:V224"/>
    <mergeCell ref="N210:N213"/>
    <mergeCell ref="Q210:Q212"/>
    <mergeCell ref="O210:O212"/>
    <mergeCell ref="P210:P212"/>
    <mergeCell ref="U210:U211"/>
    <mergeCell ref="V210:V211"/>
    <mergeCell ref="T210:T211"/>
    <mergeCell ref="P15:P16"/>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88:I95"/>
    <mergeCell ref="G109:G111"/>
    <mergeCell ref="F108:F112"/>
    <mergeCell ref="J165:J168"/>
    <mergeCell ref="F147:F150"/>
    <mergeCell ref="I146:I151"/>
    <mergeCell ref="J147:J150"/>
    <mergeCell ref="Q206:Q208"/>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AN110:AN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B193:B202"/>
    <mergeCell ref="A49:A62"/>
    <mergeCell ref="B50:B61"/>
    <mergeCell ref="C51:C60"/>
    <mergeCell ref="D52:D59"/>
    <mergeCell ref="C69:C78"/>
    <mergeCell ref="I164:I169"/>
    <mergeCell ref="C194:C201"/>
    <mergeCell ref="I108:I112"/>
    <mergeCell ref="W130:W132"/>
    <mergeCell ref="A85:A98"/>
    <mergeCell ref="B86:B97"/>
    <mergeCell ref="C87:C96"/>
    <mergeCell ref="D88:D95"/>
    <mergeCell ref="E89:E94"/>
    <mergeCell ref="O124:V124"/>
    <mergeCell ref="A142:A155"/>
    <mergeCell ref="A178:A187"/>
    <mergeCell ref="B179:B186"/>
    <mergeCell ref="C180:C185"/>
    <mergeCell ref="D181:D184"/>
    <mergeCell ref="A192:A203"/>
    <mergeCell ref="I128:I133"/>
    <mergeCell ref="D106:D114"/>
    <mergeCell ref="F165:F168"/>
    <mergeCell ref="A336:A344"/>
    <mergeCell ref="C340:C342"/>
    <mergeCell ref="I341:I342"/>
    <mergeCell ref="H301:H302"/>
    <mergeCell ref="B339:B343"/>
    <mergeCell ref="C296:C297"/>
    <mergeCell ref="C301:C302"/>
    <mergeCell ref="F301:F302"/>
    <mergeCell ref="G301:G302"/>
    <mergeCell ref="A237:A250"/>
    <mergeCell ref="B238:B249"/>
    <mergeCell ref="C239:C248"/>
    <mergeCell ref="D240:D247"/>
    <mergeCell ref="E241:E246"/>
    <mergeCell ref="I241:I246"/>
    <mergeCell ref="F242:F245"/>
    <mergeCell ref="U130:U131"/>
    <mergeCell ref="S130:S131"/>
    <mergeCell ref="D195:D200"/>
    <mergeCell ref="E196:E199"/>
    <mergeCell ref="S210:S211"/>
    <mergeCell ref="O178:W178"/>
    <mergeCell ref="O179:W179"/>
    <mergeCell ref="O180:W180"/>
    <mergeCell ref="O181:W181"/>
    <mergeCell ref="N192:AF192"/>
    <mergeCell ref="N193:AF193"/>
    <mergeCell ref="K196:K199"/>
    <mergeCell ref="A219:A232"/>
    <mergeCell ref="W148:W150"/>
    <mergeCell ref="O220:V220"/>
    <mergeCell ref="O221:V221"/>
    <mergeCell ref="O222:V222"/>
    <mergeCell ref="E107:E113"/>
    <mergeCell ref="A103:A117"/>
    <mergeCell ref="B104:B116"/>
    <mergeCell ref="C105:C115"/>
    <mergeCell ref="O127:V127"/>
    <mergeCell ref="O129:V129"/>
    <mergeCell ref="T130:T131"/>
    <mergeCell ref="T73:T74"/>
    <mergeCell ref="D70:D77"/>
    <mergeCell ref="E71:E76"/>
    <mergeCell ref="O85:V85"/>
    <mergeCell ref="O86:V86"/>
    <mergeCell ref="O87:V87"/>
    <mergeCell ref="O89:V89"/>
    <mergeCell ref="O90:V90"/>
    <mergeCell ref="J109:J111"/>
    <mergeCell ref="F90:F93"/>
    <mergeCell ref="J90:J93"/>
    <mergeCell ref="O70:V70"/>
    <mergeCell ref="O71:V71"/>
    <mergeCell ref="U148:U149"/>
    <mergeCell ref="AI109:AI110"/>
    <mergeCell ref="AJ109:AJ110"/>
    <mergeCell ref="AK109:AK11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Y109:Y110"/>
    <mergeCell ref="O145:V145"/>
    <mergeCell ref="O147:V147"/>
    <mergeCell ref="AL109:AL110"/>
    <mergeCell ref="O103:AM103"/>
    <mergeCell ref="O104:AM104"/>
    <mergeCell ref="O105:AM105"/>
    <mergeCell ref="O106:AM106"/>
    <mergeCell ref="O107:AM107"/>
    <mergeCell ref="O108:AM108"/>
    <mergeCell ref="O72:V72"/>
    <mergeCell ref="R130:R131"/>
    <mergeCell ref="R73:R74"/>
    <mergeCell ref="S73:S74"/>
    <mergeCell ref="O88:V8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0:WWE166 K291 WWV103:WWV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J103:KJ109 UF103:UF109 AEB103:AEB109 ANX103:ANX109 AXT103:AXT109 BHP103:BHP109 BRL103:BRL109 CBH103:CBH109 CLD103:CLD109 CUZ103:CUZ109 DEV103:DEV109 DOR103:DOR109 DYN103:DYN109 EIJ103:EIJ109 ESF103:ESF109 FCB103:FCB109 FLX103:FLX109 FVT103:FVT109 GFP103:GFP109 GPL103:GPL109 GZH103:GZH109 HJD103:HJD109 HSZ103:HSZ109 ICV103:ICV109 IMR103:IMR109 IWN103:IWN109 JGJ103:JGJ109 JQF103:JQF109 KAB103:KAB109 KJX103:KJX109 KTT103:KTT109 LDP103:LDP109 LNL103:LNL109 LXH103:LXH109 MHD103:MHD109 MQZ103:MQZ109 NAV103:NAV109 NKR103:NKR109 NUN103:NUN109 OEJ103:OEJ109 OOF103:OOF109 OYB103:OYB109 PHX103:PHX109 PRT103:PRT109 QBP103:QBP109 QLL103:QLL109 QVH103:QVH109 RFD103:RFD109 ROZ103:ROZ109 RYV103:RYV109 SIR103:SIR109 SSN103:SSN109 TCJ103:TCJ109 TMF103:TMF109 TWB103:TWB109 UFX103:UFX109 UPT103:UPT109 UZP103:UZP109 VJL103:VJL109 VTH103:VTH109 WDD103:WDD109 WMZ103:WMZ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E350:G350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E237:WWE244 WMI237:WMI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S237:JS244 TO237:TO244 ADK237:ADK244 ANG237:ANG244 AXC237:AXC244 BGY237:BGY244 BQU237:BQU244 CAQ237:CAQ244 CKM237:CKM244 CUI237:CUI244 DEE237:DEE244 DOA237:DOA244 DXW237:DXW244 EHS237:EHS244 ERO237:ERO244 FBK237:FBK244 FLG237:FLG244 FVC237:FVC244 GEY237:GEY244 GOU237:GOU244 GYQ237:GYQ244 HIM237:HIM244 HSI237:HSI244 ICE237:ICE244 IMA237:IMA244 IVW237:IVW244 JFS237:JFS244 JPO237:JPO244 JZK237:JZK244 KJG237:KJG244 KTC237:KTC244 LCY237:LCY244 LMU237:LMU244 LWQ237:LWQ244 MGM237:MGM244 MQI237:MQI244 NAE237:NAE244 NKA237:NKA244 NTW237:NTW244 ODS237:ODS244 ONO237:ONO244 OXK237:OXK244 PHG237:PHG244 PRC237:PRC244 QAY237:QAY244 QKU237:QKU244 QUQ237:QUQ244 REM237:REM244 ROI237:ROI244 RYE237:RYE244 SIA237:SIA244 SRW237:SRW244 TBS237:TBS244 TLO237:TLO244 TVK237:TVK244 UFG237:UFG244 UPC237:UPC244 UYY237:UYY244 VIU237:VIU244 VSQ237:VSQ244 WCM237:WCM244 R15:R16 R9:R10 V15:W15 V9:W9" xr:uid="{00000000-0002-0000-2600-000000000000}">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J361 J372 O119:P119 O109:P109 AA119:AB119 AA109:AB109"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JJ119 WMG37 WMG91:WMG92 WMG148 WWC37 WMG73 WWC73 WMG130 WWC91:WWC92 WWC130 WMG166 WWC166 G9:G10 K9:K10 O9:O10 JR182 TN182 VJJ109 VTF109 WDB109 WMX109 VTF119 WWT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JO243 S243 WWC243 WMG243 WCK243 VSO243 VIS243 UYW243 UPA243 UFE243 TVI243 TLM243 TBQ243 SRU243 SHY243 RYC243 ROG243 REK243 QUO243 QKS243 QAW243 PRA243 PHE243 OXI243 ONM243 ODQ243 NTU243 NJY243 NAC243 MQG243 MGK243 LWO243 LMS243 LCW243 KTA243 KJE243 JZI243 JPM243 JFQ243 IVU243 ILY243 ICC243 HSG243 HIK243 GYO243 GOS243 GEW243 FVA243 FLE243 FBI243 ERM243 EHQ243 DXU243 DNY243 DEC243 CUG243 CKK243 CAO243 BQS243 BGW243 AXA243 ANE243 ADI243 TM243 TK243 JQ243 WWA243 WME243 WCI243 VSM243 VIQ243 UYU243 UOY243 UFC243 TVG243 TLK243 TBO243 SRS243 SHW243 RYA243 ROE243 REI243 QUM243 QKQ243 QAU243 PQY243 PHC243 OXG243 ONK243 ODO243 NTS243 NJW243 NAA243 MQE243 MGI243 LWM243 LMQ243 LCU243 KSY243 KJC243 JZG243 JPK243 JFO243 IVS243 ILW243 ICA243 HSE243 HII243 GYM243 GOQ243 GEU243 FUY243 FLC243 FBG243 ERK243 EHO243 DXS243 DNW243 DEA243 CUE243 CKI243 CAM243 BQQ243 BGU243 AWY243 ANC243 ADG243 U243 S9:S10 S15:S16 U55 U166 U91:U92 V182 AE196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Z109 Z119 AJ119 AJ109:AJ110 AL109 AL119"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F130:WMF131 WWB130:WWB131 WMF148:WMF149 WWB148:WWB149 WMD91:WMD92 WVZ91:WVZ92 WMF37 WMF73 WWB37 WWB73 WMW109 WWS109 WMF55 I291 WWS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Y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AWZ243 AND243 ADH243 TL243 JP243 T243 WVZ243 WMD243 WCH243 VSL243 VIP243 UYT243 UOX243 UFB243 TVF243 TLJ243 TBN243 SRR243 SHV243 RXZ243 ROD243 REH243 QUL243 QKP243 QAT243 PQX243 PHB243 OXF243 ONJ243 ODN243 NTR243 NJV243 MZZ243 MQD243 MGH243 LWL243 LMP243 LCT243 KSX243 KJB243 JZF243 JPJ243 JFN243 IVR243 ILV243 IBZ243 HSD243 HIH243 GYL243 GOP243 GET243 FUX243 FLB243 FBF243 ERJ243 EHN243 DXR243 DNV243 DDZ243 CUD243 CKH243 CAL243 BQP243 BGT243 AWX243 ANB243 ADF243 TJ243 JN243 H355:I355 H361:I361 H367:I367 H372:I372 AI109 AK109 AI119 AK119" xr:uid="{00000000-0002-0000-2600-000003000000}"/>
    <dataValidation allowBlank="1" promptTitle="checkPeriodRange" sqref="WWP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D109 TZ109 ADV109 ANR109 AXN109 BHJ109 BRF109 CBB109 CKX109 CUT109 DEP109 DOL109 DYH109 EID109 ERZ109 FBV109 FLR109 FVN109 GFJ109 GPF109 GZB109 HIX109 HST109 ICP109 IML109 IWH109 JGD109 JPZ109 JZV109 KJR109 KTN109 LDJ109 LNF109 LXB109 MGX109 MQT109 NAP109 NKL109 NUH109 OED109 ONZ109 OXV109 PHR109 PRN109 QBJ109 QLF109 QVB109 REX109 ROT109 RYP109 SIL109 SSH109 TCD109 TLZ109 TVV109 UFR109 UPN109 UZJ109 VJF109 VTB109 WCX109 WMT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M244 TI244 ADE244 ANA244 AWW244 BGS244 BQO244 CAK244 CKG244 CUC244 DDY244 DNU244 DXQ244 EHM244 ERI244 FBE244 FLA244 FUW244 GES244 GOO244 GYK244 HIG244 HSC244 IBY244 ILU244 IVQ244 JFM244 JPI244 JZE244 KJA244 KSW244 LCS244 LMO244 LWK244 MGG244 MQC244 MZY244 NJU244 NTQ244 ODM244 ONI244 OXE244 PHA244 PQW244 QAS244 QKO244 QUK244 REG244 ROC244 RXY244 SHU244 SRQ244 TBM244 TLI244 TVE244 UFA244 UOW244 UYS244 VIO244 VSK244 WCG244 WMC244 WVY244 AH109 AH119" xr:uid="{00000000-0002-0000-2600-000004000000}"/>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5"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2:WCL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2:VSP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Q242:UYX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M242:VIT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EY242:UFF242 WVW242:WWD242 WMA242:WMH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OU242:UPB242 JK242:JR242 TG242:TN242 ADC242:ADJ242 AMY242:ANF242 AWU242:AXB242 BGQ242:BGX242 BQM242:BQT242 CAI242:CAP242 CKE242:CKL242 CUA242:CUH242 DDW242:DED242 DNS242:DNZ242 DXO242:DXV242 EHK242:EHR242 ERG242:ERN242 FBC242:FBJ242 FKY242:FLF242 FUU242:FVB242 GEQ242:GEX242 GOM242:GOT242 GYI242:GYP242 HIE242:HIL242 HSA242:HSH242 IBW242:ICD242 ILS242:ILZ242 IVO242:IVV242 JFK242:JFR242 JPG242:JPN242 JZC242:JZJ242 KIY242:KJF242 KSU242:KTB242 LCQ242:LCX242 LMM242:LMT242 LWI242:LWP242 MGE242:MGL242 MQA242:MQH242 MZW242:NAD242 NJS242:NJZ242 NTO242:NTV242 ODK242:ODR242 ONG242:ONN242 OXC242:OXJ242 PGY242:PHF242 PQU242:PRB242 QAQ242:QAX242 QKM242:QKT242 QUI242:QUP242 REE242:REL242 ROA242:ROH242 RXW242:RYD242 SHS242:SHZ242 SRO242:SRV242 TBK242:TBR242 TLG242:TLN242 TVC242:TVJ242"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K241 TG241 ADC241 AMY241 AWU241 BGQ241 BQM241 CAI241 CKE241 CUA241 DDW241 DNS241 DXO241 EHK241 ERG241 FBC241 FKY241 FUU241 GEQ241 GOM241 GYI241 HIE241 HSA241 IBW241 ILS241 IVO241 JFK241 JPG241 JZC241 KIY241 KSU241 LCQ241 LMM241 LWI241 MGE241 MQA241 MZW241 NJS241 NTO241 ODK241 ONG241 OXC241 PGY241 PQU241 QAQ241 QKM241 QUI241 REE241 ROA241 RXW241 SHS241 SRO241 TBK241 TLG241 TVC241 UEY241 UOU241 UYQ241 VIM241 VSI241 WCE241 WMA241 WVW241" xr:uid="{00000000-0002-0000-2600-000009000000}">
      <formula1>kind_of_scheme_in</formula1>
    </dataValidation>
    <dataValidation type="list" allowBlank="1" showInputMessage="1" showErrorMessage="1" errorTitle="Ошибка" error="Выберите значение из списка" sqref="WWI108 JW108 TS108 ADO108 ANK108 AXG108 BHC108 BQY108 CAU108 CKQ108 CUM108 DEI108 DOE108 DYA108 EHW108 ERS108 FBO108 FLK108 FVG108 GFC108 GOY108 GYU108 HIQ108 HSM108 ICI108 IME108 IWA108 JFW108 JPS108 JZO108 KJK108 KTG108 LDC108 LMY108 LWU108 MGQ108 MQM108 NAI108 NKE108 NUA108 ODW108 ONS108 OXO108 PHK108 PRG108 QBC108 QKY108 QUU108 REQ108 ROM108 RYI108 SIE108 SSA108 TBW108 TLS108 TVO108 UFK108 UPG108 UZC108 VIY108 VSU108 WCQ108 WMM108 O108" xr:uid="{00000000-0002-0000-2600-00000A000000}">
      <formula1>kind_of_cons</formula1>
    </dataValidation>
    <dataValidation type="list" allowBlank="1" showInputMessage="1" showErrorMessage="1" errorTitle="Ошибка" error="Выберите значение из списка" sqref="WVU91 WVU130 JI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VU243 WLY243 WCC243 VSG243 VIK243 UYO243 UOS243 UEW243 TVA243 TLE243 TBI243 SRM243 SHQ243 RXU243 RNY243 REC243 QUG243 QKK243 QAO243 PQS243 PGW243 OXA243 ONE243 ODI243 NTM243 NJQ243 MZU243 MPY243 MGC243 LWG243 LMK243 LCO243 KSS243 KIW243 JZA243 JPE243 JFI243 IVM243 ILQ243 IBU243 HRY243 HIC243 GYG243 GOK243 GEO243 FUS243 FKW243 FBA243 ERE243 EHI243 DXM243 DNQ243 DDU243 CTY243 CKC243 CAG243 BQK243 BGO243 M37 M55 M73 M91 M130"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xr:uid="{00000000-0002-0000-26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AMV245:ANG252 MPX245:MQI252 GOJ245:GOU252 MZT245:NAE252 DNP245:DOA252 NJP245:NKA252 GYF245:GYQ252 NTL245:NTW252 CAF245:CAQ252 ODH245:ODS252 HIB245:HIM252 OND245:ONO252 DXL245:DXW252 OWZ245:OXK252 HRX245:HSI252 PGV245:PHG252 BGN245:BGY252 PQR245:PRC252 IBT245:ICE252 QAN245:QAY252 EHH245:EHS252 QKJ245:QKU252 ILP245:IMA252 QUF245:QUQ252 CKB245:CKM252 REB245:REM252 IVL245:IVW252 RNX245:ROI252 ERD245:ERO252 RXT245:RYE252 JFH245:JFS252 SHP245:SIA252 AWR245:AXC252 SRL245:SRW252 JPD245:JPO252 TBH245:TBS252 FAZ245:FBK252 TLD245:TLO252 JYZ245:JZK252 TUZ245:TVK252 CTX245:CUI252 UEV245:UFG252 KIV245:KJG252 UOR245:UPC252 FKV245:FLG252 UYN245:UYY252 KSR245:KTC252 VIJ245:VIU252 BQJ245:BQU252 VSF245:VSQ252 LCN245:LCY252 WCB245:WCM252 FUR245:FVC252 WLX245:WMI252 LMJ245:LMU252 WVT245:WWE252 DDT245:DEE252 TD245:TO252 LWF245:LWQ252 JH245:JS252 GEN245:GEY252 ACZ245:ADK252 MGB245:MGM252 L245:V245 L246:W251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600-000011000000}"/>
    <dataValidation type="list" allowBlank="1" showInputMessage="1" showErrorMessage="1" errorTitle="Ошибка" error="Выберите значение из списка" prompt="Выберите значение из списка" sqref="E291"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xr:uid="{00000000-0002-0000-2600-000013000000}">
      <formula1>900</formula1>
    </dataValidation>
    <dataValidation type="list" allowBlank="1" showInputMessage="1" errorTitle="Ошибка" error="Выберите значение из списка" prompt="Выберите значение из списка" sqref="WMK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G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0:CBA204 CKB200:CKW204 CTX200:CUS204 DDT200:DEO204 DNP200:DOK204 DXL200:DYG204 EHH200:EIC204 ERD200:ERY204 FAZ200:FBU204 FKV200:FLQ204 FUR200:FVM204 GEN200:GFI204 GOJ200:GPE204 GYF200:GZA204 HIB200:HIW204 HRX200:HSS204 IBT200:ICO204 ILP200:IMK204 IVL200:IWG204 JFH200:JGC204 JPD200:JPY204 JYZ200:JZU204 KIV200:KJQ204 KSR200:KTM204 LCN200:LDI204 LMJ200:LNE204 LWF200:LXA204 MGB200:MGW204 MPX200:MQS204 MZT200:NAO204 NJP200:NKK204 NTL200:NUG204 ODH200:OEC204 OND200:ONY204 OWZ200:OXU204 PGV200:PHQ204 PQR200:PRM204 QAN200:QBI204 QKJ200:QLE204 QUF200:QVA204 REB200:REW204 RNX200:ROS204 RXT200:RYO204 SHP200:SIK204 SRL200:SSG204 TBH200:TCC204 TLD200:TLY204 TUZ200:TVU204 UEV200:UFQ204 UOR200:UPM204 UYN200:UZI204 VIJ200:VJE204 VSF200:VTA204 WCB200:WCW204 WLX200:WMS204 BQJ200:BRE204 WVT200:WWO204 BGN200:BHI204 AMV200:ANQ204 AWR200:AXM204 JH200:KC204 ACZ200:ADU204 TD200:TY204" xr:uid="{00000000-0002-0000-2600-0000150000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6:Q208"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6:U207 U210:U211"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6 Y210"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242:V242 O165 O90" xr:uid="{00000000-0002-0000-2600-00001B000000}">
      <formula1>kind_of_cons</formula1>
    </dataValidation>
    <dataValidation type="list" allowBlank="1" showInputMessage="1" showErrorMessage="1" errorTitle="Ошибка" error="Выберите значение из списка" prompt="Выберите значение из списка" sqref="J355 J367" xr:uid="{00000000-0002-0000-26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14" zoomScaleNormal="100" workbookViewId="0">
      <selection activeCell="F43" sqref="F43:F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28792378</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3" t="s">
        <v>753</v>
      </c>
      <c r="F5" s="1224"/>
      <c r="G5" s="406"/>
      <c r="J5" s="289"/>
    </row>
    <row r="6" spans="1:12" s="348" customFormat="1" ht="6">
      <c r="A6" s="342"/>
      <c r="B6" s="343"/>
      <c r="C6" s="344"/>
      <c r="D6" s="345"/>
      <c r="E6" s="350"/>
      <c r="F6" s="351"/>
      <c r="G6" s="352"/>
      <c r="I6" s="349"/>
    </row>
    <row r="7" spans="1:12" ht="27">
      <c r="D7" s="23"/>
      <c r="E7" s="24" t="s">
        <v>50</v>
      </c>
      <c r="F7" s="308" t="s">
        <v>150</v>
      </c>
      <c r="G7" s="360"/>
    </row>
    <row r="8" spans="1:12" s="348" customFormat="1" ht="6">
      <c r="A8" s="342"/>
      <c r="B8" s="343"/>
      <c r="C8" s="344"/>
      <c r="D8" s="345"/>
      <c r="E8" s="346"/>
      <c r="F8" s="347"/>
      <c r="G8" s="345"/>
      <c r="I8" s="349"/>
    </row>
    <row r="9" spans="1:12" ht="27">
      <c r="D9" s="23"/>
      <c r="E9" s="24" t="s">
        <v>455</v>
      </c>
      <c r="F9" s="326" t="s">
        <v>83</v>
      </c>
      <c r="G9" s="359"/>
    </row>
    <row r="10" spans="1:12" s="348" customFormat="1" ht="6">
      <c r="A10" s="353"/>
      <c r="B10" s="343"/>
      <c r="C10" s="344"/>
      <c r="D10" s="354"/>
      <c r="E10" s="350"/>
      <c r="F10" s="355"/>
      <c r="G10" s="356"/>
      <c r="I10" s="349"/>
    </row>
    <row r="11" spans="1:12" ht="27">
      <c r="A11" s="192"/>
      <c r="D11" s="23"/>
      <c r="E11" s="78" t="s">
        <v>453</v>
      </c>
      <c r="F11" s="1198" t="s">
        <v>1454</v>
      </c>
      <c r="G11" s="357"/>
    </row>
    <row r="12" spans="1:12" ht="27">
      <c r="D12" s="23"/>
      <c r="E12" s="78" t="s">
        <v>454</v>
      </c>
      <c r="F12" s="1198" t="s">
        <v>1455</v>
      </c>
      <c r="G12" s="359"/>
    </row>
    <row r="13" spans="1:12" s="348" customFormat="1" ht="6">
      <c r="A13" s="353"/>
      <c r="B13" s="343"/>
      <c r="C13" s="344"/>
      <c r="D13" s="354"/>
      <c r="E13" s="350"/>
      <c r="F13" s="355"/>
      <c r="G13" s="356"/>
      <c r="I13" s="349"/>
    </row>
    <row r="14" spans="1:12" ht="27">
      <c r="D14" s="23"/>
      <c r="E14" s="78" t="s">
        <v>366</v>
      </c>
      <c r="F14" s="1158" t="s">
        <v>40</v>
      </c>
      <c r="G14" s="359"/>
    </row>
    <row r="15" spans="1:12" ht="27" hidden="1">
      <c r="D15" s="23"/>
      <c r="E15" s="78" t="s">
        <v>297</v>
      </c>
      <c r="F15" s="309" t="s">
        <v>760</v>
      </c>
      <c r="G15" s="359"/>
    </row>
    <row r="16" spans="1:12" ht="27" hidden="1">
      <c r="D16" s="23"/>
      <c r="E16" s="78" t="s">
        <v>572</v>
      </c>
      <c r="F16" s="309"/>
      <c r="G16" s="359"/>
    </row>
    <row r="17" spans="1:9" ht="19.5">
      <c r="D17" s="23"/>
      <c r="E17" s="24"/>
      <c r="F17" s="1048" t="s">
        <v>678</v>
      </c>
      <c r="G17" s="20"/>
    </row>
    <row r="18" spans="1:9" s="1047" customFormat="1" ht="5.25" hidden="1">
      <c r="A18" s="1044"/>
      <c r="B18" s="1042"/>
      <c r="C18" s="1045"/>
      <c r="D18" s="1046"/>
      <c r="E18" s="1040"/>
      <c r="F18" s="1039"/>
      <c r="G18" s="1046"/>
      <c r="I18" s="1043"/>
    </row>
    <row r="19" spans="1:9" ht="27">
      <c r="D19" s="23"/>
      <c r="E19" s="1041" t="s">
        <v>676</v>
      </c>
      <c r="F19" s="1159" t="s">
        <v>2108</v>
      </c>
      <c r="G19" s="359"/>
    </row>
    <row r="20" spans="1:9" ht="27">
      <c r="D20" s="23"/>
      <c r="E20" s="1041" t="s">
        <v>677</v>
      </c>
      <c r="F20" s="1158" t="s">
        <v>2109</v>
      </c>
      <c r="G20" s="359"/>
    </row>
    <row r="21" spans="1:9" s="1047" customFormat="1" ht="5.25" hidden="1">
      <c r="A21" s="1044"/>
      <c r="B21" s="1042"/>
      <c r="C21" s="1045"/>
      <c r="D21" s="1046"/>
      <c r="E21" s="1040"/>
      <c r="F21" s="1039"/>
      <c r="G21" s="1046"/>
      <c r="I21" s="1043"/>
    </row>
    <row r="22" spans="1:9" ht="19.5" hidden="1">
      <c r="D22" s="23"/>
      <c r="E22" s="24"/>
      <c r="F22" s="414" t="s">
        <v>579</v>
      </c>
      <c r="G22" s="20"/>
    </row>
    <row r="23" spans="1:9" s="1064" customFormat="1" ht="5.25" hidden="1">
      <c r="A23" s="1061"/>
      <c r="B23" s="1059"/>
      <c r="C23" s="1062"/>
      <c r="D23" s="1063"/>
      <c r="E23" s="1040"/>
      <c r="F23" s="1039"/>
      <c r="G23" s="1063"/>
      <c r="I23" s="1060"/>
    </row>
    <row r="24" spans="1:9" ht="27" hidden="1">
      <c r="D24" s="23"/>
      <c r="E24" s="1049" t="s">
        <v>679</v>
      </c>
      <c r="F24" s="309"/>
      <c r="G24" s="359"/>
    </row>
    <row r="25" spans="1:9" ht="27" hidden="1">
      <c r="D25" s="23"/>
      <c r="E25" s="1049" t="s">
        <v>680</v>
      </c>
      <c r="F25" s="311"/>
      <c r="G25" s="359"/>
    </row>
    <row r="26" spans="1:9" s="1064" customFormat="1" ht="5.25" hidden="1">
      <c r="A26" s="1061"/>
      <c r="B26" s="1059"/>
      <c r="C26" s="1062"/>
      <c r="D26" s="1063"/>
      <c r="E26" s="1040"/>
      <c r="F26" s="1039"/>
      <c r="G26" s="1063"/>
      <c r="I26" s="1060"/>
    </row>
    <row r="27" spans="1:9" s="348" customFormat="1" ht="35.1" customHeight="1">
      <c r="A27" s="353"/>
      <c r="B27" s="343"/>
      <c r="C27" s="344"/>
      <c r="D27" s="354"/>
      <c r="E27" s="350"/>
      <c r="F27" s="355"/>
      <c r="G27" s="356"/>
      <c r="I27" s="349"/>
    </row>
    <row r="28" spans="1:9" ht="27">
      <c r="D28" s="23"/>
      <c r="E28" s="78" t="s">
        <v>168</v>
      </c>
      <c r="F28" s="326" t="s">
        <v>83</v>
      </c>
      <c r="G28" s="359"/>
    </row>
    <row r="29" spans="1:9" ht="27">
      <c r="C29" s="27"/>
      <c r="D29" s="28"/>
      <c r="E29" s="29" t="s">
        <v>77</v>
      </c>
      <c r="F29" s="310" t="s">
        <v>1673</v>
      </c>
      <c r="G29" s="358"/>
    </row>
    <row r="30" spans="1:9" ht="27" hidden="1">
      <c r="C30" s="27"/>
      <c r="D30" s="28"/>
      <c r="E30" s="49" t="s">
        <v>201</v>
      </c>
      <c r="F30" s="311"/>
      <c r="G30" s="358"/>
    </row>
    <row r="31" spans="1:9" ht="27">
      <c r="C31" s="27"/>
      <c r="D31" s="28"/>
      <c r="E31" s="29" t="s">
        <v>51</v>
      </c>
      <c r="F31" s="310" t="s">
        <v>1674</v>
      </c>
      <c r="G31" s="358"/>
    </row>
    <row r="32" spans="1:9" ht="27">
      <c r="C32" s="27"/>
      <c r="D32" s="28"/>
      <c r="E32" s="29" t="s">
        <v>52</v>
      </c>
      <c r="F32" s="310" t="s">
        <v>1482</v>
      </c>
      <c r="G32" s="358"/>
      <c r="H32" s="30"/>
    </row>
    <row r="33" spans="1:9" s="348" customFormat="1" ht="6">
      <c r="A33" s="353"/>
      <c r="B33" s="343"/>
      <c r="C33" s="344"/>
      <c r="D33" s="354"/>
      <c r="E33" s="350"/>
      <c r="F33" s="355"/>
      <c r="G33" s="356"/>
      <c r="I33" s="349"/>
    </row>
    <row r="34" spans="1:9" ht="27">
      <c r="A34" s="191"/>
      <c r="D34" s="25"/>
      <c r="E34" s="749" t="s">
        <v>636</v>
      </c>
      <c r="F34" s="1160" t="s">
        <v>639</v>
      </c>
      <c r="G34" s="357"/>
    </row>
    <row r="35" spans="1:9" s="348" customFormat="1" ht="6">
      <c r="A35" s="353"/>
      <c r="B35" s="343"/>
      <c r="C35" s="344"/>
      <c r="D35" s="354"/>
      <c r="E35" s="350"/>
      <c r="F35" s="355"/>
      <c r="G35" s="356"/>
      <c r="I35" s="349"/>
    </row>
    <row r="36" spans="1:9" ht="27">
      <c r="A36" s="191"/>
      <c r="D36" s="25"/>
      <c r="E36" s="78" t="s">
        <v>241</v>
      </c>
      <c r="F36" s="1160" t="s">
        <v>202</v>
      </c>
      <c r="G36" s="357"/>
    </row>
    <row r="37" spans="1:9" s="348" customFormat="1" ht="6" hidden="1">
      <c r="A37" s="342"/>
      <c r="B37" s="343"/>
      <c r="C37" s="344"/>
      <c r="D37" s="345"/>
      <c r="E37" s="346"/>
      <c r="F37" s="347"/>
      <c r="G37" s="345"/>
      <c r="I37" s="349"/>
    </row>
    <row r="38" spans="1:9" s="1052" customFormat="1" ht="6" hidden="1">
      <c r="A38" s="1055"/>
      <c r="B38" s="1050"/>
      <c r="C38" s="1051"/>
      <c r="D38" s="1056"/>
      <c r="E38" s="1054"/>
      <c r="F38" s="1057"/>
      <c r="G38" s="1058"/>
      <c r="I38" s="1053"/>
    </row>
    <row r="39" spans="1:9" s="348" customFormat="1" ht="6">
      <c r="A39" s="353"/>
      <c r="B39" s="343"/>
      <c r="C39" s="344"/>
      <c r="D39" s="354"/>
      <c r="E39" s="350"/>
      <c r="F39" s="355"/>
      <c r="G39" s="356"/>
      <c r="I39" s="349"/>
    </row>
    <row r="40" spans="1:9" ht="27">
      <c r="A40" s="193"/>
      <c r="B40" s="87"/>
      <c r="D40" s="32"/>
      <c r="E40" s="31" t="s">
        <v>522</v>
      </c>
      <c r="F40" s="1158" t="s">
        <v>2110</v>
      </c>
      <c r="G40" s="357"/>
    </row>
    <row r="41" spans="1:9" ht="27">
      <c r="A41" s="193"/>
      <c r="B41" s="87"/>
      <c r="D41" s="32"/>
      <c r="E41" s="38" t="s">
        <v>523</v>
      </c>
      <c r="F41" s="1158" t="s">
        <v>2111</v>
      </c>
      <c r="G41" s="357"/>
    </row>
    <row r="42" spans="1:9" ht="19.5">
      <c r="D42" s="23"/>
      <c r="E42" s="24"/>
      <c r="F42" s="414" t="s">
        <v>555</v>
      </c>
      <c r="G42" s="20"/>
    </row>
    <row r="43" spans="1:9" ht="27">
      <c r="A43" s="193"/>
      <c r="D43" s="20"/>
      <c r="E43" s="412" t="s">
        <v>85</v>
      </c>
      <c r="F43" s="1162" t="s">
        <v>2112</v>
      </c>
      <c r="G43" s="357"/>
    </row>
    <row r="44" spans="1:9" ht="27">
      <c r="A44" s="193"/>
      <c r="B44" s="87"/>
      <c r="D44" s="32"/>
      <c r="E44" s="412" t="s">
        <v>86</v>
      </c>
      <c r="F44" s="1162" t="s">
        <v>2113</v>
      </c>
      <c r="G44" s="357"/>
    </row>
    <row r="45" spans="1:9" ht="27">
      <c r="A45" s="193"/>
      <c r="B45" s="87"/>
      <c r="D45" s="32"/>
      <c r="E45" s="412" t="s">
        <v>556</v>
      </c>
      <c r="F45" s="1162" t="s">
        <v>2114</v>
      </c>
      <c r="G45" s="357"/>
    </row>
    <row r="46" spans="1:9" ht="27">
      <c r="D46" s="23"/>
      <c r="E46" s="413" t="s">
        <v>557</v>
      </c>
      <c r="F46" s="1162" t="s">
        <v>2115</v>
      </c>
      <c r="G46" s="359"/>
    </row>
    <row r="47" spans="1:9" ht="3" customHeight="1">
      <c r="A47" s="193"/>
      <c r="D47" s="20"/>
      <c r="F47" s="156"/>
      <c r="G47" s="26"/>
    </row>
    <row r="48" spans="1:9" ht="69" customHeight="1">
      <c r="A48" s="193"/>
      <c r="B48" s="87"/>
      <c r="D48" s="1172" t="s">
        <v>754</v>
      </c>
      <c r="E48" s="1226" t="s">
        <v>752</v>
      </c>
      <c r="F48" s="1226"/>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5"/>
      <c r="F54" s="1225"/>
      <c r="G54" s="1225"/>
      <c r="H54" s="1225"/>
      <c r="I54" s="1225"/>
    </row>
  </sheetData>
  <sheetProtection algorithmName="SHA-512" hashValue="7ob/A3Elvhuodl0lew87e2SvYc1xAlAA5rjvJkbt25UwwnZIOpsBaB88+ItzCo858SgcF2772XOgPH9gT+eDwA==" saltValue="0OGXyQhxLneSO6zXJKjLfg=="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65</v>
      </c>
      <c r="B1" s="141" t="s">
        <v>359</v>
      </c>
      <c r="C1" s="141" t="s">
        <v>84</v>
      </c>
      <c r="D1" s="141" t="s">
        <v>81</v>
      </c>
      <c r="E1" s="141" t="s">
        <v>183</v>
      </c>
      <c r="F1" s="141" t="s">
        <v>223</v>
      </c>
      <c r="G1" s="141" t="s">
        <v>200</v>
      </c>
      <c r="H1" s="141" t="s">
        <v>204</v>
      </c>
      <c r="I1" s="141" t="s">
        <v>222</v>
      </c>
      <c r="J1" s="141" t="s">
        <v>239</v>
      </c>
      <c r="K1" s="141" t="s">
        <v>243</v>
      </c>
      <c r="L1" s="141"/>
      <c r="M1" s="141"/>
      <c r="N1" s="93" t="s">
        <v>279</v>
      </c>
      <c r="O1" s="141" t="s">
        <v>270</v>
      </c>
      <c r="P1" s="141" t="s">
        <v>294</v>
      </c>
      <c r="Q1" s="141" t="s">
        <v>337</v>
      </c>
      <c r="R1" s="141" t="s">
        <v>20</v>
      </c>
      <c r="S1" s="141" t="s">
        <v>28</v>
      </c>
      <c r="T1" s="154" t="s">
        <v>34</v>
      </c>
      <c r="U1" s="154" t="s">
        <v>39</v>
      </c>
      <c r="V1" s="426"/>
      <c r="W1" s="427" t="s">
        <v>323</v>
      </c>
      <c r="X1" s="383" t="s">
        <v>292</v>
      </c>
      <c r="Y1" s="383" t="s">
        <v>306</v>
      </c>
      <c r="Z1" s="141"/>
      <c r="AA1" s="199" t="s">
        <v>360</v>
      </c>
      <c r="AB1" s="199"/>
      <c r="AC1" s="199" t="s">
        <v>361</v>
      </c>
      <c r="AD1" s="199"/>
      <c r="AF1" s="154" t="s">
        <v>334</v>
      </c>
      <c r="AH1" s="141" t="s">
        <v>335</v>
      </c>
      <c r="AI1" s="141" t="s">
        <v>336</v>
      </c>
      <c r="AK1" s="141" t="s">
        <v>351</v>
      </c>
      <c r="AM1" s="141" t="s">
        <v>352</v>
      </c>
      <c r="AP1" s="141" t="s">
        <v>368</v>
      </c>
      <c r="AQ1" s="141" t="s">
        <v>367</v>
      </c>
      <c r="AS1" s="383" t="s">
        <v>373</v>
      </c>
      <c r="AU1" s="154" t="s">
        <v>381</v>
      </c>
      <c r="AW1" s="385" t="s">
        <v>524</v>
      </c>
      <c r="AX1" s="385" t="s">
        <v>525</v>
      </c>
      <c r="AZ1" s="1418" t="s">
        <v>558</v>
      </c>
      <c r="BA1" s="1418"/>
      <c r="BC1" s="774" t="s">
        <v>637</v>
      </c>
    </row>
    <row r="2" spans="1:55" ht="90">
      <c r="A2" s="6" t="s">
        <v>99</v>
      </c>
      <c r="B2" s="41">
        <v>2000</v>
      </c>
      <c r="C2" s="41">
        <v>2013</v>
      </c>
      <c r="D2" s="41" t="s">
        <v>82</v>
      </c>
      <c r="E2" s="137" t="s">
        <v>184</v>
      </c>
      <c r="F2" s="137" t="s">
        <v>224</v>
      </c>
      <c r="G2" s="137" t="s">
        <v>198</v>
      </c>
      <c r="H2" s="137" t="s">
        <v>202</v>
      </c>
      <c r="I2" s="137" t="s">
        <v>91</v>
      </c>
      <c r="J2" s="137" t="s">
        <v>240</v>
      </c>
      <c r="K2" s="138" t="s">
        <v>244</v>
      </c>
      <c r="L2" s="171" t="s">
        <v>244</v>
      </c>
      <c r="M2" s="138">
        <v>1</v>
      </c>
      <c r="N2" s="624" t="s">
        <v>283</v>
      </c>
      <c r="O2" s="495" t="s">
        <v>604</v>
      </c>
      <c r="P2" s="628" t="s">
        <v>40</v>
      </c>
      <c r="Q2" s="173" t="s">
        <v>3</v>
      </c>
      <c r="R2" s="176" t="s">
        <v>23</v>
      </c>
      <c r="S2" s="174" t="s">
        <v>25</v>
      </c>
      <c r="T2" s="175" t="s">
        <v>29</v>
      </c>
      <c r="U2" s="171" t="s">
        <v>35</v>
      </c>
      <c r="V2" s="983">
        <v>1</v>
      </c>
      <c r="W2" s="428"/>
      <c r="X2" s="429" t="s">
        <v>580</v>
      </c>
      <c r="Y2" s="41" t="s">
        <v>728</v>
      </c>
      <c r="Z2" s="153"/>
      <c r="AA2" s="713" t="s">
        <v>630</v>
      </c>
      <c r="AB2" s="715" t="s">
        <v>630</v>
      </c>
      <c r="AC2" s="41" t="s">
        <v>308</v>
      </c>
      <c r="AD2" s="201" t="s">
        <v>308</v>
      </c>
      <c r="AF2" s="42" t="s">
        <v>35</v>
      </c>
      <c r="AH2" s="137" t="s">
        <v>339</v>
      </c>
      <c r="AI2" s="137" t="s">
        <v>339</v>
      </c>
      <c r="AK2" s="137" t="s">
        <v>343</v>
      </c>
      <c r="AM2" s="137" t="s">
        <v>353</v>
      </c>
      <c r="AP2" s="1196" t="s">
        <v>580</v>
      </c>
      <c r="AQ2" s="979" t="s">
        <v>583</v>
      </c>
      <c r="AS2" s="41" t="s">
        <v>371</v>
      </c>
      <c r="AU2" s="42" t="s">
        <v>374</v>
      </c>
      <c r="AW2" s="386" t="s">
        <v>526</v>
      </c>
      <c r="AX2" s="387" t="s">
        <v>526</v>
      </c>
      <c r="AZ2" s="415" t="s">
        <v>559</v>
      </c>
      <c r="BA2" s="416" t="s">
        <v>560</v>
      </c>
      <c r="BC2" s="753" t="s">
        <v>638</v>
      </c>
    </row>
    <row r="3" spans="1:55" ht="101.25">
      <c r="A3" s="6" t="s">
        <v>100</v>
      </c>
      <c r="B3" s="41">
        <v>2001</v>
      </c>
      <c r="C3" s="41">
        <v>2014</v>
      </c>
      <c r="D3" s="41" t="s">
        <v>83</v>
      </c>
      <c r="E3" s="137" t="s">
        <v>185</v>
      </c>
      <c r="F3" s="137" t="s">
        <v>225</v>
      </c>
      <c r="G3" s="137" t="s">
        <v>199</v>
      </c>
      <c r="H3" s="137" t="s">
        <v>203</v>
      </c>
      <c r="I3" s="137" t="s">
        <v>47</v>
      </c>
      <c r="J3" s="137" t="s">
        <v>280</v>
      </c>
      <c r="K3" s="138" t="s">
        <v>246</v>
      </c>
      <c r="L3" s="138" t="s">
        <v>246</v>
      </c>
      <c r="M3" s="138">
        <v>2</v>
      </c>
      <c r="N3" s="624" t="s">
        <v>257</v>
      </c>
      <c r="O3" s="495" t="s">
        <v>605</v>
      </c>
      <c r="P3" s="628" t="s">
        <v>41</v>
      </c>
      <c r="Q3" s="173" t="s">
        <v>299</v>
      </c>
      <c r="R3" s="172" t="s">
        <v>301</v>
      </c>
      <c r="S3" s="174" t="s">
        <v>26</v>
      </c>
      <c r="T3" s="175" t="s">
        <v>30</v>
      </c>
      <c r="U3" s="171" t="s">
        <v>36</v>
      </c>
      <c r="V3" s="983">
        <v>2</v>
      </c>
      <c r="W3" s="428"/>
      <c r="X3" s="429" t="s">
        <v>672</v>
      </c>
      <c r="Y3" s="1071" t="s">
        <v>728</v>
      </c>
      <c r="Z3" s="153"/>
      <c r="AA3" s="713" t="s">
        <v>631</v>
      </c>
      <c r="AB3" s="715" t="s">
        <v>631</v>
      </c>
      <c r="AC3" s="41" t="s">
        <v>309</v>
      </c>
      <c r="AD3" s="201" t="s">
        <v>309</v>
      </c>
      <c r="AF3" s="42" t="s">
        <v>36</v>
      </c>
      <c r="AH3" s="137" t="s">
        <v>362</v>
      </c>
      <c r="AI3" s="137" t="s">
        <v>341</v>
      </c>
      <c r="AK3" s="137" t="s">
        <v>344</v>
      </c>
      <c r="AM3" s="137" t="s">
        <v>354</v>
      </c>
      <c r="AP3" s="1196" t="s">
        <v>673</v>
      </c>
      <c r="AQ3" s="979" t="s">
        <v>584</v>
      </c>
      <c r="AS3" s="41" t="s">
        <v>372</v>
      </c>
      <c r="AU3" s="42" t="s">
        <v>375</v>
      </c>
      <c r="AW3" s="386" t="s">
        <v>527</v>
      </c>
      <c r="AX3" s="387" t="s">
        <v>527</v>
      </c>
      <c r="AZ3" s="1081" t="s">
        <v>696</v>
      </c>
      <c r="BA3" s="1089" t="s">
        <v>695</v>
      </c>
      <c r="BC3" s="753" t="s">
        <v>639</v>
      </c>
    </row>
    <row r="4" spans="1:55" ht="101.25">
      <c r="A4" s="6" t="s">
        <v>101</v>
      </c>
      <c r="B4" s="41">
        <v>2002</v>
      </c>
      <c r="C4" s="41">
        <v>2015</v>
      </c>
      <c r="E4" s="137" t="s">
        <v>186</v>
      </c>
      <c r="F4" s="137" t="s">
        <v>226</v>
      </c>
      <c r="H4" s="137" t="s">
        <v>2</v>
      </c>
      <c r="I4" s="137" t="s">
        <v>48</v>
      </c>
      <c r="J4" s="137" t="s">
        <v>281</v>
      </c>
      <c r="K4" s="138" t="s">
        <v>247</v>
      </c>
      <c r="L4" s="138" t="s">
        <v>247</v>
      </c>
      <c r="M4" s="138">
        <v>3</v>
      </c>
      <c r="N4" s="624" t="s">
        <v>284</v>
      </c>
      <c r="O4" s="512" t="s">
        <v>606</v>
      </c>
      <c r="Q4" s="173" t="s">
        <v>22</v>
      </c>
      <c r="R4" s="172" t="s">
        <v>757</v>
      </c>
      <c r="S4" s="174" t="s">
        <v>27</v>
      </c>
      <c r="T4" s="175" t="s">
        <v>31</v>
      </c>
      <c r="U4" s="171" t="s">
        <v>37</v>
      </c>
      <c r="V4" s="983">
        <v>3</v>
      </c>
      <c r="W4" s="428"/>
      <c r="X4" s="429"/>
      <c r="Y4" s="713"/>
      <c r="Z4" s="200"/>
      <c r="AC4" s="41" t="s">
        <v>310</v>
      </c>
      <c r="AD4" s="201" t="s">
        <v>310</v>
      </c>
      <c r="AF4" s="42" t="s">
        <v>37</v>
      </c>
      <c r="AH4" s="42" t="s">
        <v>365</v>
      </c>
      <c r="AK4" s="137" t="s">
        <v>345</v>
      </c>
      <c r="AM4" s="137" t="s">
        <v>355</v>
      </c>
      <c r="AP4" s="1196" t="s">
        <v>672</v>
      </c>
      <c r="AQ4" s="979" t="s">
        <v>587</v>
      </c>
      <c r="AS4" s="41" t="s">
        <v>342</v>
      </c>
      <c r="AU4" s="42" t="s">
        <v>376</v>
      </c>
      <c r="AW4" s="386" t="s">
        <v>528</v>
      </c>
      <c r="AX4" s="387" t="s">
        <v>528</v>
      </c>
      <c r="AZ4" s="1081" t="s">
        <v>708</v>
      </c>
      <c r="BA4" s="1089" t="s">
        <v>707</v>
      </c>
      <c r="BC4" s="753" t="s">
        <v>640</v>
      </c>
    </row>
    <row r="5" spans="1:55" ht="33.75">
      <c r="A5" s="6" t="s">
        <v>102</v>
      </c>
      <c r="B5" s="41">
        <v>2003</v>
      </c>
      <c r="C5" s="41">
        <v>2016</v>
      </c>
      <c r="E5" s="137" t="s">
        <v>187</v>
      </c>
      <c r="F5" s="137" t="s">
        <v>227</v>
      </c>
      <c r="I5" s="137" t="s">
        <v>49</v>
      </c>
      <c r="K5" s="138" t="s">
        <v>245</v>
      </c>
      <c r="L5" s="138" t="s">
        <v>245</v>
      </c>
      <c r="M5" s="138">
        <v>4</v>
      </c>
      <c r="N5" s="625" t="s">
        <v>285</v>
      </c>
      <c r="O5" s="512" t="s">
        <v>607</v>
      </c>
      <c r="Q5" s="173" t="s">
        <v>300</v>
      </c>
      <c r="R5" s="172" t="s">
        <v>302</v>
      </c>
      <c r="T5" s="42" t="s">
        <v>32</v>
      </c>
      <c r="U5" s="171" t="s">
        <v>38</v>
      </c>
      <c r="V5" s="983">
        <v>4</v>
      </c>
      <c r="W5" s="428"/>
      <c r="X5" s="429" t="s">
        <v>581</v>
      </c>
      <c r="Y5" s="713" t="s">
        <v>729</v>
      </c>
      <c r="Z5" s="200">
        <v>1</v>
      </c>
      <c r="AF5" s="42" t="s">
        <v>325</v>
      </c>
      <c r="AH5" s="137" t="s">
        <v>363</v>
      </c>
      <c r="AK5" s="137" t="s">
        <v>346</v>
      </c>
      <c r="AM5" s="137" t="s">
        <v>356</v>
      </c>
      <c r="AP5" s="1196" t="s">
        <v>581</v>
      </c>
      <c r="AQ5" s="979" t="s">
        <v>586</v>
      </c>
      <c r="AU5" s="42" t="s">
        <v>377</v>
      </c>
      <c r="AW5" s="386" t="s">
        <v>529</v>
      </c>
      <c r="AX5" s="387" t="s">
        <v>529</v>
      </c>
      <c r="AZ5" s="1081" t="s">
        <v>723</v>
      </c>
      <c r="BA5" s="1089" t="s">
        <v>722</v>
      </c>
      <c r="BC5" s="753" t="s">
        <v>641</v>
      </c>
    </row>
    <row r="6" spans="1:55" ht="45">
      <c r="A6" s="6" t="s">
        <v>103</v>
      </c>
      <c r="B6" s="41">
        <v>2004</v>
      </c>
      <c r="C6" s="41">
        <v>2017</v>
      </c>
      <c r="E6" s="137" t="s">
        <v>188</v>
      </c>
      <c r="F6" s="140"/>
      <c r="G6" s="141" t="s">
        <v>289</v>
      </c>
      <c r="H6" s="141" t="s">
        <v>256</v>
      </c>
      <c r="I6" s="137" t="s">
        <v>66</v>
      </c>
      <c r="J6" s="141" t="s">
        <v>262</v>
      </c>
      <c r="N6" s="625" t="s">
        <v>286</v>
      </c>
      <c r="O6" s="512" t="s">
        <v>608</v>
      </c>
      <c r="R6" s="172" t="s">
        <v>3</v>
      </c>
      <c r="T6" s="42" t="s">
        <v>33</v>
      </c>
      <c r="U6" s="171" t="s">
        <v>325</v>
      </c>
      <c r="V6" s="983">
        <v>5</v>
      </c>
      <c r="W6" s="428"/>
      <c r="X6" s="713" t="s">
        <v>582</v>
      </c>
      <c r="Y6" s="713" t="s">
        <v>736</v>
      </c>
      <c r="Z6" s="200"/>
      <c r="AA6" s="211"/>
      <c r="AH6" s="137" t="s">
        <v>364</v>
      </c>
      <c r="AK6" s="137" t="s">
        <v>347</v>
      </c>
      <c r="AM6" s="137" t="s">
        <v>357</v>
      </c>
      <c r="AP6" s="1196" t="s">
        <v>582</v>
      </c>
      <c r="AQ6" s="979" t="s">
        <v>585</v>
      </c>
      <c r="AU6" s="212" t="s">
        <v>378</v>
      </c>
      <c r="AW6" s="386" t="s">
        <v>530</v>
      </c>
      <c r="AX6" s="387" t="s">
        <v>530</v>
      </c>
      <c r="AZ6" s="1081" t="s">
        <v>724</v>
      </c>
      <c r="BA6" s="1089" t="s">
        <v>730</v>
      </c>
    </row>
    <row r="7" spans="1:55" ht="112.5">
      <c r="A7" s="6" t="s">
        <v>104</v>
      </c>
      <c r="B7" s="41">
        <v>2005</v>
      </c>
      <c r="E7" s="137" t="s">
        <v>189</v>
      </c>
      <c r="F7" s="140"/>
      <c r="G7" s="137" t="s">
        <v>253</v>
      </c>
      <c r="H7" s="137" t="s">
        <v>255</v>
      </c>
      <c r="I7" s="137" t="s">
        <v>67</v>
      </c>
      <c r="J7" s="137" t="s">
        <v>282</v>
      </c>
      <c r="N7" s="626" t="s">
        <v>287</v>
      </c>
      <c r="O7" s="512" t="s">
        <v>609</v>
      </c>
      <c r="U7" s="171" t="s">
        <v>83</v>
      </c>
      <c r="V7" s="984" t="s">
        <v>67</v>
      </c>
      <c r="W7" s="428"/>
      <c r="X7" s="713" t="s">
        <v>583</v>
      </c>
      <c r="Y7" s="1071" t="s">
        <v>729</v>
      </c>
      <c r="Z7" s="200"/>
      <c r="AA7" s="211"/>
      <c r="AH7" s="137" t="s">
        <v>340</v>
      </c>
      <c r="AK7" s="137" t="s">
        <v>348</v>
      </c>
      <c r="AM7" s="137" t="s">
        <v>358</v>
      </c>
      <c r="AP7" s="1196" t="s">
        <v>583</v>
      </c>
      <c r="AQ7" s="979" t="s">
        <v>580</v>
      </c>
      <c r="AU7" s="212" t="s">
        <v>379</v>
      </c>
      <c r="AW7" s="386" t="s">
        <v>531</v>
      </c>
      <c r="AX7" s="387" t="s">
        <v>531</v>
      </c>
      <c r="AZ7" s="1081" t="s">
        <v>725</v>
      </c>
      <c r="BA7" s="1089" t="s">
        <v>735</v>
      </c>
    </row>
    <row r="8" spans="1:55" ht="56.25">
      <c r="A8" s="6" t="s">
        <v>105</v>
      </c>
      <c r="B8" s="41">
        <v>2006</v>
      </c>
      <c r="E8" s="137" t="s">
        <v>190</v>
      </c>
      <c r="F8" s="140"/>
      <c r="G8" s="137" t="s">
        <v>254</v>
      </c>
      <c r="H8" s="137" t="s">
        <v>261</v>
      </c>
      <c r="I8" s="137" t="s">
        <v>181</v>
      </c>
      <c r="J8" s="137" t="s">
        <v>278</v>
      </c>
      <c r="N8" s="627" t="s">
        <v>288</v>
      </c>
      <c r="O8" s="512" t="s">
        <v>610</v>
      </c>
      <c r="V8" s="984" t="s">
        <v>181</v>
      </c>
      <c r="W8" s="428"/>
      <c r="X8" s="713" t="s">
        <v>584</v>
      </c>
      <c r="Y8" s="1071" t="s">
        <v>729</v>
      </c>
      <c r="Z8" s="200"/>
      <c r="AA8" s="211"/>
      <c r="AK8" s="137" t="s">
        <v>349</v>
      </c>
      <c r="AP8" s="1196" t="s">
        <v>584</v>
      </c>
      <c r="AQ8" s="979" t="s">
        <v>673</v>
      </c>
      <c r="AU8" s="212" t="s">
        <v>380</v>
      </c>
      <c r="AW8" s="386" t="s">
        <v>532</v>
      </c>
      <c r="AX8" s="387" t="s">
        <v>532</v>
      </c>
      <c r="AZ8" s="1081" t="s">
        <v>726</v>
      </c>
      <c r="BA8" s="1089" t="s">
        <v>744</v>
      </c>
    </row>
    <row r="9" spans="1:55" ht="33.75">
      <c r="A9" s="6" t="s">
        <v>106</v>
      </c>
      <c r="B9" s="41">
        <v>2007</v>
      </c>
      <c r="E9" s="137" t="s">
        <v>191</v>
      </c>
      <c r="F9" s="140"/>
      <c r="G9" s="137" t="s">
        <v>261</v>
      </c>
      <c r="I9" s="137" t="s">
        <v>182</v>
      </c>
      <c r="O9" s="512" t="s">
        <v>611</v>
      </c>
      <c r="V9" s="984" t="s">
        <v>182</v>
      </c>
      <c r="W9" s="428"/>
      <c r="X9" s="713" t="s">
        <v>585</v>
      </c>
      <c r="Y9" s="1071" t="s">
        <v>728</v>
      </c>
      <c r="Z9" s="200">
        <v>1</v>
      </c>
      <c r="AA9" s="211"/>
      <c r="AK9" s="137" t="s">
        <v>350</v>
      </c>
      <c r="AP9" s="1196" t="s">
        <v>587</v>
      </c>
      <c r="AQ9" s="979" t="s">
        <v>672</v>
      </c>
      <c r="AW9" s="386" t="s">
        <v>533</v>
      </c>
      <c r="AX9" s="387" t="s">
        <v>533</v>
      </c>
      <c r="AZ9" s="1081" t="s">
        <v>727</v>
      </c>
      <c r="BA9" s="1089" t="s">
        <v>741</v>
      </c>
    </row>
    <row r="10" spans="1:55" ht="45">
      <c r="A10" s="6" t="s">
        <v>107</v>
      </c>
      <c r="B10" s="41">
        <v>2008</v>
      </c>
      <c r="E10" s="137" t="s">
        <v>192</v>
      </c>
      <c r="F10" s="140"/>
      <c r="I10" s="137" t="s">
        <v>206</v>
      </c>
      <c r="O10" s="512" t="s">
        <v>612</v>
      </c>
      <c r="V10" s="985" t="s">
        <v>206</v>
      </c>
      <c r="W10" s="982"/>
      <c r="X10" s="980" t="s">
        <v>586</v>
      </c>
      <c r="Y10" s="981" t="s">
        <v>740</v>
      </c>
      <c r="Z10" s="200"/>
      <c r="AP10" s="1196" t="s">
        <v>586</v>
      </c>
      <c r="AQ10" s="979" t="s">
        <v>581</v>
      </c>
      <c r="AW10" s="386" t="s">
        <v>534</v>
      </c>
      <c r="AX10" s="387" t="s">
        <v>534</v>
      </c>
    </row>
    <row r="11" spans="1:55" ht="22.5">
      <c r="A11" s="6" t="s">
        <v>108</v>
      </c>
      <c r="B11" s="41">
        <v>2009</v>
      </c>
      <c r="E11" s="137" t="s">
        <v>193</v>
      </c>
      <c r="F11" s="140"/>
      <c r="I11" s="137" t="s">
        <v>207</v>
      </c>
      <c r="O11" s="495" t="s">
        <v>613</v>
      </c>
      <c r="V11" s="984" t="s">
        <v>207</v>
      </c>
      <c r="W11" s="430"/>
      <c r="X11" s="429" t="s">
        <v>587</v>
      </c>
      <c r="Y11" s="713" t="s">
        <v>739</v>
      </c>
      <c r="Z11" s="200"/>
      <c r="AP11" s="1196" t="s">
        <v>585</v>
      </c>
      <c r="AQ11" s="702"/>
      <c r="AW11" s="386" t="s">
        <v>535</v>
      </c>
      <c r="AX11" s="387" t="s">
        <v>535</v>
      </c>
    </row>
    <row r="12" spans="1:55" ht="33.75">
      <c r="A12" s="6" t="s">
        <v>63</v>
      </c>
      <c r="B12" s="41">
        <v>2010</v>
      </c>
      <c r="E12" s="137" t="s">
        <v>194</v>
      </c>
      <c r="F12" s="140"/>
      <c r="G12" s="141" t="s">
        <v>290</v>
      </c>
      <c r="H12" s="141" t="s">
        <v>258</v>
      </c>
      <c r="I12" s="137" t="s">
        <v>208</v>
      </c>
      <c r="O12" s="495" t="s">
        <v>3</v>
      </c>
      <c r="V12" s="984" t="s">
        <v>208</v>
      </c>
      <c r="W12" s="513"/>
      <c r="X12" s="429" t="s">
        <v>668</v>
      </c>
      <c r="Y12" s="1071" t="s">
        <v>728</v>
      </c>
      <c r="AP12" s="1037"/>
      <c r="AW12" s="386" t="s">
        <v>207</v>
      </c>
      <c r="AX12" s="387" t="s">
        <v>207</v>
      </c>
    </row>
    <row r="13" spans="1:55" ht="22.5">
      <c r="A13" s="6" t="s">
        <v>109</v>
      </c>
      <c r="B13" s="41">
        <v>2011</v>
      </c>
      <c r="E13" s="137" t="s">
        <v>195</v>
      </c>
      <c r="F13" s="140"/>
      <c r="G13" s="137" t="s">
        <v>259</v>
      </c>
      <c r="H13" s="137" t="s">
        <v>260</v>
      </c>
      <c r="I13" s="137" t="s">
        <v>209</v>
      </c>
      <c r="V13" s="984" t="s">
        <v>209</v>
      </c>
      <c r="W13" s="513"/>
      <c r="X13" s="513"/>
      <c r="Y13" s="513"/>
      <c r="AW13" s="386" t="s">
        <v>208</v>
      </c>
      <c r="AX13" s="387" t="s">
        <v>208</v>
      </c>
    </row>
    <row r="14" spans="1:55" ht="45">
      <c r="A14" s="6" t="s">
        <v>64</v>
      </c>
      <c r="B14" s="41">
        <v>2012</v>
      </c>
      <c r="G14" s="137" t="s">
        <v>261</v>
      </c>
      <c r="H14" s="137" t="s">
        <v>261</v>
      </c>
      <c r="I14" s="137" t="s">
        <v>210</v>
      </c>
      <c r="N14" s="93" t="s">
        <v>314</v>
      </c>
      <c r="V14" s="983">
        <v>13</v>
      </c>
      <c r="W14" s="428"/>
      <c r="X14" s="429" t="s">
        <v>673</v>
      </c>
      <c r="Y14" s="1071" t="s">
        <v>728</v>
      </c>
      <c r="AW14" s="386" t="s">
        <v>209</v>
      </c>
      <c r="AX14" s="387" t="s">
        <v>209</v>
      </c>
    </row>
    <row r="15" spans="1:55" ht="63.75">
      <c r="A15" s="6" t="s">
        <v>437</v>
      </c>
      <c r="B15" s="41">
        <v>2013</v>
      </c>
      <c r="I15" s="137" t="s">
        <v>211</v>
      </c>
      <c r="N15" s="170" t="s">
        <v>322</v>
      </c>
      <c r="V15" s="496"/>
      <c r="W15" s="496"/>
      <c r="X15" s="210"/>
      <c r="Y15" s="496"/>
      <c r="AW15" s="386" t="s">
        <v>210</v>
      </c>
      <c r="AX15" s="387" t="s">
        <v>210</v>
      </c>
    </row>
    <row r="16" spans="1:55" ht="21" customHeight="1">
      <c r="A16" s="6" t="s">
        <v>110</v>
      </c>
      <c r="B16" s="41">
        <v>2014</v>
      </c>
      <c r="I16" s="137" t="s">
        <v>212</v>
      </c>
      <c r="N16" s="170" t="s">
        <v>321</v>
      </c>
      <c r="AW16" s="386" t="s">
        <v>211</v>
      </c>
      <c r="AX16" s="387" t="s">
        <v>211</v>
      </c>
    </row>
    <row r="17" spans="1:50" ht="21" customHeight="1">
      <c r="A17" s="6" t="s">
        <v>111</v>
      </c>
      <c r="B17" s="41">
        <v>2015</v>
      </c>
      <c r="I17" s="137" t="s">
        <v>213</v>
      </c>
      <c r="N17" s="170" t="s">
        <v>320</v>
      </c>
      <c r="X17" s="210"/>
      <c r="AW17" s="386" t="s">
        <v>212</v>
      </c>
      <c r="AX17" s="387" t="s">
        <v>212</v>
      </c>
    </row>
    <row r="18" spans="1:50" ht="21" customHeight="1">
      <c r="A18" s="6" t="s">
        <v>112</v>
      </c>
      <c r="B18" s="41">
        <v>2016</v>
      </c>
      <c r="I18" s="137" t="s">
        <v>214</v>
      </c>
      <c r="N18" s="170" t="s">
        <v>319</v>
      </c>
      <c r="X18" s="210"/>
      <c r="AW18" s="386" t="s">
        <v>213</v>
      </c>
      <c r="AX18" s="387" t="s">
        <v>213</v>
      </c>
    </row>
    <row r="19" spans="1:50" ht="21" customHeight="1">
      <c r="A19" s="6" t="s">
        <v>113</v>
      </c>
      <c r="B19" s="41">
        <v>2017</v>
      </c>
      <c r="I19" s="137" t="s">
        <v>215</v>
      </c>
      <c r="N19" s="170" t="s">
        <v>318</v>
      </c>
      <c r="X19" s="210"/>
      <c r="AW19" s="386" t="s">
        <v>214</v>
      </c>
      <c r="AX19" s="387" t="s">
        <v>214</v>
      </c>
    </row>
    <row r="20" spans="1:50" ht="21" customHeight="1">
      <c r="A20" s="6" t="s">
        <v>114</v>
      </c>
      <c r="B20" s="41">
        <v>2018</v>
      </c>
      <c r="I20" s="137" t="s">
        <v>216</v>
      </c>
      <c r="N20" s="170" t="s">
        <v>317</v>
      </c>
      <c r="AW20" s="386" t="s">
        <v>215</v>
      </c>
      <c r="AX20" s="387" t="s">
        <v>215</v>
      </c>
    </row>
    <row r="21" spans="1:50" ht="21" customHeight="1">
      <c r="A21" s="6" t="s">
        <v>115</v>
      </c>
      <c r="B21" s="41">
        <v>2019</v>
      </c>
      <c r="I21" s="137" t="s">
        <v>217</v>
      </c>
      <c r="N21" s="170" t="s">
        <v>316</v>
      </c>
      <c r="AW21" s="386" t="s">
        <v>216</v>
      </c>
      <c r="AX21" s="387" t="s">
        <v>216</v>
      </c>
    </row>
    <row r="22" spans="1:50" ht="21" customHeight="1">
      <c r="A22" s="6" t="s">
        <v>116</v>
      </c>
      <c r="B22" s="41">
        <v>2020</v>
      </c>
      <c r="N22" s="170" t="s">
        <v>315</v>
      </c>
      <c r="AW22" s="386" t="s">
        <v>217</v>
      </c>
      <c r="AX22" s="387" t="s">
        <v>217</v>
      </c>
    </row>
    <row r="23" spans="1:50" ht="21" customHeight="1">
      <c r="A23" s="6" t="s">
        <v>117</v>
      </c>
      <c r="B23" s="41">
        <v>2021</v>
      </c>
      <c r="AW23" s="386" t="s">
        <v>536</v>
      </c>
      <c r="AX23" s="387" t="s">
        <v>536</v>
      </c>
    </row>
    <row r="24" spans="1:50" ht="21" customHeight="1">
      <c r="A24" s="6" t="s">
        <v>118</v>
      </c>
      <c r="B24" s="41">
        <v>2022</v>
      </c>
      <c r="AW24" s="386" t="s">
        <v>537</v>
      </c>
      <c r="AX24" s="387" t="s">
        <v>537</v>
      </c>
    </row>
    <row r="25" spans="1:50">
      <c r="A25" s="6" t="s">
        <v>119</v>
      </c>
      <c r="B25" s="41">
        <v>2023</v>
      </c>
      <c r="AW25" s="386" t="s">
        <v>538</v>
      </c>
      <c r="AX25" s="387" t="s">
        <v>538</v>
      </c>
    </row>
    <row r="26" spans="1:50">
      <c r="A26" s="6" t="s">
        <v>120</v>
      </c>
      <c r="B26" s="41">
        <v>2024</v>
      </c>
      <c r="AX26" s="387" t="s">
        <v>539</v>
      </c>
    </row>
    <row r="27" spans="1:50">
      <c r="A27" s="6" t="s">
        <v>121</v>
      </c>
      <c r="B27" s="41">
        <v>2025</v>
      </c>
      <c r="AX27" s="387" t="s">
        <v>540</v>
      </c>
    </row>
    <row r="28" spans="1:50">
      <c r="A28" s="6" t="s">
        <v>122</v>
      </c>
      <c r="D28" s="262"/>
      <c r="E28" s="263"/>
      <c r="F28" s="263"/>
      <c r="H28" s="264" t="s">
        <v>405</v>
      </c>
      <c r="AX28" s="387" t="s">
        <v>541</v>
      </c>
    </row>
    <row r="29" spans="1:50">
      <c r="A29" s="6" t="s">
        <v>123</v>
      </c>
      <c r="D29" s="265" t="s">
        <v>406</v>
      </c>
      <c r="E29" s="266" t="str">
        <f>IF(periodStart = "","", periodStart)</f>
        <v>01.01.2022</v>
      </c>
      <c r="F29" s="266" t="str">
        <f>IF(periodEnd = "","", periodEnd)</f>
        <v>31.12.2022</v>
      </c>
      <c r="H29" s="267" t="s">
        <v>2124</v>
      </c>
      <c r="AX29" s="387" t="s">
        <v>542</v>
      </c>
    </row>
    <row r="30" spans="1:50">
      <c r="A30" s="6" t="s">
        <v>124</v>
      </c>
      <c r="D30" s="268"/>
      <c r="E30" s="269"/>
      <c r="F30" s="269"/>
      <c r="AX30" s="387" t="s">
        <v>543</v>
      </c>
    </row>
    <row r="31" spans="1:50" ht="12.75">
      <c r="A31" s="6" t="s">
        <v>125</v>
      </c>
      <c r="D31" s="262"/>
      <c r="E31" s="263"/>
      <c r="F31" s="263"/>
      <c r="H31" s="270"/>
      <c r="AX31" s="387" t="s">
        <v>544</v>
      </c>
    </row>
    <row r="32" spans="1:50">
      <c r="A32" s="6" t="s">
        <v>126</v>
      </c>
      <c r="D32" s="265" t="s">
        <v>407</v>
      </c>
      <c r="E32" s="271"/>
      <c r="F32" s="271"/>
      <c r="H32" s="272" t="s">
        <v>408</v>
      </c>
      <c r="O32" s="496" t="s">
        <v>604</v>
      </c>
      <c r="AX32" s="387" t="s">
        <v>545</v>
      </c>
    </row>
    <row r="33" spans="1:50">
      <c r="A33" s="6" t="s">
        <v>127</v>
      </c>
      <c r="O33" s="496" t="s">
        <v>605</v>
      </c>
      <c r="AX33" s="387" t="s">
        <v>546</v>
      </c>
    </row>
    <row r="34" spans="1:50">
      <c r="A34" s="6" t="s">
        <v>128</v>
      </c>
      <c r="O34" s="496" t="s">
        <v>606</v>
      </c>
      <c r="AX34" s="387" t="s">
        <v>547</v>
      </c>
    </row>
    <row r="35" spans="1:50">
      <c r="A35" s="6" t="s">
        <v>129</v>
      </c>
      <c r="O35" s="496" t="s">
        <v>607</v>
      </c>
      <c r="X35" s="496"/>
      <c r="Y35" s="496"/>
      <c r="AX35" s="387" t="s">
        <v>548</v>
      </c>
    </row>
    <row r="36" spans="1:50">
      <c r="A36" s="6" t="s">
        <v>93</v>
      </c>
      <c r="O36" s="496" t="s">
        <v>608</v>
      </c>
      <c r="AX36" s="387" t="s">
        <v>549</v>
      </c>
    </row>
    <row r="37" spans="1:50">
      <c r="A37" s="6" t="s">
        <v>94</v>
      </c>
      <c r="O37" s="496" t="s">
        <v>609</v>
      </c>
      <c r="AX37" s="387" t="s">
        <v>550</v>
      </c>
    </row>
    <row r="38" spans="1:50">
      <c r="A38" s="6" t="s">
        <v>95</v>
      </c>
      <c r="O38" s="496" t="s">
        <v>610</v>
      </c>
      <c r="AX38" s="387" t="s">
        <v>551</v>
      </c>
    </row>
    <row r="39" spans="1:50">
      <c r="A39" s="6" t="s">
        <v>96</v>
      </c>
      <c r="O39" s="496" t="s">
        <v>611</v>
      </c>
      <c r="AX39" s="387" t="s">
        <v>499</v>
      </c>
    </row>
    <row r="40" spans="1:50">
      <c r="A40" s="6" t="s">
        <v>97</v>
      </c>
      <c r="O40" s="496" t="s">
        <v>612</v>
      </c>
      <c r="AX40" s="387" t="s">
        <v>500</v>
      </c>
    </row>
    <row r="41" spans="1:50">
      <c r="A41" s="6" t="s">
        <v>98</v>
      </c>
      <c r="O41" s="496" t="s">
        <v>613</v>
      </c>
      <c r="AX41" s="387" t="s">
        <v>501</v>
      </c>
    </row>
    <row r="42" spans="1:50">
      <c r="A42" s="6" t="s">
        <v>130</v>
      </c>
      <c r="AX42" s="387" t="s">
        <v>502</v>
      </c>
    </row>
    <row r="43" spans="1:50">
      <c r="A43" s="6" t="s">
        <v>131</v>
      </c>
      <c r="AX43" s="387" t="s">
        <v>503</v>
      </c>
    </row>
    <row r="44" spans="1:50">
      <c r="A44" s="6" t="s">
        <v>132</v>
      </c>
      <c r="AX44" s="387" t="s">
        <v>504</v>
      </c>
    </row>
    <row r="45" spans="1:50">
      <c r="A45" s="6" t="s">
        <v>133</v>
      </c>
      <c r="AX45" s="387" t="s">
        <v>505</v>
      </c>
    </row>
    <row r="46" spans="1:50">
      <c r="A46" s="6" t="s">
        <v>134</v>
      </c>
      <c r="AX46" s="387" t="s">
        <v>506</v>
      </c>
    </row>
    <row r="47" spans="1:50">
      <c r="A47" s="6" t="s">
        <v>155</v>
      </c>
      <c r="AX47" s="387" t="s">
        <v>507</v>
      </c>
    </row>
    <row r="48" spans="1:50">
      <c r="A48" s="6" t="s">
        <v>156</v>
      </c>
      <c r="AX48" s="387" t="s">
        <v>508</v>
      </c>
    </row>
    <row r="49" spans="1:50">
      <c r="A49" s="6" t="s">
        <v>157</v>
      </c>
      <c r="AX49" s="387" t="s">
        <v>509</v>
      </c>
    </row>
    <row r="50" spans="1:50">
      <c r="A50" s="6" t="s">
        <v>135</v>
      </c>
      <c r="AX50" s="387" t="s">
        <v>510</v>
      </c>
    </row>
    <row r="51" spans="1:50">
      <c r="A51" s="6" t="s">
        <v>136</v>
      </c>
      <c r="AX51" s="387" t="s">
        <v>511</v>
      </c>
    </row>
    <row r="52" spans="1:50">
      <c r="A52" s="6" t="s">
        <v>137</v>
      </c>
      <c r="AX52" s="387" t="s">
        <v>512</v>
      </c>
    </row>
    <row r="53" spans="1:50">
      <c r="A53" s="6" t="s">
        <v>138</v>
      </c>
      <c r="X53" s="449"/>
      <c r="AX53" s="387" t="s">
        <v>513</v>
      </c>
    </row>
    <row r="54" spans="1:50">
      <c r="A54" s="6" t="s">
        <v>139</v>
      </c>
      <c r="X54" s="449"/>
      <c r="AX54" s="387" t="s">
        <v>514</v>
      </c>
    </row>
    <row r="55" spans="1:50">
      <c r="A55" s="6" t="s">
        <v>140</v>
      </c>
      <c r="X55" s="449"/>
      <c r="AX55" s="387" t="s">
        <v>515</v>
      </c>
    </row>
    <row r="56" spans="1:50">
      <c r="A56" s="6" t="s">
        <v>141</v>
      </c>
      <c r="X56" s="449"/>
      <c r="AX56" s="387" t="s">
        <v>516</v>
      </c>
    </row>
    <row r="57" spans="1:50">
      <c r="A57" s="6" t="s">
        <v>385</v>
      </c>
      <c r="X57" s="449"/>
      <c r="AX57" s="387" t="s">
        <v>517</v>
      </c>
    </row>
    <row r="58" spans="1:50">
      <c r="A58" s="6" t="s">
        <v>142</v>
      </c>
      <c r="X58" s="449"/>
      <c r="AX58" s="387" t="s">
        <v>518</v>
      </c>
    </row>
    <row r="59" spans="1:50">
      <c r="A59" s="6" t="s">
        <v>143</v>
      </c>
      <c r="X59" s="449"/>
      <c r="AX59" s="387" t="s">
        <v>519</v>
      </c>
    </row>
    <row r="60" spans="1:50">
      <c r="A60" s="6" t="s">
        <v>144</v>
      </c>
      <c r="X60" s="449"/>
      <c r="AX60" s="387" t="s">
        <v>520</v>
      </c>
    </row>
    <row r="61" spans="1:50">
      <c r="A61" s="6" t="s">
        <v>145</v>
      </c>
      <c r="X61" s="449"/>
      <c r="AX61" s="387" t="s">
        <v>521</v>
      </c>
    </row>
    <row r="62" spans="1:50">
      <c r="A62" s="6" t="s">
        <v>88</v>
      </c>
      <c r="X62" s="449"/>
    </row>
    <row r="63" spans="1:50">
      <c r="A63" s="6" t="s">
        <v>146</v>
      </c>
    </row>
    <row r="64" spans="1:50">
      <c r="A64" s="6" t="s">
        <v>147</v>
      </c>
    </row>
    <row r="65" spans="1:1">
      <c r="A65" s="6" t="s">
        <v>148</v>
      </c>
    </row>
    <row r="66" spans="1:1">
      <c r="A66" s="6" t="s">
        <v>149</v>
      </c>
    </row>
    <row r="67" spans="1:1">
      <c r="A67" s="6" t="s">
        <v>150</v>
      </c>
    </row>
    <row r="68" spans="1:1">
      <c r="A68" s="6" t="s">
        <v>151</v>
      </c>
    </row>
    <row r="69" spans="1:1">
      <c r="A69" s="6" t="s">
        <v>152</v>
      </c>
    </row>
    <row r="70" spans="1:1">
      <c r="A70" s="6" t="s">
        <v>153</v>
      </c>
    </row>
    <row r="71" spans="1:1">
      <c r="A71" s="6" t="s">
        <v>154</v>
      </c>
    </row>
    <row r="72" spans="1:1">
      <c r="A72" s="6" t="s">
        <v>158</v>
      </c>
    </row>
    <row r="73" spans="1:1">
      <c r="A73" s="6" t="s">
        <v>159</v>
      </c>
    </row>
    <row r="74" spans="1:1">
      <c r="A74" s="6" t="s">
        <v>160</v>
      </c>
    </row>
    <row r="75" spans="1:1">
      <c r="A75" s="6" t="s">
        <v>161</v>
      </c>
    </row>
    <row r="76" spans="1:1">
      <c r="A76" s="6" t="s">
        <v>162</v>
      </c>
    </row>
    <row r="77" spans="1:1">
      <c r="A77" s="6" t="s">
        <v>163</v>
      </c>
    </row>
    <row r="78" spans="1:1">
      <c r="A78" s="6" t="s">
        <v>164</v>
      </c>
    </row>
    <row r="79" spans="1:1">
      <c r="A79" s="6" t="s">
        <v>92</v>
      </c>
    </row>
    <row r="80" spans="1:1">
      <c r="A80" s="6" t="s">
        <v>165</v>
      </c>
    </row>
    <row r="81" spans="1:1">
      <c r="A81" s="6" t="s">
        <v>166</v>
      </c>
    </row>
    <row r="82" spans="1:1">
      <c r="A82" s="6" t="s">
        <v>167</v>
      </c>
    </row>
    <row r="83" spans="1:1">
      <c r="A83" s="6" t="s">
        <v>42</v>
      </c>
    </row>
    <row r="84" spans="1:1">
      <c r="A84" s="6" t="s">
        <v>43</v>
      </c>
    </row>
    <row r="85" spans="1:1">
      <c r="A85" s="6" t="s">
        <v>44</v>
      </c>
    </row>
    <row r="86" spans="1:1">
      <c r="A86" s="6" t="s">
        <v>45</v>
      </c>
    </row>
    <row r="87" spans="1:1">
      <c r="A87" s="6" t="s">
        <v>46</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4_1">
    <tabColor rgb="FFFFCC99"/>
  </sheetPr>
  <dimension ref="A1"/>
  <sheetViews>
    <sheetView showGridLines="0" workbookViewId="0"/>
  </sheetViews>
  <sheetFormatPr defaultRowHeight="11.25"/>
  <cols>
    <col min="1" max="16384" width="9.140625" style="1088"/>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13">
    <tabColor indexed="47"/>
  </sheetPr>
  <dimension ref="A1"/>
  <sheetViews>
    <sheetView showGridLines="0" zoomScaleNormal="100" workbookViewId="0"/>
  </sheetViews>
  <sheetFormatPr defaultRowHeight="11.25"/>
  <cols>
    <col min="1" max="16384" width="9.140625" style="1065"/>
  </cols>
  <sheetData>
    <row r="1" spans="1:1">
      <c r="A1" s="1066"/>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odCheckCyan">
    <tabColor indexed="47"/>
  </sheetPr>
  <dimension ref="A1:A155"/>
  <sheetViews>
    <sheetView showGridLines="0" workbookViewId="0"/>
  </sheetViews>
  <sheetFormatPr defaultRowHeight="11.25"/>
  <sheetData>
    <row r="1" spans="1:1">
      <c r="A1" s="1169">
        <f>IF('Форма 4.10.2 | Т-ТЭ | &gt;=25МВт'!$O$22="",1,0)</f>
        <v>1</v>
      </c>
    </row>
    <row r="2" spans="1:1">
      <c r="A2" s="1169">
        <f>IF('Форма 4.10.2 | Т-ТЭ | &gt;=25МВт'!$O$23="",1,0)</f>
        <v>1</v>
      </c>
    </row>
    <row r="3" spans="1:1">
      <c r="A3" s="1169">
        <f>IF('Форма 4.10.2 | Т-ТЭ | &gt;=25МВт'!$M$24="",1,0)</f>
        <v>1</v>
      </c>
    </row>
    <row r="4" spans="1:1">
      <c r="A4" s="1169">
        <f>IF('Форма 4.10.2 | Т-ТЭ | &gt;=25МВт'!$R$24="",1,0)</f>
        <v>1</v>
      </c>
    </row>
    <row r="5" spans="1:1">
      <c r="A5" s="1169">
        <f>IF('Форма 4.10.2 | Т-ТЭ | &gt;=25МВт'!$T$24="",1,0)</f>
        <v>1</v>
      </c>
    </row>
    <row r="6" spans="1:1">
      <c r="A6" s="1169">
        <f>IF('Форма 4.10.2 | Т-ТЭ | &gt;=25МВт'!$S$24="",1,0)</f>
        <v>0</v>
      </c>
    </row>
    <row r="7" spans="1:1">
      <c r="A7" s="1169">
        <f>IF('Форма 4.10.2 | Т-ТЭ | &gt;=25МВт'!$U$24="",1,0)</f>
        <v>0</v>
      </c>
    </row>
    <row r="8" spans="1:1">
      <c r="A8" s="1169">
        <f>IF('Форма 4.10.2 | Т-ТЭ | ТСО'!$O$22="",1,0)</f>
        <v>1</v>
      </c>
    </row>
    <row r="9" spans="1:1">
      <c r="A9" s="1169">
        <f>IF('Форма 4.10.2 | Т-ТЭ | ТСО'!$O$23="",1,0)</f>
        <v>1</v>
      </c>
    </row>
    <row r="10" spans="1:1">
      <c r="A10" s="1169">
        <f>IF('Форма 4.10.2 | Т-ТЭ | ТСО'!$M$24="",1,0)</f>
        <v>1</v>
      </c>
    </row>
    <row r="11" spans="1:1">
      <c r="A11" s="1169">
        <f>IF('Форма 4.10.2 | Т-ТЭ | ТСО'!$R$24="",1,0)</f>
        <v>1</v>
      </c>
    </row>
    <row r="12" spans="1:1">
      <c r="A12" s="1169">
        <f>IF('Форма 4.10.2 | Т-ТЭ | ТСО'!$T$24="",1,0)</f>
        <v>1</v>
      </c>
    </row>
    <row r="13" spans="1:1">
      <c r="A13" s="1169">
        <f>IF('Форма 4.10.2 | Т-ТЭ | ТСО'!$S$24="",1,0)</f>
        <v>0</v>
      </c>
    </row>
    <row r="14" spans="1:1">
      <c r="A14" s="1169">
        <f>IF('Форма 4.10.2 | Т-ТЭ | ТСО'!$U$24="",1,0)</f>
        <v>0</v>
      </c>
    </row>
    <row r="15" spans="1:1">
      <c r="A15" s="1169">
        <f>IF('Форма 4.10.2 | Т-ТЭ | потр'!$O$22="",1,0)</f>
        <v>1</v>
      </c>
    </row>
    <row r="16" spans="1:1">
      <c r="A16" s="1169">
        <f>IF('Форма 4.10.2 | Т-ТЭ | потр'!$O$23="",1,0)</f>
        <v>1</v>
      </c>
    </row>
    <row r="17" spans="1:1">
      <c r="A17" s="1169">
        <f>IF('Форма 4.10.2 | Т-ТЭ | потр'!$M$24="",1,0)</f>
        <v>1</v>
      </c>
    </row>
    <row r="18" spans="1:1">
      <c r="A18" s="1169">
        <f>IF('Форма 4.10.2 | Т-ТЭ | потр'!$R$24="",1,0)</f>
        <v>1</v>
      </c>
    </row>
    <row r="19" spans="1:1">
      <c r="A19" s="1169">
        <f>IF('Форма 4.10.2 | Т-ТЭ | потр'!$T$24="",1,0)</f>
        <v>1</v>
      </c>
    </row>
    <row r="20" spans="1:1">
      <c r="A20" s="1169">
        <f>IF('Форма 4.10.2 | Т-ТЭ | потр'!$S$24="",1,0)</f>
        <v>0</v>
      </c>
    </row>
    <row r="21" spans="1:1">
      <c r="A21" s="1169">
        <f>IF('Форма 4.10.2 | Т-ТЭ | потр'!$U$24="",1,0)</f>
        <v>0</v>
      </c>
    </row>
    <row r="22" spans="1:1">
      <c r="A22" s="1169">
        <f>IF('Форма 4.10.2 | Т-ТЭ | предел'!$O$24="",1,0)</f>
        <v>1</v>
      </c>
    </row>
    <row r="23" spans="1:1">
      <c r="A23" s="1169">
        <f>IF('Форма 4.10.2 | Т-ТЭ | предел'!$O$25="",1,0)</f>
        <v>1</v>
      </c>
    </row>
    <row r="24" spans="1:1">
      <c r="A24" s="1169">
        <f>IF('Форма 4.10.2 | Т-ТЭ | предел'!$M$26="",1,0)</f>
        <v>1</v>
      </c>
    </row>
    <row r="25" spans="1:1">
      <c r="A25" s="1169">
        <f>IF('Форма 4.10.2 | Т-ТЭ | предел'!$R$26="",1,0)</f>
        <v>1</v>
      </c>
    </row>
    <row r="26" spans="1:1">
      <c r="A26" s="1169">
        <f>IF('Форма 4.10.2 | Т-ТЭ | предел'!$T$26="",1,0)</f>
        <v>1</v>
      </c>
    </row>
    <row r="27" spans="1:1">
      <c r="A27" s="1169">
        <f>IF('Форма 4.10.2 | Т-ТЭ | предел'!$S$26="",1,0)</f>
        <v>0</v>
      </c>
    </row>
    <row r="28" spans="1:1">
      <c r="A28" s="1169">
        <f>IF('Форма 4.10.2 | Т-ТЭ | предел'!$U$26="",1,0)</f>
        <v>0</v>
      </c>
    </row>
    <row r="29" spans="1:1">
      <c r="A29" s="1169">
        <f>IF('Форма 4.10.2 | Т-ТЭ | индикат'!$O$7="",1,0)</f>
        <v>1</v>
      </c>
    </row>
    <row r="30" spans="1:1">
      <c r="A30" s="1169">
        <f>IF('Форма 4.10.2 | Т-ТЭ | индикат'!$O$24="",1,0)</f>
        <v>1</v>
      </c>
    </row>
    <row r="31" spans="1:1">
      <c r="A31" s="1169">
        <f>IF('Форма 4.10.2 | Т-ТЭ | индикат'!$O$25="",1,0)</f>
        <v>1</v>
      </c>
    </row>
    <row r="32" spans="1:1">
      <c r="A32" s="1169">
        <f>IF('Форма 4.10.2 | Т-ТЭ | индикат'!$M$26="",1,0)</f>
        <v>1</v>
      </c>
    </row>
    <row r="33" spans="1:1">
      <c r="A33" s="1169">
        <f>IF('Форма 4.10.2 | Т-ТЭ | индикат'!$R$26="",1,0)</f>
        <v>1</v>
      </c>
    </row>
    <row r="34" spans="1:1">
      <c r="A34" s="1169">
        <f>IF('Форма 4.10.2 | Т-ТЭ | индикат'!$T$26="",1,0)</f>
        <v>1</v>
      </c>
    </row>
    <row r="35" spans="1:1">
      <c r="A35" s="1169">
        <f>IF('Форма 4.10.2 | Т-ТЭ | индикат'!$S$26="",1,0)</f>
        <v>0</v>
      </c>
    </row>
    <row r="36" spans="1:1">
      <c r="A36" s="1169">
        <f>IF('Форма 4.10.2 | Т-ТЭ | индикат'!$U$26="",1,0)</f>
        <v>0</v>
      </c>
    </row>
    <row r="37" spans="1:1">
      <c r="A37" s="1169">
        <f>IF('Форма 4.10.2 | Резерв мощности'!$O$22="",1,0)</f>
        <v>1</v>
      </c>
    </row>
    <row r="38" spans="1:1">
      <c r="A38" s="1169">
        <f>IF('Форма 4.10.2 | Резерв мощности'!$O$23="",1,0)</f>
        <v>1</v>
      </c>
    </row>
    <row r="39" spans="1:1">
      <c r="A39" s="1169">
        <f>IF('Форма 4.10.2 | Резерв мощности'!$M$24="",1,0)</f>
        <v>1</v>
      </c>
    </row>
    <row r="40" spans="1:1">
      <c r="A40" s="1169">
        <f>IF('Форма 4.10.2 | Резерв мощности'!$O$24="",1,0)</f>
        <v>1</v>
      </c>
    </row>
    <row r="41" spans="1:1">
      <c r="A41" s="1169">
        <f>IF('Форма 4.10.2 | Резерв мощности'!$R$24="",1,0)</f>
        <v>1</v>
      </c>
    </row>
    <row r="42" spans="1:1">
      <c r="A42" s="1169">
        <f>IF('Форма 4.10.2 | Резерв мощности'!$T$24="",1,0)</f>
        <v>1</v>
      </c>
    </row>
    <row r="43" spans="1:1">
      <c r="A43" s="1169">
        <f>IF('Форма 4.10.2 | Резерв мощности'!$S$24="",1,0)</f>
        <v>0</v>
      </c>
    </row>
    <row r="44" spans="1:1">
      <c r="A44" s="1169">
        <f>IF('Форма 4.10.2 | Резерв мощности'!$U$24="",1,0)</f>
        <v>0</v>
      </c>
    </row>
    <row r="45" spans="1:1">
      <c r="A45" s="1169">
        <f>IF('Форма 4.10.3 | Т-ТН'!$O$23="",1,0)</f>
        <v>1</v>
      </c>
    </row>
    <row r="46" spans="1:1">
      <c r="A46" s="1169">
        <f>IF('Форма 4.10.3 | Т-ТН'!$M$24="",1,0)</f>
        <v>1</v>
      </c>
    </row>
    <row r="47" spans="1:1">
      <c r="A47" s="1169">
        <f>IF('Форма 4.10.3 | Т-ТН'!$R$24="",1,0)</f>
        <v>1</v>
      </c>
    </row>
    <row r="48" spans="1:1">
      <c r="A48" s="1169">
        <f>IF('Форма 4.10.3 | Т-ТН'!$T$24="",1,0)</f>
        <v>1</v>
      </c>
    </row>
    <row r="49" spans="1:1">
      <c r="A49" s="1169">
        <f>IF('Форма 4.10.3 | Т-ТН'!$S$24="",1,0)</f>
        <v>0</v>
      </c>
    </row>
    <row r="50" spans="1:1">
      <c r="A50" s="1169">
        <f>IF('Форма 4.10.3 | Т-ТН'!$U$24="",1,0)</f>
        <v>0</v>
      </c>
    </row>
    <row r="51" spans="1:1">
      <c r="A51" s="1169">
        <f>IF('Форма 4.10.3 | Т-передача ТЭ'!$O$23="",1,0)</f>
        <v>1</v>
      </c>
    </row>
    <row r="52" spans="1:1">
      <c r="A52" s="1169">
        <f>IF('Форма 4.10.3 | Т-передача ТЭ'!$M$24="",1,0)</f>
        <v>1</v>
      </c>
    </row>
    <row r="53" spans="1:1">
      <c r="A53" s="1169">
        <f>IF('Форма 4.10.3 | Т-передача ТЭ'!$R$24="",1,0)</f>
        <v>1</v>
      </c>
    </row>
    <row r="54" spans="1:1">
      <c r="A54" s="1169">
        <f>IF('Форма 4.10.3 | Т-передача ТЭ'!$T$24="",1,0)</f>
        <v>1</v>
      </c>
    </row>
    <row r="55" spans="1:1">
      <c r="A55" s="1169">
        <f>IF('Форма 4.10.3 | Т-передача ТЭ'!$S$24="",1,0)</f>
        <v>0</v>
      </c>
    </row>
    <row r="56" spans="1:1">
      <c r="A56" s="1169">
        <f>IF('Форма 4.10.3 | Т-передача ТЭ'!$U$24="",1,0)</f>
        <v>0</v>
      </c>
    </row>
    <row r="57" spans="1:1">
      <c r="A57" s="1169">
        <f>IF('Форма 4.10.3 | Т-передача ТН'!$O$23="",1,0)</f>
        <v>1</v>
      </c>
    </row>
    <row r="58" spans="1:1">
      <c r="A58" s="1169">
        <f>IF('Форма 4.10.3 | Т-передача ТН'!$M$24="",1,0)</f>
        <v>1</v>
      </c>
    </row>
    <row r="59" spans="1:1">
      <c r="A59" s="1169">
        <f>IF('Форма 4.10.3 | Т-передача ТН'!$R$24="",1,0)</f>
        <v>1</v>
      </c>
    </row>
    <row r="60" spans="1:1">
      <c r="A60" s="1169">
        <f>IF('Форма 4.10.3 | Т-передача ТН'!$T$24="",1,0)</f>
        <v>1</v>
      </c>
    </row>
    <row r="61" spans="1:1">
      <c r="A61" s="1169">
        <f>IF('Форма 4.10.3 | Т-передача ТН'!$S$24="",1,0)</f>
        <v>0</v>
      </c>
    </row>
    <row r="62" spans="1:1">
      <c r="A62" s="1169">
        <f>IF('Форма 4.10.3 | Т-передача ТН'!$U$24="",1,0)</f>
        <v>0</v>
      </c>
    </row>
    <row r="63" spans="1:1">
      <c r="A63" s="1169">
        <f>IF('Форма 4.10.4 | Т-гор.вода'!$O$23="",1,0)</f>
        <v>0</v>
      </c>
    </row>
    <row r="64" spans="1:1">
      <c r="A64" s="1169">
        <f>IF('Форма 4.10.4 | Т-гор.вода'!$M$24="",1,0)</f>
        <v>0</v>
      </c>
    </row>
    <row r="65" spans="1:1">
      <c r="A65" s="1169">
        <f>IF('Форма 4.10.4 | Т-гор.вода'!$W$24="",1,0)</f>
        <v>0</v>
      </c>
    </row>
    <row r="66" spans="1:1">
      <c r="A66" s="1169">
        <f>IF('Форма 4.10.4 | Т-гор.вода'!$Y$24="",1,0)</f>
        <v>0</v>
      </c>
    </row>
    <row r="67" spans="1:1">
      <c r="A67" s="1169">
        <f>IF('Форма 4.10.4 | Т-гор.вода'!$X$24="",1,0)</f>
        <v>0</v>
      </c>
    </row>
    <row r="68" spans="1:1">
      <c r="A68" s="1169">
        <f>IF('Форма 4.10.4 | Т-гор.вода'!$Z$24="",1,0)</f>
        <v>0</v>
      </c>
    </row>
    <row r="69" spans="1:1">
      <c r="A69" s="1169">
        <f>IF('Форма 4.10.5 | Т-подкл'!$AB$23="",1,0)</f>
        <v>1</v>
      </c>
    </row>
    <row r="70" spans="1:1">
      <c r="A70" s="1169">
        <f>IF('Форма 4.10.5 | Т-подкл'!$AD$23="",1,0)</f>
        <v>1</v>
      </c>
    </row>
    <row r="71" spans="1:1">
      <c r="A71" s="1169">
        <f>IF('Форма 4.10.5 | Т-подкл'!$N$23="",1,0)</f>
        <v>0</v>
      </c>
    </row>
    <row r="72" spans="1:1">
      <c r="A72" s="1169">
        <f>IF('Форма 4.10.5 | Т-подкл'!$R$23="",1,0)</f>
        <v>0</v>
      </c>
    </row>
    <row r="73" spans="1:1">
      <c r="A73" s="1169">
        <f>IF('Форма 4.10.5 | Т-подкл'!$V$23="",1,0)</f>
        <v>0</v>
      </c>
    </row>
    <row r="74" spans="1:1">
      <c r="A74" s="1169">
        <f>IF('Форма 4.10.5 | Т-подкл'!$AC$23="",1,0)</f>
        <v>0</v>
      </c>
    </row>
    <row r="75" spans="1:1">
      <c r="A75" s="1169">
        <f>IF('Форма 4.10.5 | Т-подкл'!$AE$23="",1,0)</f>
        <v>0</v>
      </c>
    </row>
    <row r="76" spans="1:1">
      <c r="A76" s="1169">
        <f>IF('Форма 4.10.6 | Т-подкл(инд)'!$M$23="",1,0)</f>
        <v>1</v>
      </c>
    </row>
    <row r="77" spans="1:1">
      <c r="A77" s="1169">
        <f>IF('Форма 4.10.6 | Т-подкл(инд)'!$P$23="",1,0)</f>
        <v>1</v>
      </c>
    </row>
    <row r="78" spans="1:1">
      <c r="A78" s="1169">
        <f>IF('Форма 4.10.6 | Т-подкл(инд)'!$S$23="",1,0)</f>
        <v>1</v>
      </c>
    </row>
    <row r="79" spans="1:1">
      <c r="A79" s="1169">
        <f>IF('Форма 4.10.6 | Т-подкл(инд)'!$T$23="",1,0)</f>
        <v>0</v>
      </c>
    </row>
    <row r="80" spans="1:1">
      <c r="A80" s="1169">
        <f>IF('Форма 4.10.6 | Т-подкл(инд)'!$V$23="",1,0)</f>
        <v>0</v>
      </c>
    </row>
    <row r="81" spans="1:1">
      <c r="A81" s="1169">
        <f>IF('Форма 4.9'!$F$10="",1,0)</f>
        <v>1</v>
      </c>
    </row>
    <row r="82" spans="1:1">
      <c r="A82" s="1169">
        <f>IF('Форма 4.9'!$G$10="",1,0)</f>
        <v>1</v>
      </c>
    </row>
    <row r="83" spans="1:1">
      <c r="A83" s="1169">
        <f>IF('Форма 4.9'!$F$11="",1,0)</f>
        <v>1</v>
      </c>
    </row>
    <row r="84" spans="1:1">
      <c r="A84" s="1169">
        <f>IF('Форма 4.9'!$G$11="",1,0)</f>
        <v>1</v>
      </c>
    </row>
    <row r="85" spans="1:1">
      <c r="A85" s="1169">
        <f>IF('Форма 4.9'!$F$12="",1,0)</f>
        <v>1</v>
      </c>
    </row>
    <row r="86" spans="1:1">
      <c r="A86" s="1169">
        <f>IF('Форма 4.9'!$G$12="",1,0)</f>
        <v>1</v>
      </c>
    </row>
    <row r="87" spans="1:1">
      <c r="A87" s="1169">
        <f>IF('Форма 4.9'!$F$13="",1,0)</f>
        <v>1</v>
      </c>
    </row>
    <row r="88" spans="1:1">
      <c r="A88" s="1169">
        <f>IF('Форма 4.9'!$G$13="",1,0)</f>
        <v>1</v>
      </c>
    </row>
    <row r="89" spans="1:1">
      <c r="A89" s="1169">
        <f>IF('Форма 4.10.1'!$J$15="",1,0)</f>
        <v>0</v>
      </c>
    </row>
    <row r="90" spans="1:1">
      <c r="A90" s="1169">
        <f>IF('Форма 4.10.1'!$H$17="",1,0)</f>
        <v>0</v>
      </c>
    </row>
    <row r="91" spans="1:1">
      <c r="A91" s="1169">
        <f>IF('Форма 4.10.1'!$I$17="",1,0)</f>
        <v>0</v>
      </c>
    </row>
    <row r="92" spans="1:1">
      <c r="A92" s="1169">
        <f>IF('Форма 4.10.1'!$J$17="",1,0)</f>
        <v>0</v>
      </c>
    </row>
    <row r="93" spans="1:1">
      <c r="A93" s="1169">
        <f>IF('Форма 4.10.1'!$H$23="",1,0)</f>
        <v>0</v>
      </c>
    </row>
    <row r="94" spans="1:1">
      <c r="A94" s="1169">
        <f>IF('Форма 4.10.1'!$I$23="",1,0)</f>
        <v>0</v>
      </c>
    </row>
    <row r="95" spans="1:1">
      <c r="A95" s="1169">
        <f>IF('Форма 4.10.1'!$J$23="",1,0)</f>
        <v>0</v>
      </c>
    </row>
    <row r="96" spans="1:1">
      <c r="A96" s="1169">
        <f>IF('Форма 4.10.1'!$H$27="",1,0)</f>
        <v>0</v>
      </c>
    </row>
    <row r="97" spans="1:1">
      <c r="A97" s="1169">
        <f>IF('Форма 4.10.1'!$I$27="",1,0)</f>
        <v>0</v>
      </c>
    </row>
    <row r="98" spans="1:1">
      <c r="A98" s="1169">
        <f>IF('Форма 4.10.1'!$J$27="",1,0)</f>
        <v>0</v>
      </c>
    </row>
    <row r="99" spans="1:1">
      <c r="A99" s="1169">
        <f>IF('Форма 4.10.1'!$H$31="",1,0)</f>
        <v>0</v>
      </c>
    </row>
    <row r="100" spans="1:1">
      <c r="A100" s="1169">
        <f>IF('Форма 4.10.1'!$I$31="",1,0)</f>
        <v>0</v>
      </c>
    </row>
    <row r="101" spans="1:1">
      <c r="A101" s="1169">
        <f>IF('Форма 4.10.1'!$J$31="",1,0)</f>
        <v>0</v>
      </c>
    </row>
    <row r="102" spans="1:1">
      <c r="A102" s="1169">
        <f>IF('Форма 4.10.1'!$H$34="",1,0)</f>
        <v>0</v>
      </c>
    </row>
    <row r="103" spans="1:1">
      <c r="A103" s="1169">
        <f>IF('Форма 4.10.1'!$I$34="",1,0)</f>
        <v>0</v>
      </c>
    </row>
    <row r="104" spans="1:1">
      <c r="A104" s="1169">
        <f>IF('Форма 4.10.1'!$J$34="",1,0)</f>
        <v>0</v>
      </c>
    </row>
    <row r="105" spans="1:1">
      <c r="A105" s="1169">
        <f>IF('Форма 1.0.2'!$E$12="",1,0)</f>
        <v>1</v>
      </c>
    </row>
    <row r="106" spans="1:1">
      <c r="A106" s="1169">
        <f>IF('Форма 1.0.2'!$F$12="",1,0)</f>
        <v>1</v>
      </c>
    </row>
    <row r="107" spans="1:1">
      <c r="A107" s="1169">
        <f>IF('Форма 1.0.2'!$G$12="",1,0)</f>
        <v>1</v>
      </c>
    </row>
    <row r="108" spans="1:1">
      <c r="A108" s="1169">
        <f>IF('Форма 1.0.2'!$H$12="",1,0)</f>
        <v>1</v>
      </c>
    </row>
    <row r="109" spans="1:1">
      <c r="A109" s="1169">
        <f>IF('Форма 1.0.2'!$I$12="",1,0)</f>
        <v>1</v>
      </c>
    </row>
    <row r="110" spans="1:1">
      <c r="A110" s="1169">
        <f>IF('Форма 1.0.2'!$J$12="",1,0)</f>
        <v>1</v>
      </c>
    </row>
    <row r="111" spans="1:1">
      <c r="A111" s="1169">
        <f>IF('Сведения об изменении'!$E$12="",1,0)</f>
        <v>1</v>
      </c>
    </row>
    <row r="112" spans="1:1">
      <c r="A112" s="1170">
        <f>IF('Форма 4.10.6 | Т-подкл(инд)'!$U$23="",1,0)</f>
        <v>1</v>
      </c>
    </row>
    <row r="113" spans="1:1">
      <c r="A113" s="1171">
        <f>IF('Форма 4.10.5 | Т-подкл'!$AA$23="",1,0)</f>
        <v>1</v>
      </c>
    </row>
    <row r="114" spans="1:1">
      <c r="A114" s="1171">
        <f>IF('Форма 4.10.5 | Т-подкл'!$Z$23="",1,0)</f>
        <v>1</v>
      </c>
    </row>
    <row r="115" spans="1:1">
      <c r="A115" s="1175">
        <f>IF(Территории!$E$12="",1,0)</f>
        <v>0</v>
      </c>
    </row>
    <row r="116" spans="1:1">
      <c r="A116" s="1175">
        <f>IF('Перечень тарифов'!$E$21="",1,0)</f>
        <v>0</v>
      </c>
    </row>
    <row r="117" spans="1:1">
      <c r="A117" s="1175">
        <f>IF('Перечень тарифов'!$F$21="",1,0)</f>
        <v>0</v>
      </c>
    </row>
    <row r="118" spans="1:1">
      <c r="A118" s="1175">
        <f>IF('Перечень тарифов'!$G$21="",1,0)</f>
        <v>0</v>
      </c>
    </row>
    <row r="119" spans="1:1">
      <c r="A119" s="1175">
        <f>IF('Перечень тарифов'!$K$21="",1,0)</f>
        <v>0</v>
      </c>
    </row>
    <row r="120" spans="1:1">
      <c r="A120" s="1175">
        <f>IF('Перечень тарифов'!$O$21="",1,0)</f>
        <v>0</v>
      </c>
    </row>
    <row r="121" spans="1:1">
      <c r="A121" s="1175">
        <f>IF('Перечень тарифов'!$S$21="",1,0)</f>
        <v>0</v>
      </c>
    </row>
    <row r="122" spans="1:1">
      <c r="A122" s="1175">
        <f>IF('Перечень тарифов'!$G$12="",1,0)</f>
        <v>0</v>
      </c>
    </row>
    <row r="123" spans="1:1">
      <c r="A123" s="1175">
        <f>IF('Перечень тарифов'!$G$11="",1,0)</f>
        <v>0</v>
      </c>
    </row>
    <row r="124" spans="1:1">
      <c r="A124" s="1175">
        <f>IF('Форма 4.10.4 | Т-гор.вода'!$O$24="",1,0)</f>
        <v>0</v>
      </c>
    </row>
    <row r="125" spans="1:1">
      <c r="A125" s="1175">
        <f>IF('Форма 4.10.4 | Т-гор.вода'!$P$24="",1,0)</f>
        <v>0</v>
      </c>
    </row>
    <row r="126" spans="1:1">
      <c r="A126" s="1175">
        <f>IF('Форма 4.10.4 | Т-гор.вода'!$O$28="",1,0)</f>
        <v>0</v>
      </c>
    </row>
    <row r="127" spans="1:1">
      <c r="A127" s="1175">
        <f>IF('Форма 4.10.4 | Т-гор.вода'!$M$29="",1,0)</f>
        <v>0</v>
      </c>
    </row>
    <row r="128" spans="1:1">
      <c r="A128" s="1175">
        <f>IF('Форма 4.10.4 | Т-гор.вода'!$O$29="",1,0)</f>
        <v>0</v>
      </c>
    </row>
    <row r="129" spans="1:1">
      <c r="A129" s="1175">
        <f>IF('Форма 4.10.4 | Т-гор.вода'!$P$29="",1,0)</f>
        <v>0</v>
      </c>
    </row>
    <row r="130" spans="1:1">
      <c r="A130" s="1175">
        <f>IF('Форма 4.10.4 | Т-гор.вода'!$W$29="",1,0)</f>
        <v>0</v>
      </c>
    </row>
    <row r="131" spans="1:1">
      <c r="A131" s="1175">
        <f>IF('Форма 4.10.4 | Т-гор.вода'!$Y$29="",1,0)</f>
        <v>0</v>
      </c>
    </row>
    <row r="132" spans="1:1">
      <c r="A132" s="1175">
        <f>IF('Форма 4.10.4 | Т-гор.вода'!$X$29="",1,0)</f>
        <v>0</v>
      </c>
    </row>
    <row r="133" spans="1:1">
      <c r="A133" s="1175">
        <f>IF('Форма 4.10.4 | Т-гор.вода'!$Z$29="",1,0)</f>
        <v>0</v>
      </c>
    </row>
    <row r="134" spans="1:1">
      <c r="A134" s="1175">
        <f>IF('Форма 4.10.4 | Т-гор.вода'!$AB$24="",1,0)</f>
        <v>0</v>
      </c>
    </row>
    <row r="135" spans="1:1">
      <c r="A135" s="1175">
        <f>IF('Форма 4.10.4 | Т-гор.вода'!$AI$24="",1,0)</f>
        <v>0</v>
      </c>
    </row>
    <row r="136" spans="1:1">
      <c r="A136" s="1175">
        <f>IF('Форма 4.10.4 | Т-гор.вода'!$AK$24="",1,0)</f>
        <v>0</v>
      </c>
    </row>
    <row r="137" spans="1:1">
      <c r="A137" s="1175">
        <f>IF('Форма 4.10.4 | Т-гор.вода'!$AA$24="",1,0)</f>
        <v>0</v>
      </c>
    </row>
    <row r="138" spans="1:1">
      <c r="A138" s="1175">
        <f>IF('Форма 4.10.4 | Т-гор.вода'!$AJ$24="",1,0)</f>
        <v>0</v>
      </c>
    </row>
    <row r="139" spans="1:1">
      <c r="A139" s="1175">
        <f>IF('Форма 4.10.4 | Т-гор.вода'!$AL$24="",1,0)</f>
        <v>0</v>
      </c>
    </row>
    <row r="140" spans="1:1">
      <c r="A140" s="1175">
        <f>IF('Форма 4.10.4 | Т-гор.вода'!$AB$29="",1,0)</f>
        <v>0</v>
      </c>
    </row>
    <row r="141" spans="1:1">
      <c r="A141" s="1175">
        <f>IF('Форма 4.10.4 | Т-гор.вода'!$AI$29="",1,0)</f>
        <v>0</v>
      </c>
    </row>
    <row r="142" spans="1:1">
      <c r="A142" s="1175">
        <f>IF('Форма 4.10.4 | Т-гор.вода'!$AK$29="",1,0)</f>
        <v>0</v>
      </c>
    </row>
    <row r="143" spans="1:1">
      <c r="A143" s="1175">
        <f>IF('Форма 4.10.4 | Т-гор.вода'!$AA$29="",1,0)</f>
        <v>0</v>
      </c>
    </row>
    <row r="144" spans="1:1">
      <c r="A144" s="1175">
        <f>IF('Форма 4.10.4 | Т-гор.вода'!$AJ$29="",1,0)</f>
        <v>0</v>
      </c>
    </row>
    <row r="145" spans="1:1">
      <c r="A145" s="1175">
        <f>IF('Форма 4.10.4 | Т-гор.вода'!$AL$29="",1,0)</f>
        <v>0</v>
      </c>
    </row>
    <row r="146" spans="1:1">
      <c r="A146" s="1175">
        <f>IF('Форма 4.10.1'!$H$18="",1,0)</f>
        <v>0</v>
      </c>
    </row>
    <row r="147" spans="1:1">
      <c r="A147" s="1175">
        <f>IF('Форма 4.10.1'!$I$18="",1,0)</f>
        <v>0</v>
      </c>
    </row>
    <row r="148" spans="1:1">
      <c r="A148" s="1175">
        <f>IF('Форма 4.10.1'!$J$18="",1,0)</f>
        <v>0</v>
      </c>
    </row>
    <row r="149" spans="1:1">
      <c r="A149" s="1175">
        <f>IF('Форма 4.10.1'!$K$21="",1,0)</f>
        <v>0</v>
      </c>
    </row>
    <row r="150" spans="1:1">
      <c r="A150" s="1175">
        <f>IF('Форма 4.10.1'!$H$24="",1,0)</f>
        <v>0</v>
      </c>
    </row>
    <row r="151" spans="1:1">
      <c r="A151" s="1175">
        <f>IF('Форма 4.10.1'!$I$24="",1,0)</f>
        <v>0</v>
      </c>
    </row>
    <row r="152" spans="1:1">
      <c r="A152" s="1175">
        <f>IF('Форма 4.10.1'!$J$24="",1,0)</f>
        <v>0</v>
      </c>
    </row>
    <row r="153" spans="1:1">
      <c r="A153" s="1175">
        <f>IF('Форма 4.10.1'!$H$28="",1,0)</f>
        <v>0</v>
      </c>
    </row>
    <row r="154" spans="1:1">
      <c r="A154" s="1175">
        <f>IF('Форма 4.10.1'!$I$28="",1,0)</f>
        <v>0</v>
      </c>
    </row>
    <row r="155" spans="1:1">
      <c r="A155" s="1175">
        <f>IF('Форма 4.10.1'!$J$28="",1,0)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LINK">
    <tabColor indexed="47"/>
  </sheetPr>
  <dimension ref="A1:C3"/>
  <sheetViews>
    <sheetView showGridLines="0" zoomScaleNormal="100" workbookViewId="0"/>
  </sheetViews>
  <sheetFormatPr defaultRowHeight="11.25"/>
  <cols>
    <col min="1" max="16384" width="9.140625" style="1196"/>
  </cols>
  <sheetData>
    <row r="1" spans="1:3">
      <c r="A1" s="1196" t="s">
        <v>488</v>
      </c>
      <c r="B1" s="1196" t="s">
        <v>489</v>
      </c>
      <c r="C1" s="1196" t="s">
        <v>65</v>
      </c>
    </row>
    <row r="2" spans="1:3">
      <c r="A2" s="1196">
        <v>4189678</v>
      </c>
      <c r="B2" s="1196" t="s">
        <v>1451</v>
      </c>
      <c r="C2" s="1196" t="s">
        <v>1452</v>
      </c>
    </row>
    <row r="3" spans="1:3">
      <c r="A3" s="1196">
        <v>4190415</v>
      </c>
      <c r="B3" s="1196" t="s">
        <v>1453</v>
      </c>
      <c r="C3" s="1196" t="s">
        <v>1452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2117</v>
      </c>
    </row>
    <row r="4" spans="2:2">
      <c r="B4" s="330" t="s">
        <v>492</v>
      </c>
    </row>
    <row r="5" spans="2:2">
      <c r="B5" s="330" t="s">
        <v>493</v>
      </c>
    </row>
    <row r="6" spans="2:2">
      <c r="B6" s="330" t="s">
        <v>494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389</v>
      </c>
      <c r="B1" s="221" t="s">
        <v>390</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491</v>
      </c>
      <c r="L1" s="337" t="s">
        <v>398</v>
      </c>
      <c r="M1" s="372" t="s">
        <v>490</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8" t="s">
        <v>394</v>
      </c>
      <c r="E4" s="1239"/>
      <c r="F4" s="1239"/>
      <c r="G4" s="1239"/>
      <c r="H4" s="1240"/>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1"/>
      <c r="E6" s="1241"/>
      <c r="F6" s="1242" t="s">
        <v>82</v>
      </c>
      <c r="G6" s="1242"/>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9" t="s">
        <v>15</v>
      </c>
      <c r="E8" s="1229"/>
      <c r="F8" s="1229" t="s">
        <v>395</v>
      </c>
      <c r="G8" s="1229"/>
      <c r="H8" s="1229"/>
      <c r="I8" s="1243" t="s">
        <v>396</v>
      </c>
      <c r="J8" s="1243"/>
      <c r="K8" s="1243"/>
      <c r="L8" s="1243"/>
      <c r="M8" s="204"/>
      <c r="N8" s="204"/>
      <c r="O8" s="204"/>
      <c r="P8" s="204"/>
      <c r="Q8" s="336"/>
      <c r="R8" s="204"/>
      <c r="S8" s="333"/>
      <c r="T8" s="333"/>
      <c r="U8" s="333"/>
      <c r="V8" s="333"/>
    </row>
    <row r="9" spans="1:256" s="120" customFormat="1" ht="20.25" customHeight="1">
      <c r="A9" s="119"/>
      <c r="B9" s="35"/>
      <c r="C9" s="222"/>
      <c r="D9" s="232" t="s">
        <v>90</v>
      </c>
      <c r="E9" s="232" t="s">
        <v>397</v>
      </c>
      <c r="F9" s="1234" t="s">
        <v>90</v>
      </c>
      <c r="G9" s="1235"/>
      <c r="H9" s="233" t="s">
        <v>397</v>
      </c>
      <c r="I9" s="1236" t="s">
        <v>90</v>
      </c>
      <c r="J9" s="1236"/>
      <c r="K9" s="233" t="s">
        <v>397</v>
      </c>
      <c r="L9" s="233" t="s">
        <v>398</v>
      </c>
      <c r="M9" s="204"/>
      <c r="N9" s="204"/>
      <c r="O9" s="204"/>
      <c r="P9" s="204"/>
      <c r="Q9" s="336"/>
      <c r="R9" s="204"/>
      <c r="S9" s="333"/>
      <c r="T9" s="333"/>
      <c r="U9" s="333"/>
      <c r="V9" s="333"/>
    </row>
    <row r="10" spans="1:256" ht="12" customHeight="1">
      <c r="C10" s="241"/>
      <c r="D10" s="331" t="s">
        <v>91</v>
      </c>
      <c r="E10" s="331" t="s">
        <v>47</v>
      </c>
      <c r="F10" s="1237" t="s">
        <v>48</v>
      </c>
      <c r="G10" s="1237"/>
      <c r="H10" s="331" t="s">
        <v>49</v>
      </c>
      <c r="I10" s="1237" t="s">
        <v>66</v>
      </c>
      <c r="J10" s="1237"/>
      <c r="K10" s="331" t="s">
        <v>67</v>
      </c>
      <c r="L10" s="331" t="s">
        <v>181</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498</v>
      </c>
      <c r="N11" s="204"/>
      <c r="O11" s="204"/>
      <c r="P11" s="204" t="s">
        <v>496</v>
      </c>
      <c r="Q11" s="336" t="s">
        <v>497</v>
      </c>
      <c r="R11" s="204" t="s">
        <v>561</v>
      </c>
      <c r="S11" s="333"/>
      <c r="T11" s="333"/>
      <c r="U11" s="333"/>
      <c r="V11" s="333"/>
    </row>
    <row r="12" spans="1:256" s="257" customFormat="1" ht="0.95" customHeight="1">
      <c r="A12" s="84"/>
      <c r="B12" s="1090" t="s">
        <v>402</v>
      </c>
      <c r="C12" s="1228"/>
      <c r="D12" s="1229">
        <v>1</v>
      </c>
      <c r="E12" s="1230" t="s">
        <v>2117</v>
      </c>
      <c r="F12" s="1191"/>
      <c r="G12" s="1177">
        <v>0</v>
      </c>
      <c r="H12" s="334"/>
      <c r="I12" s="242"/>
      <c r="J12" s="371" t="s">
        <v>495</v>
      </c>
      <c r="K12" s="1085"/>
      <c r="L12" s="258"/>
      <c r="M12" s="1096">
        <f>mergeValue(H12)</f>
        <v>0</v>
      </c>
      <c r="N12" s="1095"/>
      <c r="O12" s="1095"/>
      <c r="P12" s="1096" t="str">
        <f>IF(ISERROR(MATCH(Q12,MODesc,0)),"n","y")</f>
        <v>n</v>
      </c>
      <c r="Q12" s="1095" t="s">
        <v>2117</v>
      </c>
      <c r="R12" s="1096" t="str">
        <f>K12&amp;"("&amp;L12&amp;")"</f>
        <v>()</v>
      </c>
      <c r="S12" s="1090"/>
      <c r="T12" s="1090"/>
      <c r="U12" s="240"/>
      <c r="V12" s="1090"/>
      <c r="W12" s="1090"/>
      <c r="X12" s="1090"/>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0" t="s">
        <v>402</v>
      </c>
      <c r="C13" s="1228"/>
      <c r="D13" s="1229"/>
      <c r="E13" s="1231"/>
      <c r="F13" s="1232"/>
      <c r="G13" s="1229">
        <v>1</v>
      </c>
      <c r="H13" s="1227" t="s">
        <v>1413</v>
      </c>
      <c r="I13" s="242"/>
      <c r="J13" s="371" t="s">
        <v>495</v>
      </c>
      <c r="K13" s="1085"/>
      <c r="L13" s="258"/>
      <c r="M13" s="1096" t="str">
        <f>mergeValue(H13)</f>
        <v>городской округ Самара</v>
      </c>
      <c r="N13" s="1095"/>
      <c r="O13" s="1095"/>
      <c r="P13" s="1095"/>
      <c r="Q13" s="1095"/>
      <c r="R13" s="1096" t="str">
        <f>K13&amp;"("&amp;L13&amp;")"</f>
        <v>()</v>
      </c>
      <c r="S13" s="1090"/>
      <c r="T13" s="1090"/>
      <c r="U13" s="240"/>
      <c r="V13" s="1090"/>
      <c r="W13" s="1090"/>
      <c r="X13" s="1090"/>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0" t="s">
        <v>402</v>
      </c>
      <c r="C14" s="1228"/>
      <c r="D14" s="1229"/>
      <c r="E14" s="1231"/>
      <c r="F14" s="1233"/>
      <c r="G14" s="1229"/>
      <c r="H14" s="1227"/>
      <c r="I14" s="1199"/>
      <c r="J14" s="1177">
        <v>1</v>
      </c>
      <c r="K14" s="1190" t="s">
        <v>1413</v>
      </c>
      <c r="L14" s="239" t="s">
        <v>1414</v>
      </c>
      <c r="M14" s="1096" t="str">
        <f>mergeValue(H14)</f>
        <v>городской округ Самара</v>
      </c>
      <c r="N14" s="1095"/>
      <c r="O14" s="1095"/>
      <c r="P14" s="1095"/>
      <c r="Q14" s="1095"/>
      <c r="R14" s="1096" t="str">
        <f>K14&amp;" ("&amp;L14&amp;")"</f>
        <v>городской округ Самара (36701000)</v>
      </c>
      <c r="S14" s="1090"/>
      <c r="T14" s="1090"/>
      <c r="U14" s="240"/>
      <c r="V14" s="1090"/>
      <c r="W14" s="1090"/>
      <c r="X14" s="1090"/>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399</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0WGkOosVqJ2sFplV+O791QsT50a5/6OjnLOb65YHP1+EnKLR6RJIuAONr6C4s0VJusrnbO19FxM4Nny5VPGboQ==" saltValue="ijZvz2D6zN3Pk5tIWl6ee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4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T">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327</v>
      </c>
      <c r="B1" s="1196" t="s">
        <v>328</v>
      </c>
    </row>
    <row r="2" spans="1:2">
      <c r="A2" s="1196">
        <v>4213775</v>
      </c>
      <c r="B2" s="1196" t="s">
        <v>580</v>
      </c>
    </row>
    <row r="3" spans="1:2">
      <c r="A3" s="1196">
        <v>4213784</v>
      </c>
      <c r="B3" s="1196" t="s">
        <v>673</v>
      </c>
    </row>
    <row r="4" spans="1:2">
      <c r="A4" s="1196">
        <v>4213781</v>
      </c>
      <c r="B4" s="1196" t="s">
        <v>672</v>
      </c>
    </row>
    <row r="5" spans="1:2">
      <c r="A5" s="1196">
        <v>4213776</v>
      </c>
      <c r="B5" s="1196" t="s">
        <v>581</v>
      </c>
    </row>
    <row r="6" spans="1:2">
      <c r="A6" s="1196">
        <v>4213777</v>
      </c>
      <c r="B6" s="1196" t="s">
        <v>582</v>
      </c>
    </row>
    <row r="7" spans="1:2">
      <c r="A7" s="1196">
        <v>4213778</v>
      </c>
      <c r="B7" s="1196" t="s">
        <v>583</v>
      </c>
    </row>
    <row r="8" spans="1:2">
      <c r="A8" s="1196">
        <v>4213780</v>
      </c>
      <c r="B8" s="1196" t="s">
        <v>584</v>
      </c>
    </row>
    <row r="9" spans="1:2">
      <c r="A9" s="1196">
        <v>4213779</v>
      </c>
      <c r="B9" s="1196" t="s">
        <v>587</v>
      </c>
    </row>
    <row r="10" spans="1:2">
      <c r="A10" s="1196">
        <v>4213783</v>
      </c>
      <c r="B10" s="1196" t="s">
        <v>586</v>
      </c>
    </row>
    <row r="11" spans="1:2">
      <c r="A11" s="1196">
        <v>4213782</v>
      </c>
      <c r="B11" s="1196" t="s">
        <v>585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REESTR_VED">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327</v>
      </c>
      <c r="B1" s="1196" t="s">
        <v>329</v>
      </c>
    </row>
    <row r="2" spans="1:2">
      <c r="A2" s="1196">
        <v>4190064</v>
      </c>
      <c r="B2" s="1196" t="s">
        <v>1441</v>
      </c>
    </row>
    <row r="3" spans="1:2">
      <c r="A3" s="1196">
        <v>4190065</v>
      </c>
      <c r="B3" s="1196" t="s">
        <v>1442</v>
      </c>
    </row>
    <row r="4" spans="1:2">
      <c r="A4" s="1196">
        <v>4190066</v>
      </c>
      <c r="B4" s="1196" t="s">
        <v>1443</v>
      </c>
    </row>
    <row r="5" spans="1:2">
      <c r="A5" s="1196">
        <v>4190067</v>
      </c>
      <c r="B5" s="1196" t="s">
        <v>1444</v>
      </c>
    </row>
    <row r="6" spans="1:2">
      <c r="A6" s="1196">
        <v>4190068</v>
      </c>
      <c r="B6" s="1196" t="s">
        <v>1445</v>
      </c>
    </row>
    <row r="7" spans="1:2">
      <c r="A7" s="1196">
        <v>4190069</v>
      </c>
      <c r="B7" s="1196" t="s">
        <v>1446</v>
      </c>
    </row>
    <row r="8" spans="1:2">
      <c r="A8" s="1196">
        <v>4190070</v>
      </c>
      <c r="B8" s="1196" t="s">
        <v>1447</v>
      </c>
    </row>
    <row r="9" spans="1:2">
      <c r="A9" s="1196">
        <v>4190071</v>
      </c>
      <c r="B9" s="1196" t="s">
        <v>1448</v>
      </c>
    </row>
    <row r="10" spans="1:2">
      <c r="A10" s="1196">
        <v>4190072</v>
      </c>
      <c r="B10" s="1196" t="s">
        <v>1449</v>
      </c>
    </row>
    <row r="11" spans="1:2">
      <c r="A11" s="1196">
        <v>4190073</v>
      </c>
      <c r="B11" s="1196" t="s">
        <v>1450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55</v>
      </c>
      <c r="B1" s="4" t="s">
        <v>56</v>
      </c>
    </row>
    <row r="2" spans="1:2">
      <c r="A2" t="s">
        <v>410</v>
      </c>
      <c r="B2" t="s">
        <v>74</v>
      </c>
    </row>
    <row r="3" spans="1:2">
      <c r="A3" t="s">
        <v>411</v>
      </c>
      <c r="B3" t="s">
        <v>383</v>
      </c>
    </row>
    <row r="4" spans="1:2">
      <c r="A4" t="s">
        <v>412</v>
      </c>
      <c r="B4" t="s">
        <v>57</v>
      </c>
    </row>
    <row r="5" spans="1:2">
      <c r="A5" t="s">
        <v>414</v>
      </c>
      <c r="B5" t="s">
        <v>750</v>
      </c>
    </row>
    <row r="6" spans="1:2">
      <c r="A6" t="s">
        <v>413</v>
      </c>
      <c r="B6" t="s">
        <v>751</v>
      </c>
    </row>
    <row r="7" spans="1:2">
      <c r="A7" t="s">
        <v>652</v>
      </c>
      <c r="B7" t="s">
        <v>553</v>
      </c>
    </row>
    <row r="8" spans="1:2">
      <c r="A8" t="s">
        <v>653</v>
      </c>
      <c r="B8" t="s">
        <v>466</v>
      </c>
    </row>
    <row r="9" spans="1:2">
      <c r="A9" t="s">
        <v>484</v>
      </c>
      <c r="B9" t="s">
        <v>422</v>
      </c>
    </row>
    <row r="10" spans="1:2">
      <c r="A10" t="s">
        <v>415</v>
      </c>
      <c r="B10" t="s">
        <v>423</v>
      </c>
    </row>
    <row r="11" spans="1:2">
      <c r="A11" t="s">
        <v>666</v>
      </c>
      <c r="B11" t="s">
        <v>424</v>
      </c>
    </row>
    <row r="12" spans="1:2">
      <c r="A12" t="s">
        <v>667</v>
      </c>
      <c r="B12" t="s">
        <v>467</v>
      </c>
    </row>
    <row r="13" spans="1:2">
      <c r="A13" t="s">
        <v>654</v>
      </c>
      <c r="B13" t="s">
        <v>425</v>
      </c>
    </row>
    <row r="14" spans="1:2">
      <c r="A14" t="s">
        <v>655</v>
      </c>
      <c r="B14" t="s">
        <v>426</v>
      </c>
    </row>
    <row r="15" spans="1:2">
      <c r="A15" t="s">
        <v>656</v>
      </c>
      <c r="B15" t="s">
        <v>427</v>
      </c>
    </row>
    <row r="16" spans="1:2">
      <c r="A16" t="s">
        <v>657</v>
      </c>
      <c r="B16" t="s">
        <v>332</v>
      </c>
    </row>
    <row r="17" spans="1:2">
      <c r="A17" t="s">
        <v>658</v>
      </c>
      <c r="B17" t="s">
        <v>59</v>
      </c>
    </row>
    <row r="18" spans="1:2">
      <c r="A18" t="s">
        <v>659</v>
      </c>
      <c r="B18" t="s">
        <v>384</v>
      </c>
    </row>
    <row r="19" spans="1:2">
      <c r="A19" t="s">
        <v>660</v>
      </c>
      <c r="B19" t="s">
        <v>436</v>
      </c>
    </row>
    <row r="20" spans="1:2">
      <c r="A20" t="s">
        <v>661</v>
      </c>
      <c r="B20" t="s">
        <v>248</v>
      </c>
    </row>
    <row r="21" spans="1:2">
      <c r="A21" t="s">
        <v>662</v>
      </c>
      <c r="B21" t="s">
        <v>72</v>
      </c>
    </row>
    <row r="22" spans="1:2">
      <c r="A22" t="s">
        <v>663</v>
      </c>
      <c r="B22" t="s">
        <v>61</v>
      </c>
    </row>
    <row r="23" spans="1:2">
      <c r="A23" t="s">
        <v>664</v>
      </c>
      <c r="B23" t="s">
        <v>73</v>
      </c>
    </row>
    <row r="24" spans="1:2">
      <c r="A24" t="s">
        <v>665</v>
      </c>
      <c r="B24" t="s">
        <v>428</v>
      </c>
    </row>
    <row r="25" spans="1:2">
      <c r="A25" t="s">
        <v>573</v>
      </c>
      <c r="B25" t="s">
        <v>71</v>
      </c>
    </row>
    <row r="26" spans="1:2">
      <c r="A26" t="s">
        <v>574</v>
      </c>
      <c r="B26" t="s">
        <v>60</v>
      </c>
    </row>
    <row r="27" spans="1:2">
      <c r="A27" t="s">
        <v>486</v>
      </c>
      <c r="B27" t="s">
        <v>62</v>
      </c>
    </row>
    <row r="28" spans="1:2">
      <c r="A28" t="s">
        <v>417</v>
      </c>
      <c r="B28" t="s">
        <v>382</v>
      </c>
    </row>
    <row r="29" spans="1:2">
      <c r="A29" t="s">
        <v>485</v>
      </c>
      <c r="B29" t="s">
        <v>13</v>
      </c>
    </row>
    <row r="30" spans="1:2">
      <c r="A30" t="s">
        <v>416</v>
      </c>
      <c r="B30" t="s">
        <v>80</v>
      </c>
    </row>
    <row r="31" spans="1:2">
      <c r="A31" t="s">
        <v>562</v>
      </c>
      <c r="B31" t="s">
        <v>14</v>
      </c>
    </row>
    <row r="32" spans="1:2">
      <c r="A32" t="s">
        <v>748</v>
      </c>
      <c r="B32" t="s">
        <v>554</v>
      </c>
    </row>
    <row r="33" spans="1:2">
      <c r="A33" t="s">
        <v>749</v>
      </c>
      <c r="B33" t="s">
        <v>429</v>
      </c>
    </row>
    <row r="34" spans="1:2">
      <c r="A34" t="s">
        <v>418</v>
      </c>
      <c r="B34" t="s">
        <v>178</v>
      </c>
    </row>
    <row r="35" spans="1:2">
      <c r="A35" t="s">
        <v>419</v>
      </c>
      <c r="B35" t="s">
        <v>487</v>
      </c>
    </row>
    <row r="36" spans="1:2">
      <c r="A36" t="s">
        <v>420</v>
      </c>
      <c r="B36" t="s">
        <v>468</v>
      </c>
    </row>
    <row r="37" spans="1:2">
      <c r="A37" t="s">
        <v>421</v>
      </c>
      <c r="B37" t="s">
        <v>333</v>
      </c>
    </row>
    <row r="38" spans="1:2">
      <c r="A38"/>
      <c r="B38" t="s">
        <v>277</v>
      </c>
    </row>
    <row r="39" spans="1:2">
      <c r="A39"/>
      <c r="B39" t="s">
        <v>331</v>
      </c>
    </row>
    <row r="40" spans="1:2">
      <c r="A40"/>
      <c r="B40" t="s">
        <v>197</v>
      </c>
    </row>
    <row r="41" spans="1:2">
      <c r="A41"/>
      <c r="B41" t="s">
        <v>179</v>
      </c>
    </row>
    <row r="42" spans="1:2">
      <c r="A42"/>
      <c r="B42" t="s">
        <v>176</v>
      </c>
    </row>
    <row r="43" spans="1:2">
      <c r="A43"/>
      <c r="B43" t="s">
        <v>219</v>
      </c>
    </row>
    <row r="44" spans="1:2">
      <c r="A44"/>
      <c r="B44" t="s">
        <v>177</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4" zoomScaleNormal="100" workbookViewId="0">
      <selection activeCell="N30" sqref="N30"/>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8" t="s">
        <v>625</v>
      </c>
      <c r="E5" s="1239"/>
      <c r="F5" s="1239"/>
      <c r="G5" s="1239"/>
      <c r="H5" s="1239"/>
      <c r="I5" s="1239"/>
      <c r="J5" s="1240"/>
      <c r="K5" s="408"/>
      <c r="L5" s="169"/>
      <c r="M5" s="169"/>
      <c r="N5" s="169"/>
      <c r="O5" s="169"/>
      <c r="P5" s="169"/>
      <c r="Q5" s="169"/>
      <c r="R5" s="169"/>
      <c r="S5" s="536"/>
      <c r="T5" s="536"/>
      <c r="U5" s="536"/>
      <c r="V5" s="536"/>
      <c r="W5" s="169"/>
    </row>
    <row r="6" spans="1:24" s="438" customFormat="1" ht="3" customHeight="1">
      <c r="A6" s="292"/>
      <c r="B6" s="292"/>
      <c r="D6" s="1260"/>
      <c r="E6" s="1261"/>
      <c r="F6" s="1261"/>
      <c r="G6" s="1261"/>
      <c r="H6" s="1261"/>
      <c r="I6" s="1261"/>
      <c r="J6" s="1262"/>
      <c r="S6" s="613"/>
      <c r="T6" s="613"/>
      <c r="U6" s="613"/>
      <c r="V6" s="613"/>
    </row>
    <row r="7" spans="1:24" s="438" customFormat="1" ht="5.25" hidden="1" customHeight="1">
      <c r="A7" s="292"/>
      <c r="B7" s="292"/>
      <c r="E7" s="1263"/>
      <c r="F7" s="1263"/>
      <c r="G7" s="1259"/>
      <c r="H7" s="1259"/>
      <c r="I7" s="1259"/>
      <c r="J7" s="1259"/>
      <c r="S7" s="613"/>
      <c r="T7" s="613"/>
      <c r="U7" s="613"/>
      <c r="V7" s="613"/>
    </row>
    <row r="8" spans="1:24" s="438" customFormat="1" ht="5.25" hidden="1" customHeight="1">
      <c r="A8" s="292"/>
      <c r="B8" s="292"/>
      <c r="E8" s="1263"/>
      <c r="F8" s="1263"/>
      <c r="G8" s="1259"/>
      <c r="H8" s="1259"/>
      <c r="I8" s="1259"/>
      <c r="J8" s="1259"/>
      <c r="S8" s="613"/>
      <c r="T8" s="613"/>
      <c r="U8" s="613"/>
      <c r="V8" s="613"/>
    </row>
    <row r="9" spans="1:24" s="438" customFormat="1" ht="5.25" hidden="1" customHeight="1">
      <c r="A9" s="292"/>
      <c r="B9" s="292"/>
      <c r="E9" s="1263"/>
      <c r="F9" s="1263"/>
      <c r="G9" s="1259"/>
      <c r="H9" s="1259"/>
      <c r="I9" s="1259"/>
      <c r="J9" s="1259"/>
      <c r="S9" s="613"/>
      <c r="T9" s="613"/>
      <c r="U9" s="613"/>
      <c r="V9" s="613"/>
    </row>
    <row r="10" spans="1:24" s="613" customFormat="1" ht="5.25" hidden="1">
      <c r="A10" s="292"/>
      <c r="B10" s="292"/>
      <c r="E10" s="1264"/>
      <c r="F10" s="1264"/>
      <c r="G10" s="787"/>
      <c r="H10" s="434"/>
      <c r="I10" s="745"/>
      <c r="J10" s="745"/>
    </row>
    <row r="11" spans="1:24" s="152" customFormat="1" ht="18.75" customHeight="1">
      <c r="A11" s="292"/>
      <c r="B11" s="292"/>
      <c r="D11" s="145"/>
      <c r="E11" s="1265" t="s">
        <v>632</v>
      </c>
      <c r="F11" s="1265"/>
      <c r="G11" s="1200" t="s">
        <v>83</v>
      </c>
      <c r="H11" s="436"/>
      <c r="I11" s="159"/>
      <c r="J11" s="145"/>
      <c r="K11" s="146"/>
      <c r="L11" s="145"/>
      <c r="M11" s="145"/>
      <c r="N11" s="146"/>
      <c r="O11" s="146"/>
      <c r="P11" s="145"/>
      <c r="Q11" s="145"/>
      <c r="R11" s="146"/>
      <c r="S11" s="522"/>
      <c r="T11" s="521"/>
      <c r="U11" s="521"/>
      <c r="V11" s="522"/>
    </row>
    <row r="12" spans="1:24" s="438" customFormat="1" ht="18.75">
      <c r="A12" s="292"/>
      <c r="B12" s="292"/>
      <c r="E12" s="1265" t="s">
        <v>633</v>
      </c>
      <c r="F12" s="1265"/>
      <c r="G12" s="1200" t="s">
        <v>83</v>
      </c>
      <c r="H12" s="436"/>
      <c r="I12" s="434"/>
      <c r="J12" s="437"/>
      <c r="K12" s="433"/>
      <c r="L12" s="433"/>
      <c r="M12" s="433"/>
      <c r="N12" s="432"/>
      <c r="O12" s="433"/>
      <c r="P12" s="433"/>
      <c r="Q12" s="433"/>
      <c r="R12" s="432"/>
      <c r="S12" s="612"/>
      <c r="T12" s="612"/>
      <c r="U12" s="612"/>
      <c r="V12" s="611"/>
    </row>
    <row r="13" spans="1:24" s="438" customFormat="1" ht="5.25" hidden="1" customHeight="1">
      <c r="A13" s="292"/>
      <c r="B13" s="292"/>
      <c r="E13" s="1258"/>
      <c r="F13" s="1258"/>
      <c r="G13" s="435"/>
      <c r="H13" s="434"/>
      <c r="I13" s="433"/>
      <c r="J13" s="433"/>
      <c r="K13" s="433"/>
      <c r="L13" s="433"/>
      <c r="M13" s="433"/>
      <c r="N13" s="432"/>
      <c r="O13" s="433"/>
      <c r="P13" s="433"/>
      <c r="Q13" s="433"/>
      <c r="R13" s="432"/>
      <c r="S13" s="612"/>
      <c r="T13" s="612"/>
      <c r="U13" s="612"/>
      <c r="V13" s="611"/>
    </row>
    <row r="14" spans="1:24" s="438" customFormat="1" ht="5.25" hidden="1" customHeight="1">
      <c r="A14" s="292"/>
      <c r="B14" s="292"/>
      <c r="S14" s="613"/>
      <c r="T14" s="613"/>
      <c r="U14" s="613"/>
      <c r="V14" s="613"/>
    </row>
    <row r="15" spans="1:24" s="431" customFormat="1" ht="5.25" hidden="1" customHeight="1">
      <c r="A15" s="440"/>
      <c r="B15" s="440"/>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7" t="s">
        <v>90</v>
      </c>
      <c r="E17" s="1257" t="s">
        <v>295</v>
      </c>
      <c r="F17" s="1257" t="s">
        <v>78</v>
      </c>
      <c r="G17" s="1257" t="s">
        <v>435</v>
      </c>
      <c r="H17" s="1257" t="s">
        <v>90</v>
      </c>
      <c r="I17" s="1257"/>
      <c r="J17" s="1257" t="s">
        <v>19</v>
      </c>
      <c r="K17" s="1269" t="s">
        <v>460</v>
      </c>
      <c r="L17" s="1269"/>
      <c r="M17" s="1269"/>
      <c r="N17" s="1269"/>
      <c r="O17" s="1269" t="s">
        <v>623</v>
      </c>
      <c r="P17" s="1269"/>
      <c r="Q17" s="1269"/>
      <c r="R17" s="1269"/>
      <c r="S17" s="1269" t="s">
        <v>624</v>
      </c>
      <c r="T17" s="1269"/>
      <c r="U17" s="1269"/>
      <c r="V17" s="1269"/>
      <c r="W17" s="1257" t="s">
        <v>242</v>
      </c>
    </row>
    <row r="18" spans="1:24" ht="30.75" customHeight="1">
      <c r="D18" s="1257"/>
      <c r="E18" s="1257"/>
      <c r="F18" s="1257"/>
      <c r="G18" s="1257"/>
      <c r="H18" s="1257"/>
      <c r="I18" s="1257"/>
      <c r="J18" s="1257"/>
      <c r="K18" s="109" t="s">
        <v>298</v>
      </c>
      <c r="L18" s="1257" t="s">
        <v>90</v>
      </c>
      <c r="M18" s="1257"/>
      <c r="N18" s="109" t="s">
        <v>228</v>
      </c>
      <c r="O18" s="109" t="s">
        <v>298</v>
      </c>
      <c r="P18" s="1257" t="s">
        <v>90</v>
      </c>
      <c r="Q18" s="1257"/>
      <c r="R18" s="109" t="s">
        <v>228</v>
      </c>
      <c r="S18" s="509" t="s">
        <v>298</v>
      </c>
      <c r="T18" s="1257" t="s">
        <v>90</v>
      </c>
      <c r="U18" s="1257"/>
      <c r="V18" s="509" t="s">
        <v>397</v>
      </c>
      <c r="W18" s="1257"/>
    </row>
    <row r="19" spans="1:24" s="382" customFormat="1" ht="12" customHeight="1">
      <c r="A19" s="381"/>
      <c r="B19" s="381"/>
      <c r="D19" s="39" t="s">
        <v>91</v>
      </c>
      <c r="E19" s="39" t="s">
        <v>47</v>
      </c>
      <c r="F19" s="39" t="s">
        <v>48</v>
      </c>
      <c r="G19" s="39" t="s">
        <v>49</v>
      </c>
      <c r="H19" s="1266" t="s">
        <v>66</v>
      </c>
      <c r="I19" s="1266"/>
      <c r="J19" s="39" t="s">
        <v>67</v>
      </c>
      <c r="K19" s="39" t="s">
        <v>181</v>
      </c>
      <c r="L19" s="1266" t="s">
        <v>182</v>
      </c>
      <c r="M19" s="1266"/>
      <c r="N19" s="39" t="s">
        <v>206</v>
      </c>
      <c r="O19" s="39" t="s">
        <v>207</v>
      </c>
      <c r="P19" s="1266" t="s">
        <v>208</v>
      </c>
      <c r="Q19" s="1266"/>
      <c r="R19" s="39" t="s">
        <v>209</v>
      </c>
      <c r="S19" s="494" t="s">
        <v>208</v>
      </c>
      <c r="T19" s="1266" t="s">
        <v>209</v>
      </c>
      <c r="U19" s="1266"/>
      <c r="V19" s="494" t="s">
        <v>210</v>
      </c>
      <c r="W19" s="39" t="s">
        <v>211</v>
      </c>
    </row>
    <row r="20" spans="1:24" ht="14.25" hidden="1" customHeight="1">
      <c r="C20" s="290"/>
      <c r="D20" s="327">
        <v>0</v>
      </c>
      <c r="E20" s="377"/>
      <c r="F20" s="377"/>
      <c r="G20" s="115"/>
      <c r="H20" s="378"/>
      <c r="I20" s="378"/>
      <c r="J20" s="213"/>
      <c r="K20" s="115"/>
      <c r="L20" s="213"/>
      <c r="M20" s="213"/>
      <c r="N20" s="379"/>
      <c r="O20" s="115"/>
      <c r="P20" s="213"/>
      <c r="Q20" s="213"/>
      <c r="R20" s="380"/>
      <c r="S20" s="511"/>
      <c r="T20" s="560"/>
      <c r="U20" s="560"/>
      <c r="V20" s="597"/>
      <c r="W20" s="115"/>
      <c r="X20" s="168"/>
    </row>
    <row r="21" spans="1:24" s="1176" customFormat="1" ht="17.100000000000001" customHeight="1">
      <c r="A21" s="710">
        <v>5</v>
      </c>
      <c r="C21" s="290"/>
      <c r="D21" s="1250">
        <v>1</v>
      </c>
      <c r="E21" s="1251" t="s">
        <v>582</v>
      </c>
      <c r="F21" s="1253" t="s">
        <v>2118</v>
      </c>
      <c r="G21" s="1256" t="s">
        <v>83</v>
      </c>
      <c r="H21" s="1250"/>
      <c r="I21" s="1250">
        <v>1</v>
      </c>
      <c r="J21" s="1270" t="s">
        <v>2119</v>
      </c>
      <c r="K21" s="1246" t="s">
        <v>83</v>
      </c>
      <c r="L21" s="1244"/>
      <c r="M21" s="1244" t="s">
        <v>91</v>
      </c>
      <c r="N21" s="1249"/>
      <c r="O21" s="1246" t="s">
        <v>83</v>
      </c>
      <c r="P21" s="1244"/>
      <c r="Q21" s="1244" t="s">
        <v>91</v>
      </c>
      <c r="R21" s="1245"/>
      <c r="S21" s="1246" t="s">
        <v>83</v>
      </c>
      <c r="T21" s="1028"/>
      <c r="U21" s="1028" t="s">
        <v>91</v>
      </c>
      <c r="V21" s="1201"/>
      <c r="W21" s="288"/>
    </row>
    <row r="22" spans="1:24" s="1176" customFormat="1" ht="17.100000000000001" customHeight="1">
      <c r="A22" s="710"/>
      <c r="C22" s="709"/>
      <c r="D22" s="1250"/>
      <c r="E22" s="1251"/>
      <c r="F22" s="1254"/>
      <c r="G22" s="1256"/>
      <c r="H22" s="1250"/>
      <c r="I22" s="1250"/>
      <c r="J22" s="1271"/>
      <c r="K22" s="1246"/>
      <c r="L22" s="1244"/>
      <c r="M22" s="1244"/>
      <c r="N22" s="1249"/>
      <c r="O22" s="1246"/>
      <c r="P22" s="1244"/>
      <c r="Q22" s="1244"/>
      <c r="R22" s="1245"/>
      <c r="S22" s="1246"/>
      <c r="T22" s="1030"/>
      <c r="U22" s="706"/>
      <c r="V22" s="707"/>
      <c r="W22" s="708"/>
    </row>
    <row r="23" spans="1:24" s="1176" customFormat="1" ht="17.100000000000001" customHeight="1">
      <c r="A23" s="710"/>
      <c r="C23" s="709"/>
      <c r="D23" s="1248"/>
      <c r="E23" s="1252"/>
      <c r="F23" s="1254"/>
      <c r="G23" s="1247"/>
      <c r="H23" s="1248"/>
      <c r="I23" s="1248"/>
      <c r="J23" s="1271"/>
      <c r="K23" s="1247"/>
      <c r="L23" s="1248"/>
      <c r="M23" s="1248"/>
      <c r="N23" s="1245"/>
      <c r="O23" s="1247"/>
      <c r="P23" s="1192"/>
      <c r="Q23" s="706"/>
      <c r="R23" s="707"/>
      <c r="S23" s="703"/>
      <c r="T23" s="703"/>
      <c r="U23" s="703"/>
      <c r="V23" s="703"/>
      <c r="W23" s="708"/>
    </row>
    <row r="24" spans="1:24" s="1176" customFormat="1" ht="15" customHeight="1">
      <c r="A24" s="710"/>
      <c r="C24" s="709"/>
      <c r="D24" s="1248"/>
      <c r="E24" s="1252"/>
      <c r="F24" s="1254"/>
      <c r="G24" s="1247"/>
      <c r="H24" s="1248"/>
      <c r="I24" s="1248"/>
      <c r="J24" s="1272"/>
      <c r="K24" s="1247"/>
      <c r="L24" s="706"/>
      <c r="M24" s="707"/>
      <c r="N24" s="707"/>
      <c r="O24" s="707"/>
      <c r="P24" s="707"/>
      <c r="Q24" s="707"/>
      <c r="R24" s="707"/>
      <c r="S24" s="703"/>
      <c r="T24" s="703"/>
      <c r="U24" s="703"/>
      <c r="V24" s="703"/>
      <c r="W24" s="708"/>
    </row>
    <row r="25" spans="1:24" s="1176" customFormat="1" ht="15" customHeight="1">
      <c r="A25" s="710"/>
      <c r="C25" s="709"/>
      <c r="D25" s="1248"/>
      <c r="E25" s="1252"/>
      <c r="F25" s="1255"/>
      <c r="G25" s="1247"/>
      <c r="H25" s="706"/>
      <c r="I25" s="707"/>
      <c r="J25" s="707"/>
      <c r="K25" s="707"/>
      <c r="L25" s="707"/>
      <c r="M25" s="707"/>
      <c r="N25" s="707"/>
      <c r="O25" s="707"/>
      <c r="P25" s="707"/>
      <c r="Q25" s="707"/>
      <c r="R25" s="707"/>
      <c r="S25" s="703"/>
      <c r="T25" s="703"/>
      <c r="U25" s="703"/>
      <c r="V25" s="703"/>
      <c r="W25" s="708"/>
    </row>
    <row r="26" spans="1:24" ht="17.100000000000001" customHeight="1">
      <c r="D26" s="111"/>
      <c r="E26" s="112"/>
      <c r="F26" s="112"/>
      <c r="G26" s="112"/>
      <c r="H26" s="112"/>
      <c r="I26" s="112"/>
      <c r="J26" s="112"/>
      <c r="K26" s="112"/>
      <c r="L26" s="112"/>
      <c r="M26" s="112"/>
      <c r="N26" s="112"/>
      <c r="O26" s="112"/>
      <c r="P26" s="112"/>
      <c r="Q26" s="112"/>
      <c r="R26" s="112"/>
      <c r="S26" s="510"/>
      <c r="T26" s="510"/>
      <c r="U26" s="510"/>
      <c r="V26" s="510"/>
      <c r="W26" s="113"/>
    </row>
    <row r="27" spans="1:24" ht="3" customHeight="1"/>
    <row r="28" spans="1:24" ht="11.25" hidden="1" customHeight="1"/>
    <row r="29" spans="1:24" ht="0.95" customHeight="1"/>
    <row r="30" spans="1:24" ht="23.25" customHeight="1"/>
    <row r="31" spans="1:24" ht="3" customHeight="1"/>
    <row r="32" spans="1:24" ht="17.100000000000001" customHeight="1">
      <c r="E32" s="1273" t="s">
        <v>642</v>
      </c>
      <c r="F32" s="1273"/>
      <c r="G32" s="1273"/>
      <c r="H32" s="1273"/>
      <c r="I32" s="1273"/>
      <c r="J32" s="1273"/>
      <c r="K32" s="1273"/>
      <c r="L32" s="1273"/>
      <c r="M32" s="1273"/>
      <c r="N32" s="1273"/>
      <c r="O32" s="1273"/>
      <c r="P32" s="1273"/>
      <c r="Q32" s="1273"/>
      <c r="R32" s="1273"/>
      <c r="S32" s="1273"/>
      <c r="T32" s="1273"/>
      <c r="U32" s="1273"/>
      <c r="V32" s="1273"/>
      <c r="W32" s="1273"/>
    </row>
    <row r="33" spans="5:23" ht="36.950000000000003" customHeight="1">
      <c r="E33" s="1267" t="s">
        <v>644</v>
      </c>
      <c r="F33" s="1268"/>
      <c r="G33" s="1268"/>
      <c r="H33" s="1268"/>
      <c r="I33" s="1268"/>
      <c r="J33" s="1268"/>
      <c r="K33" s="1268"/>
      <c r="L33" s="1268"/>
      <c r="M33" s="1268"/>
      <c r="N33" s="1268"/>
      <c r="O33" s="1268"/>
      <c r="P33" s="1268"/>
      <c r="Q33" s="1268"/>
      <c r="R33" s="1268"/>
      <c r="S33" s="1268"/>
      <c r="T33" s="1268"/>
      <c r="U33" s="1268"/>
      <c r="V33" s="1268"/>
      <c r="W33" s="1268"/>
    </row>
    <row r="34" spans="5:23" ht="17.100000000000001" customHeight="1">
      <c r="E34" s="1267" t="s">
        <v>645</v>
      </c>
      <c r="F34" s="1268"/>
      <c r="G34" s="1268"/>
      <c r="H34" s="1268"/>
      <c r="I34" s="1268"/>
      <c r="J34" s="1268"/>
      <c r="K34" s="1268"/>
      <c r="L34" s="1268"/>
      <c r="M34" s="1268"/>
      <c r="N34" s="1268"/>
      <c r="O34" s="1268"/>
      <c r="P34" s="1268"/>
      <c r="Q34" s="1268"/>
      <c r="R34" s="1268"/>
      <c r="S34" s="1268"/>
      <c r="T34" s="1268"/>
      <c r="U34" s="1268"/>
      <c r="V34" s="1268"/>
      <c r="W34" s="1268"/>
    </row>
    <row r="35" spans="5:23" ht="27" customHeight="1">
      <c r="E35" s="1267" t="s">
        <v>646</v>
      </c>
      <c r="F35" s="1268"/>
      <c r="G35" s="1268"/>
      <c r="H35" s="1268"/>
      <c r="I35" s="1268"/>
      <c r="J35" s="1268"/>
      <c r="K35" s="1268"/>
      <c r="L35" s="1268"/>
      <c r="M35" s="1268"/>
      <c r="N35" s="1268"/>
      <c r="O35" s="1268"/>
      <c r="P35" s="1268"/>
      <c r="Q35" s="1268"/>
      <c r="R35" s="1268"/>
      <c r="S35" s="1268"/>
      <c r="T35" s="1268"/>
      <c r="U35" s="1268"/>
      <c r="V35" s="1268"/>
      <c r="W35" s="1268"/>
    </row>
    <row r="36" spans="5:23" ht="17.100000000000001" customHeight="1">
      <c r="E36" s="1267" t="s">
        <v>647</v>
      </c>
      <c r="F36" s="1268"/>
      <c r="G36" s="1268"/>
      <c r="H36" s="1268"/>
      <c r="I36" s="1268"/>
      <c r="J36" s="1268"/>
      <c r="K36" s="1268"/>
      <c r="L36" s="1268"/>
      <c r="M36" s="1268"/>
      <c r="N36" s="1268"/>
      <c r="O36" s="1268"/>
      <c r="P36" s="1268"/>
      <c r="Q36" s="1268"/>
      <c r="R36" s="1268"/>
      <c r="S36" s="1268"/>
      <c r="T36" s="1268"/>
      <c r="U36" s="1268"/>
      <c r="V36" s="1268"/>
      <c r="W36" s="1268"/>
    </row>
    <row r="37" spans="5:23" ht="15" customHeight="1">
      <c r="E37" s="744"/>
      <c r="F37" s="210"/>
      <c r="G37" s="210"/>
      <c r="H37" s="210"/>
      <c r="I37" s="210"/>
      <c r="J37" s="210"/>
      <c r="K37" s="210"/>
      <c r="L37" s="210"/>
      <c r="M37" s="210"/>
      <c r="N37" s="210"/>
      <c r="O37" s="210"/>
      <c r="P37" s="210"/>
      <c r="Q37" s="210"/>
      <c r="R37" s="210"/>
      <c r="S37" s="210"/>
      <c r="T37" s="210"/>
      <c r="U37" s="210"/>
      <c r="V37" s="210"/>
      <c r="W37" s="210"/>
    </row>
    <row r="38" spans="5:23" ht="15" customHeight="1">
      <c r="E38" s="1273" t="s">
        <v>643</v>
      </c>
      <c r="F38" s="1273"/>
      <c r="G38" s="1273"/>
      <c r="H38" s="1273"/>
      <c r="I38" s="1273"/>
      <c r="J38" s="1273"/>
      <c r="K38" s="1273"/>
      <c r="L38" s="1273"/>
      <c r="M38" s="1273"/>
      <c r="N38" s="1273"/>
      <c r="O38" s="1273"/>
      <c r="P38" s="1273"/>
      <c r="Q38" s="1273"/>
      <c r="R38" s="1273"/>
      <c r="S38" s="1273"/>
      <c r="T38" s="1273"/>
      <c r="U38" s="1273"/>
      <c r="V38" s="1273"/>
      <c r="W38" s="1273"/>
    </row>
    <row r="39" spans="5:23" ht="17.100000000000001" customHeight="1">
      <c r="E39" s="1267" t="s">
        <v>648</v>
      </c>
      <c r="F39" s="1268"/>
      <c r="G39" s="1268"/>
      <c r="H39" s="1268"/>
      <c r="I39" s="1268"/>
      <c r="J39" s="1268"/>
      <c r="K39" s="1268"/>
      <c r="L39" s="1268"/>
      <c r="M39" s="1268"/>
      <c r="N39" s="1268"/>
      <c r="O39" s="1268"/>
      <c r="P39" s="1268"/>
      <c r="Q39" s="1268"/>
      <c r="R39" s="1268"/>
      <c r="S39" s="1268"/>
      <c r="T39" s="1268"/>
      <c r="U39" s="1268"/>
      <c r="V39" s="1268"/>
      <c r="W39" s="1268"/>
    </row>
    <row r="40" spans="5:23" ht="17.100000000000001" customHeight="1">
      <c r="E40" s="1267" t="s">
        <v>649</v>
      </c>
      <c r="F40" s="1268"/>
      <c r="G40" s="1268"/>
      <c r="H40" s="1268"/>
      <c r="I40" s="1268"/>
      <c r="J40" s="1268"/>
      <c r="K40" s="1268"/>
      <c r="L40" s="1268"/>
      <c r="M40" s="1268"/>
      <c r="N40" s="1268"/>
      <c r="O40" s="1268"/>
      <c r="P40" s="1268"/>
      <c r="Q40" s="1268"/>
      <c r="R40" s="1268"/>
      <c r="S40" s="1268"/>
      <c r="T40" s="1268"/>
      <c r="U40" s="1268"/>
      <c r="V40" s="1268"/>
      <c r="W40" s="1268"/>
    </row>
  </sheetData>
  <sheetProtection algorithmName="SHA-512" hashValue="5UBeyFZhm0/xTKkT/aEkpr6/DDxUjyqcq1cfTxcBnJ2JdmiFvY6W4ocvJ6vi1PUDaApiK4aq/q1cRblb8TM/SQ==" saltValue="+UmJGuwicC7BmngFl+/Btg==" spinCount="100000"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5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500-000002000000}"/>
    <dataValidation type="textLength" operator="lessThanOrEqual" allowBlank="1" showInputMessage="1" showErrorMessage="1" errorTitle="Ошибка" error="Допускается ввод не более 900 символов!" sqref="V21:W21 R21:R22 J21" xr:uid="{00000000-0002-0000-0500-000003000000}">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SH_REESTR_ORG">
    <tabColor indexed="47"/>
  </sheetPr>
  <dimension ref="A1:J18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1440</v>
      </c>
      <c r="B1" s="5" t="s">
        <v>1456</v>
      </c>
      <c r="C1" s="5" t="s">
        <v>1457</v>
      </c>
      <c r="D1" s="5" t="s">
        <v>1458</v>
      </c>
      <c r="E1" s="5" t="s">
        <v>1459</v>
      </c>
      <c r="F1" s="5" t="s">
        <v>1460</v>
      </c>
      <c r="G1" s="5" t="s">
        <v>1461</v>
      </c>
      <c r="H1" s="5" t="s">
        <v>1462</v>
      </c>
      <c r="I1" s="5" t="s">
        <v>1463</v>
      </c>
    </row>
    <row r="2" spans="1:10">
      <c r="A2" s="5">
        <v>1</v>
      </c>
      <c r="B2" s="5" t="s">
        <v>1464</v>
      </c>
      <c r="C2" s="5" t="s">
        <v>150</v>
      </c>
      <c r="D2" s="5" t="s">
        <v>1465</v>
      </c>
      <c r="E2" s="5" t="s">
        <v>1466</v>
      </c>
      <c r="F2" s="5" t="s">
        <v>1467</v>
      </c>
      <c r="G2" s="5" t="s">
        <v>1468</v>
      </c>
      <c r="H2" s="5" t="s">
        <v>1469</v>
      </c>
      <c r="J2" s="5" t="s">
        <v>2107</v>
      </c>
    </row>
    <row r="3" spans="1:10">
      <c r="A3" s="5">
        <v>2</v>
      </c>
      <c r="B3" s="5" t="s">
        <v>1464</v>
      </c>
      <c r="C3" s="5" t="s">
        <v>150</v>
      </c>
      <c r="D3" s="5" t="s">
        <v>1470</v>
      </c>
      <c r="E3" s="5" t="s">
        <v>1471</v>
      </c>
      <c r="F3" s="5" t="s">
        <v>1472</v>
      </c>
      <c r="G3" s="5" t="s">
        <v>1473</v>
      </c>
      <c r="H3" s="5" t="s">
        <v>1474</v>
      </c>
      <c r="J3" s="5" t="s">
        <v>2107</v>
      </c>
    </row>
    <row r="4" spans="1:10">
      <c r="A4" s="5">
        <v>3</v>
      </c>
      <c r="B4" s="5" t="s">
        <v>1464</v>
      </c>
      <c r="C4" s="5" t="s">
        <v>150</v>
      </c>
      <c r="D4" s="5" t="s">
        <v>1475</v>
      </c>
      <c r="E4" s="5" t="s">
        <v>1476</v>
      </c>
      <c r="F4" s="5" t="s">
        <v>1477</v>
      </c>
      <c r="G4" s="5" t="s">
        <v>2123</v>
      </c>
      <c r="J4" s="5" t="s">
        <v>2107</v>
      </c>
    </row>
    <row r="5" spans="1:10">
      <c r="A5" s="5">
        <v>4</v>
      </c>
      <c r="B5" s="5" t="s">
        <v>1464</v>
      </c>
      <c r="C5" s="5" t="s">
        <v>150</v>
      </c>
      <c r="D5" s="5" t="s">
        <v>1479</v>
      </c>
      <c r="E5" s="5" t="s">
        <v>1480</v>
      </c>
      <c r="F5" s="5" t="s">
        <v>1481</v>
      </c>
      <c r="G5" s="5" t="s">
        <v>1482</v>
      </c>
      <c r="J5" s="5" t="s">
        <v>2107</v>
      </c>
    </row>
    <row r="6" spans="1:10">
      <c r="A6" s="5">
        <v>5</v>
      </c>
      <c r="B6" s="5" t="s">
        <v>1464</v>
      </c>
      <c r="C6" s="5" t="s">
        <v>150</v>
      </c>
      <c r="D6" s="5" t="s">
        <v>1483</v>
      </c>
      <c r="E6" s="5" t="s">
        <v>1484</v>
      </c>
      <c r="F6" s="5" t="s">
        <v>1485</v>
      </c>
      <c r="G6" s="5" t="s">
        <v>1486</v>
      </c>
      <c r="J6" s="5" t="s">
        <v>2107</v>
      </c>
    </row>
    <row r="7" spans="1:10">
      <c r="A7" s="5">
        <v>6</v>
      </c>
      <c r="B7" s="5" t="s">
        <v>1464</v>
      </c>
      <c r="C7" s="5" t="s">
        <v>150</v>
      </c>
      <c r="D7" s="5" t="s">
        <v>1487</v>
      </c>
      <c r="E7" s="5" t="s">
        <v>1488</v>
      </c>
      <c r="F7" s="5" t="s">
        <v>1489</v>
      </c>
      <c r="G7" s="5" t="s">
        <v>1490</v>
      </c>
      <c r="J7" s="5" t="s">
        <v>2107</v>
      </c>
    </row>
    <row r="8" spans="1:10">
      <c r="A8" s="5">
        <v>7</v>
      </c>
      <c r="B8" s="5" t="s">
        <v>1464</v>
      </c>
      <c r="C8" s="5" t="s">
        <v>150</v>
      </c>
      <c r="D8" s="5" t="s">
        <v>1491</v>
      </c>
      <c r="E8" s="5" t="s">
        <v>1492</v>
      </c>
      <c r="F8" s="5" t="s">
        <v>1493</v>
      </c>
      <c r="G8" s="5" t="s">
        <v>1473</v>
      </c>
      <c r="H8" s="5" t="s">
        <v>1494</v>
      </c>
      <c r="J8" s="5" t="s">
        <v>2107</v>
      </c>
    </row>
    <row r="9" spans="1:10">
      <c r="A9" s="5">
        <v>8</v>
      </c>
      <c r="B9" s="5" t="s">
        <v>1464</v>
      </c>
      <c r="C9" s="5" t="s">
        <v>150</v>
      </c>
      <c r="D9" s="5" t="s">
        <v>1495</v>
      </c>
      <c r="E9" s="5" t="s">
        <v>1496</v>
      </c>
      <c r="F9" s="5" t="s">
        <v>1497</v>
      </c>
      <c r="G9" s="5" t="s">
        <v>1478</v>
      </c>
      <c r="J9" s="5" t="s">
        <v>2107</v>
      </c>
    </row>
    <row r="10" spans="1:10">
      <c r="A10" s="5">
        <v>9</v>
      </c>
      <c r="B10" s="5" t="s">
        <v>1464</v>
      </c>
      <c r="C10" s="5" t="s">
        <v>150</v>
      </c>
      <c r="D10" s="5" t="s">
        <v>1498</v>
      </c>
      <c r="E10" s="5" t="s">
        <v>1499</v>
      </c>
      <c r="F10" s="5" t="s">
        <v>1500</v>
      </c>
      <c r="G10" s="5" t="s">
        <v>1478</v>
      </c>
      <c r="J10" s="5" t="s">
        <v>2107</v>
      </c>
    </row>
    <row r="11" spans="1:10">
      <c r="A11" s="5">
        <v>10</v>
      </c>
      <c r="B11" s="5" t="s">
        <v>1464</v>
      </c>
      <c r="C11" s="5" t="s">
        <v>150</v>
      </c>
      <c r="D11" s="5" t="s">
        <v>1501</v>
      </c>
      <c r="E11" s="5" t="s">
        <v>1502</v>
      </c>
      <c r="F11" s="5" t="s">
        <v>1503</v>
      </c>
      <c r="G11" s="5" t="s">
        <v>1504</v>
      </c>
      <c r="J11" s="5" t="s">
        <v>2107</v>
      </c>
    </row>
    <row r="12" spans="1:10">
      <c r="A12" s="5">
        <v>11</v>
      </c>
      <c r="B12" s="5" t="s">
        <v>1464</v>
      </c>
      <c r="C12" s="5" t="s">
        <v>150</v>
      </c>
      <c r="D12" s="5" t="s">
        <v>1505</v>
      </c>
      <c r="E12" s="5" t="s">
        <v>1506</v>
      </c>
      <c r="F12" s="5" t="s">
        <v>1507</v>
      </c>
      <c r="G12" s="5" t="s">
        <v>1478</v>
      </c>
      <c r="J12" s="5" t="s">
        <v>2107</v>
      </c>
    </row>
    <row r="13" spans="1:10">
      <c r="A13" s="5">
        <v>12</v>
      </c>
      <c r="B13" s="5" t="s">
        <v>1464</v>
      </c>
      <c r="C13" s="5" t="s">
        <v>150</v>
      </c>
      <c r="D13" s="5" t="s">
        <v>1508</v>
      </c>
      <c r="E13" s="5" t="s">
        <v>1509</v>
      </c>
      <c r="F13" s="5" t="s">
        <v>1510</v>
      </c>
      <c r="G13" s="5" t="s">
        <v>1511</v>
      </c>
      <c r="J13" s="5" t="s">
        <v>2107</v>
      </c>
    </row>
    <row r="14" spans="1:10">
      <c r="A14" s="5">
        <v>13</v>
      </c>
      <c r="B14" s="5" t="s">
        <v>1464</v>
      </c>
      <c r="C14" s="5" t="s">
        <v>150</v>
      </c>
      <c r="D14" s="5" t="s">
        <v>1512</v>
      </c>
      <c r="E14" s="5" t="s">
        <v>1513</v>
      </c>
      <c r="F14" s="5" t="s">
        <v>1514</v>
      </c>
      <c r="G14" s="5" t="s">
        <v>1515</v>
      </c>
      <c r="J14" s="5" t="s">
        <v>2107</v>
      </c>
    </row>
    <row r="15" spans="1:10">
      <c r="A15" s="5">
        <v>14</v>
      </c>
      <c r="B15" s="5" t="s">
        <v>1464</v>
      </c>
      <c r="C15" s="5" t="s">
        <v>150</v>
      </c>
      <c r="D15" s="5" t="s">
        <v>1516</v>
      </c>
      <c r="E15" s="5" t="s">
        <v>1517</v>
      </c>
      <c r="F15" s="5" t="s">
        <v>1518</v>
      </c>
      <c r="G15" s="5" t="s">
        <v>1519</v>
      </c>
      <c r="J15" s="5" t="s">
        <v>2107</v>
      </c>
    </row>
    <row r="16" spans="1:10">
      <c r="A16" s="5">
        <v>15</v>
      </c>
      <c r="B16" s="5" t="s">
        <v>1464</v>
      </c>
      <c r="C16" s="5" t="s">
        <v>150</v>
      </c>
      <c r="D16" s="5" t="s">
        <v>1520</v>
      </c>
      <c r="E16" s="5" t="s">
        <v>1521</v>
      </c>
      <c r="F16" s="5" t="s">
        <v>1522</v>
      </c>
      <c r="G16" s="5" t="s">
        <v>1523</v>
      </c>
      <c r="H16" s="5" t="s">
        <v>1524</v>
      </c>
      <c r="J16" s="5" t="s">
        <v>2107</v>
      </c>
    </row>
    <row r="17" spans="1:10">
      <c r="A17" s="5">
        <v>16</v>
      </c>
      <c r="B17" s="5" t="s">
        <v>1464</v>
      </c>
      <c r="C17" s="5" t="s">
        <v>150</v>
      </c>
      <c r="D17" s="5" t="s">
        <v>1525</v>
      </c>
      <c r="E17" s="5" t="s">
        <v>1526</v>
      </c>
      <c r="F17" s="5" t="s">
        <v>1527</v>
      </c>
      <c r="G17" s="5" t="s">
        <v>1528</v>
      </c>
      <c r="J17" s="5" t="s">
        <v>2107</v>
      </c>
    </row>
    <row r="18" spans="1:10">
      <c r="A18" s="5">
        <v>17</v>
      </c>
      <c r="B18" s="5" t="s">
        <v>1464</v>
      </c>
      <c r="C18" s="5" t="s">
        <v>150</v>
      </c>
      <c r="D18" s="5" t="s">
        <v>1529</v>
      </c>
      <c r="E18" s="5" t="s">
        <v>1530</v>
      </c>
      <c r="F18" s="5" t="s">
        <v>1531</v>
      </c>
      <c r="G18" s="5" t="s">
        <v>1532</v>
      </c>
      <c r="J18" s="5" t="s">
        <v>2107</v>
      </c>
    </row>
    <row r="19" spans="1:10">
      <c r="A19" s="5">
        <v>18</v>
      </c>
      <c r="B19" s="5" t="s">
        <v>1464</v>
      </c>
      <c r="C19" s="5" t="s">
        <v>150</v>
      </c>
      <c r="D19" s="5" t="s">
        <v>1533</v>
      </c>
      <c r="E19" s="5" t="s">
        <v>1534</v>
      </c>
      <c r="F19" s="5" t="s">
        <v>1522</v>
      </c>
      <c r="G19" s="5" t="s">
        <v>1535</v>
      </c>
      <c r="J19" s="5" t="s">
        <v>2107</v>
      </c>
    </row>
    <row r="20" spans="1:10">
      <c r="A20" s="5">
        <v>19</v>
      </c>
      <c r="B20" s="5" t="s">
        <v>1464</v>
      </c>
      <c r="C20" s="5" t="s">
        <v>150</v>
      </c>
      <c r="D20" s="5" t="s">
        <v>1536</v>
      </c>
      <c r="E20" s="5" t="s">
        <v>1537</v>
      </c>
      <c r="F20" s="5" t="s">
        <v>1538</v>
      </c>
      <c r="G20" s="5" t="s">
        <v>1539</v>
      </c>
      <c r="J20" s="5" t="s">
        <v>2107</v>
      </c>
    </row>
    <row r="21" spans="1:10">
      <c r="A21" s="5">
        <v>20</v>
      </c>
      <c r="B21" s="5" t="s">
        <v>1464</v>
      </c>
      <c r="C21" s="5" t="s">
        <v>150</v>
      </c>
      <c r="D21" s="5" t="s">
        <v>1540</v>
      </c>
      <c r="E21" s="5" t="s">
        <v>1541</v>
      </c>
      <c r="F21" s="5" t="s">
        <v>1542</v>
      </c>
      <c r="G21" s="5" t="s">
        <v>1543</v>
      </c>
      <c r="J21" s="5" t="s">
        <v>2107</v>
      </c>
    </row>
    <row r="22" spans="1:10">
      <c r="A22" s="5">
        <v>21</v>
      </c>
      <c r="B22" s="5" t="s">
        <v>1464</v>
      </c>
      <c r="C22" s="5" t="s">
        <v>150</v>
      </c>
      <c r="D22" s="5" t="s">
        <v>1544</v>
      </c>
      <c r="E22" s="5" t="s">
        <v>1545</v>
      </c>
      <c r="F22" s="5" t="s">
        <v>1546</v>
      </c>
      <c r="G22" s="5" t="s">
        <v>1547</v>
      </c>
      <c r="J22" s="5" t="s">
        <v>2107</v>
      </c>
    </row>
    <row r="23" spans="1:10">
      <c r="A23" s="5">
        <v>22</v>
      </c>
      <c r="B23" s="5" t="s">
        <v>1464</v>
      </c>
      <c r="C23" s="5" t="s">
        <v>150</v>
      </c>
      <c r="D23" s="5" t="s">
        <v>1548</v>
      </c>
      <c r="E23" s="5" t="s">
        <v>1549</v>
      </c>
      <c r="F23" s="5" t="s">
        <v>1550</v>
      </c>
      <c r="G23" s="5" t="s">
        <v>1551</v>
      </c>
      <c r="J23" s="5" t="s">
        <v>2107</v>
      </c>
    </row>
    <row r="24" spans="1:10">
      <c r="A24" s="5">
        <v>23</v>
      </c>
      <c r="B24" s="5" t="s">
        <v>1464</v>
      </c>
      <c r="C24" s="5" t="s">
        <v>150</v>
      </c>
      <c r="D24" s="5" t="s">
        <v>1552</v>
      </c>
      <c r="E24" s="5" t="s">
        <v>1553</v>
      </c>
      <c r="F24" s="5" t="s">
        <v>1554</v>
      </c>
      <c r="G24" s="5" t="s">
        <v>1519</v>
      </c>
      <c r="H24" s="5" t="s">
        <v>1494</v>
      </c>
      <c r="J24" s="5" t="s">
        <v>2107</v>
      </c>
    </row>
    <row r="25" spans="1:10">
      <c r="A25" s="5">
        <v>24</v>
      </c>
      <c r="B25" s="5" t="s">
        <v>1464</v>
      </c>
      <c r="C25" s="5" t="s">
        <v>150</v>
      </c>
      <c r="D25" s="5" t="s">
        <v>1555</v>
      </c>
      <c r="E25" s="5" t="s">
        <v>1556</v>
      </c>
      <c r="F25" s="5" t="s">
        <v>1557</v>
      </c>
      <c r="G25" s="5" t="s">
        <v>1528</v>
      </c>
      <c r="J25" s="5" t="s">
        <v>2107</v>
      </c>
    </row>
    <row r="26" spans="1:10">
      <c r="A26" s="5">
        <v>25</v>
      </c>
      <c r="B26" s="5" t="s">
        <v>1464</v>
      </c>
      <c r="C26" s="5" t="s">
        <v>150</v>
      </c>
      <c r="D26" s="5" t="s">
        <v>1558</v>
      </c>
      <c r="E26" s="5" t="s">
        <v>1559</v>
      </c>
      <c r="F26" s="5" t="s">
        <v>1560</v>
      </c>
      <c r="G26" s="5" t="s">
        <v>1561</v>
      </c>
      <c r="J26" s="5" t="s">
        <v>2107</v>
      </c>
    </row>
    <row r="27" spans="1:10">
      <c r="A27" s="5">
        <v>26</v>
      </c>
      <c r="B27" s="5" t="s">
        <v>1464</v>
      </c>
      <c r="C27" s="5" t="s">
        <v>150</v>
      </c>
      <c r="D27" s="5" t="s">
        <v>1562</v>
      </c>
      <c r="E27" s="5" t="s">
        <v>1563</v>
      </c>
      <c r="F27" s="5" t="s">
        <v>1564</v>
      </c>
      <c r="G27" s="5" t="s">
        <v>1565</v>
      </c>
      <c r="J27" s="5" t="s">
        <v>2107</v>
      </c>
    </row>
    <row r="28" spans="1:10">
      <c r="A28" s="5">
        <v>27</v>
      </c>
      <c r="B28" s="5" t="s">
        <v>1464</v>
      </c>
      <c r="C28" s="5" t="s">
        <v>150</v>
      </c>
      <c r="D28" s="5" t="s">
        <v>1566</v>
      </c>
      <c r="E28" s="5" t="s">
        <v>1567</v>
      </c>
      <c r="F28" s="5" t="s">
        <v>1568</v>
      </c>
      <c r="G28" s="5" t="s">
        <v>1478</v>
      </c>
      <c r="J28" s="5" t="s">
        <v>2107</v>
      </c>
    </row>
    <row r="29" spans="1:10">
      <c r="A29" s="5">
        <v>28</v>
      </c>
      <c r="B29" s="5" t="s">
        <v>1464</v>
      </c>
      <c r="C29" s="5" t="s">
        <v>150</v>
      </c>
      <c r="D29" s="5" t="s">
        <v>1569</v>
      </c>
      <c r="E29" s="5" t="s">
        <v>1570</v>
      </c>
      <c r="F29" s="5" t="s">
        <v>1571</v>
      </c>
      <c r="G29" s="5" t="s">
        <v>1572</v>
      </c>
      <c r="J29" s="5" t="s">
        <v>2107</v>
      </c>
    </row>
    <row r="30" spans="1:10">
      <c r="A30" s="5">
        <v>29</v>
      </c>
      <c r="B30" s="5" t="s">
        <v>1464</v>
      </c>
      <c r="C30" s="5" t="s">
        <v>150</v>
      </c>
      <c r="D30" s="5" t="s">
        <v>1573</v>
      </c>
      <c r="E30" s="5" t="s">
        <v>1574</v>
      </c>
      <c r="F30" s="5" t="s">
        <v>1571</v>
      </c>
      <c r="G30" s="5" t="s">
        <v>1575</v>
      </c>
      <c r="J30" s="5" t="s">
        <v>2107</v>
      </c>
    </row>
    <row r="31" spans="1:10">
      <c r="A31" s="5">
        <v>30</v>
      </c>
      <c r="B31" s="5" t="s">
        <v>1464</v>
      </c>
      <c r="C31" s="5" t="s">
        <v>150</v>
      </c>
      <c r="D31" s="5" t="s">
        <v>1576</v>
      </c>
      <c r="E31" s="5" t="s">
        <v>1577</v>
      </c>
      <c r="F31" s="5" t="s">
        <v>1578</v>
      </c>
      <c r="G31" s="5" t="s">
        <v>1547</v>
      </c>
      <c r="J31" s="5" t="s">
        <v>2107</v>
      </c>
    </row>
    <row r="32" spans="1:10">
      <c r="A32" s="5">
        <v>31</v>
      </c>
      <c r="B32" s="5" t="s">
        <v>1464</v>
      </c>
      <c r="C32" s="5" t="s">
        <v>150</v>
      </c>
      <c r="D32" s="5" t="s">
        <v>1579</v>
      </c>
      <c r="E32" s="5" t="s">
        <v>1580</v>
      </c>
      <c r="F32" s="5" t="s">
        <v>1581</v>
      </c>
      <c r="G32" s="5" t="s">
        <v>1504</v>
      </c>
      <c r="J32" s="5" t="s">
        <v>2107</v>
      </c>
    </row>
    <row r="33" spans="1:10">
      <c r="A33" s="5">
        <v>32</v>
      </c>
      <c r="B33" s="5" t="s">
        <v>1464</v>
      </c>
      <c r="C33" s="5" t="s">
        <v>150</v>
      </c>
      <c r="D33" s="5" t="s">
        <v>1582</v>
      </c>
      <c r="E33" s="5" t="s">
        <v>1583</v>
      </c>
      <c r="F33" s="5" t="s">
        <v>1584</v>
      </c>
      <c r="G33" s="5" t="s">
        <v>1515</v>
      </c>
      <c r="J33" s="5" t="s">
        <v>2107</v>
      </c>
    </row>
    <row r="34" spans="1:10">
      <c r="A34" s="5">
        <v>33</v>
      </c>
      <c r="B34" s="5" t="s">
        <v>1464</v>
      </c>
      <c r="C34" s="5" t="s">
        <v>150</v>
      </c>
      <c r="D34" s="5" t="s">
        <v>1585</v>
      </c>
      <c r="E34" s="5" t="s">
        <v>1586</v>
      </c>
      <c r="F34" s="5" t="s">
        <v>1587</v>
      </c>
      <c r="G34" s="5" t="s">
        <v>1543</v>
      </c>
      <c r="J34" s="5" t="s">
        <v>2107</v>
      </c>
    </row>
    <row r="35" spans="1:10">
      <c r="A35" s="5">
        <v>34</v>
      </c>
      <c r="B35" s="5" t="s">
        <v>1464</v>
      </c>
      <c r="C35" s="5" t="s">
        <v>150</v>
      </c>
      <c r="D35" s="5" t="s">
        <v>1588</v>
      </c>
      <c r="E35" s="5" t="s">
        <v>1589</v>
      </c>
      <c r="F35" s="5" t="s">
        <v>1590</v>
      </c>
      <c r="G35" s="5" t="s">
        <v>1591</v>
      </c>
      <c r="J35" s="5" t="s">
        <v>2107</v>
      </c>
    </row>
    <row r="36" spans="1:10">
      <c r="A36" s="5">
        <v>35</v>
      </c>
      <c r="B36" s="5" t="s">
        <v>1464</v>
      </c>
      <c r="C36" s="5" t="s">
        <v>150</v>
      </c>
      <c r="D36" s="5" t="s">
        <v>1592</v>
      </c>
      <c r="E36" s="5" t="s">
        <v>1593</v>
      </c>
      <c r="F36" s="5" t="s">
        <v>1594</v>
      </c>
      <c r="G36" s="5" t="s">
        <v>1595</v>
      </c>
      <c r="J36" s="5" t="s">
        <v>2107</v>
      </c>
    </row>
    <row r="37" spans="1:10">
      <c r="A37" s="5">
        <v>36</v>
      </c>
      <c r="B37" s="5" t="s">
        <v>1464</v>
      </c>
      <c r="C37" s="5" t="s">
        <v>150</v>
      </c>
      <c r="D37" s="5" t="s">
        <v>1596</v>
      </c>
      <c r="E37" s="5" t="s">
        <v>1597</v>
      </c>
      <c r="F37" s="5" t="s">
        <v>1598</v>
      </c>
      <c r="G37" s="5" t="s">
        <v>1599</v>
      </c>
      <c r="J37" s="5" t="s">
        <v>2107</v>
      </c>
    </row>
    <row r="38" spans="1:10">
      <c r="A38" s="5">
        <v>37</v>
      </c>
      <c r="B38" s="5" t="s">
        <v>1464</v>
      </c>
      <c r="C38" s="5" t="s">
        <v>150</v>
      </c>
      <c r="D38" s="5" t="s">
        <v>1600</v>
      </c>
      <c r="E38" s="5" t="s">
        <v>1601</v>
      </c>
      <c r="F38" s="5" t="s">
        <v>1602</v>
      </c>
      <c r="G38" s="5" t="s">
        <v>1603</v>
      </c>
      <c r="J38" s="5" t="s">
        <v>2107</v>
      </c>
    </row>
    <row r="39" spans="1:10">
      <c r="A39" s="5">
        <v>38</v>
      </c>
      <c r="B39" s="5" t="s">
        <v>1464</v>
      </c>
      <c r="C39" s="5" t="s">
        <v>150</v>
      </c>
      <c r="D39" s="5" t="s">
        <v>1604</v>
      </c>
      <c r="E39" s="5" t="s">
        <v>1605</v>
      </c>
      <c r="F39" s="5" t="s">
        <v>1606</v>
      </c>
      <c r="G39" s="5" t="s">
        <v>1532</v>
      </c>
      <c r="H39" s="5" t="s">
        <v>1607</v>
      </c>
      <c r="J39" s="5" t="s">
        <v>2107</v>
      </c>
    </row>
    <row r="40" spans="1:10">
      <c r="A40" s="5">
        <v>39</v>
      </c>
      <c r="B40" s="5" t="s">
        <v>1464</v>
      </c>
      <c r="C40" s="5" t="s">
        <v>150</v>
      </c>
      <c r="D40" s="5" t="s">
        <v>1608</v>
      </c>
      <c r="E40" s="5" t="s">
        <v>1609</v>
      </c>
      <c r="F40" s="5" t="s">
        <v>1610</v>
      </c>
      <c r="G40" s="5" t="s">
        <v>1543</v>
      </c>
      <c r="J40" s="5" t="s">
        <v>2107</v>
      </c>
    </row>
    <row r="41" spans="1:10">
      <c r="A41" s="5">
        <v>40</v>
      </c>
      <c r="B41" s="5" t="s">
        <v>1464</v>
      </c>
      <c r="C41" s="5" t="s">
        <v>150</v>
      </c>
      <c r="D41" s="5" t="s">
        <v>1611</v>
      </c>
      <c r="E41" s="5" t="s">
        <v>1612</v>
      </c>
      <c r="F41" s="5" t="s">
        <v>1613</v>
      </c>
      <c r="G41" s="5" t="s">
        <v>1614</v>
      </c>
      <c r="J41" s="5" t="s">
        <v>2107</v>
      </c>
    </row>
    <row r="42" spans="1:10">
      <c r="A42" s="5">
        <v>41</v>
      </c>
      <c r="B42" s="5" t="s">
        <v>1464</v>
      </c>
      <c r="C42" s="5" t="s">
        <v>150</v>
      </c>
      <c r="D42" s="5" t="s">
        <v>1615</v>
      </c>
      <c r="E42" s="5" t="s">
        <v>1616</v>
      </c>
      <c r="F42" s="5" t="s">
        <v>1617</v>
      </c>
      <c r="G42" s="5" t="s">
        <v>1539</v>
      </c>
      <c r="J42" s="5" t="s">
        <v>2107</v>
      </c>
    </row>
    <row r="43" spans="1:10">
      <c r="A43" s="5">
        <v>42</v>
      </c>
      <c r="B43" s="5" t="s">
        <v>1464</v>
      </c>
      <c r="C43" s="5" t="s">
        <v>150</v>
      </c>
      <c r="D43" s="5" t="s">
        <v>1618</v>
      </c>
      <c r="E43" s="5" t="s">
        <v>1619</v>
      </c>
      <c r="F43" s="5" t="s">
        <v>1620</v>
      </c>
      <c r="G43" s="5" t="s">
        <v>1621</v>
      </c>
      <c r="J43" s="5" t="s">
        <v>2107</v>
      </c>
    </row>
    <row r="44" spans="1:10">
      <c r="A44" s="5">
        <v>43</v>
      </c>
      <c r="B44" s="5" t="s">
        <v>1464</v>
      </c>
      <c r="C44" s="5" t="s">
        <v>150</v>
      </c>
      <c r="D44" s="5" t="s">
        <v>1622</v>
      </c>
      <c r="E44" s="5" t="s">
        <v>1623</v>
      </c>
      <c r="F44" s="5" t="s">
        <v>1624</v>
      </c>
      <c r="G44" s="5" t="s">
        <v>1621</v>
      </c>
      <c r="H44" s="5" t="s">
        <v>1625</v>
      </c>
      <c r="J44" s="5" t="s">
        <v>2107</v>
      </c>
    </row>
    <row r="45" spans="1:10">
      <c r="A45" s="5">
        <v>44</v>
      </c>
      <c r="B45" s="5" t="s">
        <v>1464</v>
      </c>
      <c r="C45" s="5" t="s">
        <v>150</v>
      </c>
      <c r="D45" s="5" t="s">
        <v>1626</v>
      </c>
      <c r="E45" s="5" t="s">
        <v>1627</v>
      </c>
      <c r="F45" s="5" t="s">
        <v>1628</v>
      </c>
      <c r="G45" s="5" t="s">
        <v>1621</v>
      </c>
      <c r="J45" s="5" t="s">
        <v>2107</v>
      </c>
    </row>
    <row r="46" spans="1:10">
      <c r="A46" s="5">
        <v>45</v>
      </c>
      <c r="B46" s="5" t="s">
        <v>1464</v>
      </c>
      <c r="C46" s="5" t="s">
        <v>150</v>
      </c>
      <c r="D46" s="5" t="s">
        <v>1629</v>
      </c>
      <c r="E46" s="5" t="s">
        <v>1630</v>
      </c>
      <c r="F46" s="5" t="s">
        <v>1631</v>
      </c>
      <c r="G46" s="5" t="s">
        <v>1632</v>
      </c>
      <c r="H46" s="5" t="s">
        <v>1633</v>
      </c>
      <c r="J46" s="5" t="s">
        <v>2107</v>
      </c>
    </row>
    <row r="47" spans="1:10">
      <c r="A47" s="5">
        <v>46</v>
      </c>
      <c r="B47" s="5" t="s">
        <v>1464</v>
      </c>
      <c r="C47" s="5" t="s">
        <v>150</v>
      </c>
      <c r="D47" s="5" t="s">
        <v>1634</v>
      </c>
      <c r="E47" s="5" t="s">
        <v>1635</v>
      </c>
      <c r="F47" s="5" t="s">
        <v>1636</v>
      </c>
      <c r="G47" s="5" t="s">
        <v>1637</v>
      </c>
      <c r="J47" s="5" t="s">
        <v>2107</v>
      </c>
    </row>
    <row r="48" spans="1:10">
      <c r="A48" s="5">
        <v>47</v>
      </c>
      <c r="B48" s="5" t="s">
        <v>1464</v>
      </c>
      <c r="C48" s="5" t="s">
        <v>150</v>
      </c>
      <c r="D48" s="5" t="s">
        <v>1638</v>
      </c>
      <c r="E48" s="5" t="s">
        <v>1639</v>
      </c>
      <c r="F48" s="5" t="s">
        <v>1594</v>
      </c>
      <c r="G48" s="5" t="s">
        <v>1640</v>
      </c>
      <c r="J48" s="5" t="s">
        <v>2107</v>
      </c>
    </row>
    <row r="49" spans="1:10">
      <c r="A49" s="5">
        <v>48</v>
      </c>
      <c r="B49" s="5" t="s">
        <v>1464</v>
      </c>
      <c r="C49" s="5" t="s">
        <v>150</v>
      </c>
      <c r="D49" s="5" t="s">
        <v>1641</v>
      </c>
      <c r="E49" s="5" t="s">
        <v>1642</v>
      </c>
      <c r="F49" s="5" t="s">
        <v>1643</v>
      </c>
      <c r="G49" s="5" t="s">
        <v>1644</v>
      </c>
      <c r="H49" s="5" t="s">
        <v>1645</v>
      </c>
      <c r="J49" s="5" t="s">
        <v>2107</v>
      </c>
    </row>
    <row r="50" spans="1:10">
      <c r="A50" s="5">
        <v>49</v>
      </c>
      <c r="B50" s="5" t="s">
        <v>1464</v>
      </c>
      <c r="C50" s="5" t="s">
        <v>150</v>
      </c>
      <c r="D50" s="5" t="s">
        <v>1646</v>
      </c>
      <c r="E50" s="5" t="s">
        <v>1647</v>
      </c>
      <c r="F50" s="5" t="s">
        <v>1648</v>
      </c>
      <c r="G50" s="5" t="s">
        <v>1603</v>
      </c>
      <c r="J50" s="5" t="s">
        <v>2107</v>
      </c>
    </row>
    <row r="51" spans="1:10">
      <c r="A51" s="5">
        <v>50</v>
      </c>
      <c r="B51" s="5" t="s">
        <v>1464</v>
      </c>
      <c r="C51" s="5" t="s">
        <v>150</v>
      </c>
      <c r="D51" s="5" t="s">
        <v>1649</v>
      </c>
      <c r="E51" s="5" t="s">
        <v>1650</v>
      </c>
      <c r="F51" s="5" t="s">
        <v>1651</v>
      </c>
      <c r="G51" s="5" t="s">
        <v>1652</v>
      </c>
      <c r="H51" s="5" t="s">
        <v>1653</v>
      </c>
      <c r="J51" s="5" t="s">
        <v>2107</v>
      </c>
    </row>
    <row r="52" spans="1:10">
      <c r="A52" s="5">
        <v>51</v>
      </c>
      <c r="B52" s="5" t="s">
        <v>1464</v>
      </c>
      <c r="C52" s="5" t="s">
        <v>150</v>
      </c>
      <c r="D52" s="5" t="s">
        <v>1654</v>
      </c>
      <c r="E52" s="5" t="s">
        <v>1655</v>
      </c>
      <c r="F52" s="5" t="s">
        <v>1656</v>
      </c>
      <c r="G52" s="5" t="s">
        <v>1652</v>
      </c>
      <c r="H52" s="5" t="s">
        <v>1657</v>
      </c>
      <c r="J52" s="5" t="s">
        <v>2107</v>
      </c>
    </row>
    <row r="53" spans="1:10">
      <c r="A53" s="5">
        <v>52</v>
      </c>
      <c r="B53" s="5" t="s">
        <v>1464</v>
      </c>
      <c r="C53" s="5" t="s">
        <v>150</v>
      </c>
      <c r="D53" s="5" t="s">
        <v>1658</v>
      </c>
      <c r="E53" s="5" t="s">
        <v>1659</v>
      </c>
      <c r="F53" s="5" t="s">
        <v>1660</v>
      </c>
      <c r="G53" s="5" t="s">
        <v>1603</v>
      </c>
      <c r="J53" s="5" t="s">
        <v>2107</v>
      </c>
    </row>
    <row r="54" spans="1:10">
      <c r="A54" s="5">
        <v>53</v>
      </c>
      <c r="B54" s="5" t="s">
        <v>1464</v>
      </c>
      <c r="C54" s="5" t="s">
        <v>150</v>
      </c>
      <c r="D54" s="5" t="s">
        <v>1661</v>
      </c>
      <c r="E54" s="5" t="s">
        <v>1662</v>
      </c>
      <c r="F54" s="5" t="s">
        <v>1663</v>
      </c>
      <c r="G54" s="5" t="s">
        <v>1652</v>
      </c>
      <c r="J54" s="5" t="s">
        <v>2107</v>
      </c>
    </row>
    <row r="55" spans="1:10">
      <c r="A55" s="5">
        <v>54</v>
      </c>
      <c r="B55" s="5" t="s">
        <v>1464</v>
      </c>
      <c r="C55" s="5" t="s">
        <v>150</v>
      </c>
      <c r="D55" s="5" t="s">
        <v>1664</v>
      </c>
      <c r="E55" s="5" t="s">
        <v>1665</v>
      </c>
      <c r="F55" s="5" t="s">
        <v>1666</v>
      </c>
      <c r="G55" s="5" t="s">
        <v>1667</v>
      </c>
      <c r="J55" s="5" t="s">
        <v>2107</v>
      </c>
    </row>
    <row r="56" spans="1:10">
      <c r="A56" s="5">
        <v>55</v>
      </c>
      <c r="B56" s="5" t="s">
        <v>1464</v>
      </c>
      <c r="C56" s="5" t="s">
        <v>150</v>
      </c>
      <c r="D56" s="5" t="s">
        <v>1668</v>
      </c>
      <c r="E56" s="5" t="s">
        <v>1669</v>
      </c>
      <c r="F56" s="5" t="s">
        <v>1670</v>
      </c>
      <c r="G56" s="5" t="s">
        <v>1671</v>
      </c>
      <c r="J56" s="5" t="s">
        <v>2107</v>
      </c>
    </row>
    <row r="57" spans="1:10">
      <c r="A57" s="5">
        <v>56</v>
      </c>
      <c r="B57" s="5" t="s">
        <v>1464</v>
      </c>
      <c r="C57" s="5" t="s">
        <v>150</v>
      </c>
      <c r="D57" s="5" t="s">
        <v>1672</v>
      </c>
      <c r="E57" s="5" t="s">
        <v>1673</v>
      </c>
      <c r="F57" s="5" t="s">
        <v>1674</v>
      </c>
      <c r="G57" s="5" t="s">
        <v>1482</v>
      </c>
      <c r="J57" s="5" t="s">
        <v>2107</v>
      </c>
    </row>
    <row r="58" spans="1:10">
      <c r="A58" s="5">
        <v>57</v>
      </c>
      <c r="B58" s="5" t="s">
        <v>1464</v>
      </c>
      <c r="C58" s="5" t="s">
        <v>150</v>
      </c>
      <c r="D58" s="5" t="s">
        <v>1675</v>
      </c>
      <c r="E58" s="5" t="s">
        <v>1676</v>
      </c>
      <c r="F58" s="5" t="s">
        <v>1677</v>
      </c>
      <c r="G58" s="5" t="s">
        <v>1486</v>
      </c>
      <c r="H58" s="5" t="s">
        <v>1678</v>
      </c>
      <c r="J58" s="5" t="s">
        <v>2107</v>
      </c>
    </row>
    <row r="59" spans="1:10">
      <c r="A59" s="5">
        <v>58</v>
      </c>
      <c r="B59" s="5" t="s">
        <v>1464</v>
      </c>
      <c r="C59" s="5" t="s">
        <v>150</v>
      </c>
      <c r="D59" s="5" t="s">
        <v>1679</v>
      </c>
      <c r="E59" s="5" t="s">
        <v>1680</v>
      </c>
      <c r="F59" s="5" t="s">
        <v>1681</v>
      </c>
      <c r="G59" s="5" t="s">
        <v>1652</v>
      </c>
      <c r="J59" s="5" t="s">
        <v>2107</v>
      </c>
    </row>
    <row r="60" spans="1:10">
      <c r="A60" s="5">
        <v>59</v>
      </c>
      <c r="B60" s="5" t="s">
        <v>1464</v>
      </c>
      <c r="C60" s="5" t="s">
        <v>150</v>
      </c>
      <c r="D60" s="5" t="s">
        <v>1682</v>
      </c>
      <c r="E60" s="5" t="s">
        <v>1683</v>
      </c>
      <c r="F60" s="5" t="s">
        <v>1684</v>
      </c>
      <c r="G60" s="5" t="s">
        <v>1528</v>
      </c>
      <c r="J60" s="5" t="s">
        <v>2107</v>
      </c>
    </row>
    <row r="61" spans="1:10">
      <c r="A61" s="5">
        <v>60</v>
      </c>
      <c r="B61" s="5" t="s">
        <v>1464</v>
      </c>
      <c r="C61" s="5" t="s">
        <v>150</v>
      </c>
      <c r="D61" s="5" t="s">
        <v>1685</v>
      </c>
      <c r="E61" s="5" t="s">
        <v>1686</v>
      </c>
      <c r="F61" s="5" t="s">
        <v>1687</v>
      </c>
      <c r="G61" s="5" t="s">
        <v>1688</v>
      </c>
      <c r="J61" s="5" t="s">
        <v>2107</v>
      </c>
    </row>
    <row r="62" spans="1:10">
      <c r="A62" s="5">
        <v>61</v>
      </c>
      <c r="B62" s="5" t="s">
        <v>1464</v>
      </c>
      <c r="C62" s="5" t="s">
        <v>150</v>
      </c>
      <c r="D62" s="5" t="s">
        <v>1689</v>
      </c>
      <c r="E62" s="5" t="s">
        <v>1690</v>
      </c>
      <c r="F62" s="5" t="s">
        <v>1691</v>
      </c>
      <c r="G62" s="5" t="s">
        <v>1504</v>
      </c>
      <c r="H62" s="5" t="s">
        <v>1692</v>
      </c>
      <c r="J62" s="5" t="s">
        <v>2107</v>
      </c>
    </row>
    <row r="63" spans="1:10">
      <c r="A63" s="5">
        <v>62</v>
      </c>
      <c r="B63" s="5" t="s">
        <v>1464</v>
      </c>
      <c r="C63" s="5" t="s">
        <v>150</v>
      </c>
      <c r="D63" s="5" t="s">
        <v>1693</v>
      </c>
      <c r="E63" s="5" t="s">
        <v>1694</v>
      </c>
      <c r="F63" s="5" t="s">
        <v>1695</v>
      </c>
      <c r="G63" s="5" t="s">
        <v>1528</v>
      </c>
      <c r="H63" s="5" t="s">
        <v>1696</v>
      </c>
      <c r="J63" s="5" t="s">
        <v>2107</v>
      </c>
    </row>
    <row r="64" spans="1:10">
      <c r="A64" s="5">
        <v>63</v>
      </c>
      <c r="B64" s="5" t="s">
        <v>1464</v>
      </c>
      <c r="C64" s="5" t="s">
        <v>150</v>
      </c>
      <c r="D64" s="5" t="s">
        <v>1697</v>
      </c>
      <c r="E64" s="5" t="s">
        <v>1698</v>
      </c>
      <c r="F64" s="5" t="s">
        <v>1699</v>
      </c>
      <c r="G64" s="5" t="s">
        <v>1528</v>
      </c>
      <c r="J64" s="5" t="s">
        <v>2107</v>
      </c>
    </row>
    <row r="65" spans="1:10">
      <c r="A65" s="5">
        <v>64</v>
      </c>
      <c r="B65" s="5" t="s">
        <v>1464</v>
      </c>
      <c r="C65" s="5" t="s">
        <v>150</v>
      </c>
      <c r="D65" s="5" t="s">
        <v>1700</v>
      </c>
      <c r="E65" s="5" t="s">
        <v>1701</v>
      </c>
      <c r="F65" s="5" t="s">
        <v>1702</v>
      </c>
      <c r="G65" s="5" t="s">
        <v>1703</v>
      </c>
      <c r="J65" s="5" t="s">
        <v>2107</v>
      </c>
    </row>
    <row r="66" spans="1:10">
      <c r="A66" s="5">
        <v>65</v>
      </c>
      <c r="B66" s="5" t="s">
        <v>1464</v>
      </c>
      <c r="C66" s="5" t="s">
        <v>150</v>
      </c>
      <c r="D66" s="5" t="s">
        <v>1704</v>
      </c>
      <c r="E66" s="5" t="s">
        <v>1705</v>
      </c>
      <c r="F66" s="5" t="s">
        <v>1706</v>
      </c>
      <c r="G66" s="5" t="s">
        <v>1703</v>
      </c>
      <c r="J66" s="5" t="s">
        <v>2107</v>
      </c>
    </row>
    <row r="67" spans="1:10">
      <c r="A67" s="5">
        <v>66</v>
      </c>
      <c r="B67" s="5" t="s">
        <v>1464</v>
      </c>
      <c r="C67" s="5" t="s">
        <v>150</v>
      </c>
      <c r="D67" s="5" t="s">
        <v>1707</v>
      </c>
      <c r="E67" s="5" t="s">
        <v>1708</v>
      </c>
      <c r="F67" s="5" t="s">
        <v>1709</v>
      </c>
      <c r="G67" s="5" t="s">
        <v>1528</v>
      </c>
      <c r="J67" s="5" t="s">
        <v>2107</v>
      </c>
    </row>
    <row r="68" spans="1:10">
      <c r="A68" s="5">
        <v>67</v>
      </c>
      <c r="B68" s="5" t="s">
        <v>1464</v>
      </c>
      <c r="C68" s="5" t="s">
        <v>150</v>
      </c>
      <c r="D68" s="5" t="s">
        <v>1710</v>
      </c>
      <c r="E68" s="5" t="s">
        <v>1711</v>
      </c>
      <c r="F68" s="5" t="s">
        <v>1712</v>
      </c>
      <c r="G68" s="5" t="s">
        <v>1713</v>
      </c>
      <c r="J68" s="5" t="s">
        <v>2107</v>
      </c>
    </row>
    <row r="69" spans="1:10">
      <c r="A69" s="5">
        <v>68</v>
      </c>
      <c r="B69" s="5" t="s">
        <v>1464</v>
      </c>
      <c r="C69" s="5" t="s">
        <v>150</v>
      </c>
      <c r="D69" s="5" t="s">
        <v>1714</v>
      </c>
      <c r="E69" s="5" t="s">
        <v>1715</v>
      </c>
      <c r="F69" s="5" t="s">
        <v>1716</v>
      </c>
      <c r="G69" s="5" t="s">
        <v>1713</v>
      </c>
      <c r="J69" s="5" t="s">
        <v>2107</v>
      </c>
    </row>
    <row r="70" spans="1:10">
      <c r="A70" s="5">
        <v>69</v>
      </c>
      <c r="B70" s="5" t="s">
        <v>1464</v>
      </c>
      <c r="C70" s="5" t="s">
        <v>150</v>
      </c>
      <c r="D70" s="5" t="s">
        <v>1717</v>
      </c>
      <c r="E70" s="5" t="s">
        <v>1718</v>
      </c>
      <c r="F70" s="5" t="s">
        <v>1719</v>
      </c>
      <c r="G70" s="5" t="s">
        <v>1688</v>
      </c>
      <c r="J70" s="5" t="s">
        <v>2107</v>
      </c>
    </row>
    <row r="71" spans="1:10">
      <c r="A71" s="5">
        <v>70</v>
      </c>
      <c r="B71" s="5" t="s">
        <v>1464</v>
      </c>
      <c r="C71" s="5" t="s">
        <v>150</v>
      </c>
      <c r="D71" s="5" t="s">
        <v>1720</v>
      </c>
      <c r="E71" s="5" t="s">
        <v>1721</v>
      </c>
      <c r="F71" s="5" t="s">
        <v>1722</v>
      </c>
      <c r="G71" s="5" t="s">
        <v>1703</v>
      </c>
      <c r="J71" s="5" t="s">
        <v>2107</v>
      </c>
    </row>
    <row r="72" spans="1:10">
      <c r="A72" s="5">
        <v>71</v>
      </c>
      <c r="B72" s="5" t="s">
        <v>1464</v>
      </c>
      <c r="C72" s="5" t="s">
        <v>150</v>
      </c>
      <c r="D72" s="5" t="s">
        <v>1723</v>
      </c>
      <c r="E72" s="5" t="s">
        <v>1724</v>
      </c>
      <c r="F72" s="5" t="s">
        <v>1725</v>
      </c>
      <c r="G72" s="5" t="s">
        <v>1652</v>
      </c>
      <c r="J72" s="5" t="s">
        <v>2107</v>
      </c>
    </row>
    <row r="73" spans="1:10">
      <c r="A73" s="5">
        <v>72</v>
      </c>
      <c r="B73" s="5" t="s">
        <v>1464</v>
      </c>
      <c r="C73" s="5" t="s">
        <v>150</v>
      </c>
      <c r="D73" s="5" t="s">
        <v>1726</v>
      </c>
      <c r="E73" s="5" t="s">
        <v>1727</v>
      </c>
      <c r="F73" s="5" t="s">
        <v>1728</v>
      </c>
      <c r="G73" s="5" t="s">
        <v>1713</v>
      </c>
      <c r="J73" s="5" t="s">
        <v>2107</v>
      </c>
    </row>
    <row r="74" spans="1:10">
      <c r="A74" s="5">
        <v>73</v>
      </c>
      <c r="B74" s="5" t="s">
        <v>1464</v>
      </c>
      <c r="C74" s="5" t="s">
        <v>150</v>
      </c>
      <c r="D74" s="5" t="s">
        <v>1729</v>
      </c>
      <c r="E74" s="5" t="s">
        <v>1730</v>
      </c>
      <c r="F74" s="5" t="s">
        <v>1731</v>
      </c>
      <c r="G74" s="5" t="s">
        <v>1732</v>
      </c>
      <c r="J74" s="5" t="s">
        <v>2107</v>
      </c>
    </row>
    <row r="75" spans="1:10">
      <c r="A75" s="5">
        <v>74</v>
      </c>
      <c r="B75" s="5" t="s">
        <v>1464</v>
      </c>
      <c r="C75" s="5" t="s">
        <v>150</v>
      </c>
      <c r="D75" s="5" t="s">
        <v>1733</v>
      </c>
      <c r="E75" s="5" t="s">
        <v>1734</v>
      </c>
      <c r="F75" s="5" t="s">
        <v>1735</v>
      </c>
      <c r="G75" s="5" t="s">
        <v>1713</v>
      </c>
      <c r="J75" s="5" t="s">
        <v>2107</v>
      </c>
    </row>
    <row r="76" spans="1:10">
      <c r="A76" s="5">
        <v>75</v>
      </c>
      <c r="B76" s="5" t="s">
        <v>1464</v>
      </c>
      <c r="C76" s="5" t="s">
        <v>150</v>
      </c>
      <c r="D76" s="5" t="s">
        <v>1736</v>
      </c>
      <c r="E76" s="5" t="s">
        <v>1737</v>
      </c>
      <c r="F76" s="5" t="s">
        <v>1738</v>
      </c>
      <c r="G76" s="5" t="s">
        <v>1652</v>
      </c>
      <c r="H76" s="5" t="s">
        <v>1739</v>
      </c>
      <c r="J76" s="5" t="s">
        <v>2107</v>
      </c>
    </row>
    <row r="77" spans="1:10">
      <c r="A77" s="5">
        <v>76</v>
      </c>
      <c r="B77" s="5" t="s">
        <v>1464</v>
      </c>
      <c r="C77" s="5" t="s">
        <v>150</v>
      </c>
      <c r="D77" s="5" t="s">
        <v>1740</v>
      </c>
      <c r="E77" s="5" t="s">
        <v>1741</v>
      </c>
      <c r="F77" s="5" t="s">
        <v>1742</v>
      </c>
      <c r="G77" s="5" t="s">
        <v>1688</v>
      </c>
      <c r="J77" s="5" t="s">
        <v>2107</v>
      </c>
    </row>
    <row r="78" spans="1:10">
      <c r="A78" s="5">
        <v>77</v>
      </c>
      <c r="B78" s="5" t="s">
        <v>1464</v>
      </c>
      <c r="C78" s="5" t="s">
        <v>150</v>
      </c>
      <c r="D78" s="5" t="s">
        <v>1743</v>
      </c>
      <c r="E78" s="5" t="s">
        <v>1744</v>
      </c>
      <c r="F78" s="5" t="s">
        <v>1745</v>
      </c>
      <c r="G78" s="5" t="s">
        <v>1746</v>
      </c>
      <c r="J78" s="5" t="s">
        <v>2107</v>
      </c>
    </row>
    <row r="79" spans="1:10">
      <c r="A79" s="5">
        <v>78</v>
      </c>
      <c r="B79" s="5" t="s">
        <v>1464</v>
      </c>
      <c r="C79" s="5" t="s">
        <v>150</v>
      </c>
      <c r="D79" s="5" t="s">
        <v>1747</v>
      </c>
      <c r="E79" s="5" t="s">
        <v>1748</v>
      </c>
      <c r="F79" s="5" t="s">
        <v>1749</v>
      </c>
      <c r="G79" s="5" t="s">
        <v>1644</v>
      </c>
      <c r="J79" s="5" t="s">
        <v>2107</v>
      </c>
    </row>
    <row r="80" spans="1:10">
      <c r="A80" s="5">
        <v>79</v>
      </c>
      <c r="B80" s="5" t="s">
        <v>1464</v>
      </c>
      <c r="C80" s="5" t="s">
        <v>150</v>
      </c>
      <c r="D80" s="5" t="s">
        <v>1750</v>
      </c>
      <c r="E80" s="5" t="s">
        <v>1751</v>
      </c>
      <c r="F80" s="5" t="s">
        <v>1752</v>
      </c>
      <c r="G80" s="5" t="s">
        <v>1528</v>
      </c>
      <c r="J80" s="5" t="s">
        <v>2107</v>
      </c>
    </row>
    <row r="81" spans="1:10">
      <c r="A81" s="5">
        <v>80</v>
      </c>
      <c r="B81" s="5" t="s">
        <v>1464</v>
      </c>
      <c r="C81" s="5" t="s">
        <v>150</v>
      </c>
      <c r="D81" s="5" t="s">
        <v>1753</v>
      </c>
      <c r="E81" s="5" t="s">
        <v>1754</v>
      </c>
      <c r="F81" s="5" t="s">
        <v>1755</v>
      </c>
      <c r="G81" s="5" t="s">
        <v>1603</v>
      </c>
      <c r="J81" s="5" t="s">
        <v>2107</v>
      </c>
    </row>
    <row r="82" spans="1:10">
      <c r="A82" s="5">
        <v>81</v>
      </c>
      <c r="B82" s="5" t="s">
        <v>1464</v>
      </c>
      <c r="C82" s="5" t="s">
        <v>150</v>
      </c>
      <c r="D82" s="5" t="s">
        <v>1756</v>
      </c>
      <c r="E82" s="5" t="s">
        <v>1757</v>
      </c>
      <c r="F82" s="5" t="s">
        <v>1758</v>
      </c>
      <c r="G82" s="5" t="s">
        <v>1759</v>
      </c>
      <c r="J82" s="5" t="s">
        <v>2107</v>
      </c>
    </row>
    <row r="83" spans="1:10">
      <c r="A83" s="5">
        <v>82</v>
      </c>
      <c r="B83" s="5" t="s">
        <v>1464</v>
      </c>
      <c r="C83" s="5" t="s">
        <v>150</v>
      </c>
      <c r="D83" s="5" t="s">
        <v>1760</v>
      </c>
      <c r="E83" s="5" t="s">
        <v>1761</v>
      </c>
      <c r="F83" s="5" t="s">
        <v>1762</v>
      </c>
      <c r="G83" s="5" t="s">
        <v>1713</v>
      </c>
      <c r="J83" s="5" t="s">
        <v>2107</v>
      </c>
    </row>
    <row r="84" spans="1:10">
      <c r="A84" s="5">
        <v>83</v>
      </c>
      <c r="B84" s="5" t="s">
        <v>1464</v>
      </c>
      <c r="C84" s="5" t="s">
        <v>150</v>
      </c>
      <c r="D84" s="5" t="s">
        <v>1763</v>
      </c>
      <c r="E84" s="5" t="s">
        <v>1764</v>
      </c>
      <c r="F84" s="5" t="s">
        <v>1765</v>
      </c>
      <c r="G84" s="5" t="s">
        <v>1766</v>
      </c>
      <c r="J84" s="5" t="s">
        <v>2107</v>
      </c>
    </row>
    <row r="85" spans="1:10">
      <c r="A85" s="5">
        <v>84</v>
      </c>
      <c r="B85" s="5" t="s">
        <v>1464</v>
      </c>
      <c r="C85" s="5" t="s">
        <v>150</v>
      </c>
      <c r="D85" s="5" t="s">
        <v>1767</v>
      </c>
      <c r="E85" s="5" t="s">
        <v>1768</v>
      </c>
      <c r="F85" s="5" t="s">
        <v>1769</v>
      </c>
      <c r="G85" s="5" t="s">
        <v>1614</v>
      </c>
      <c r="J85" s="5" t="s">
        <v>2107</v>
      </c>
    </row>
    <row r="86" spans="1:10">
      <c r="A86" s="5">
        <v>85</v>
      </c>
      <c r="B86" s="5" t="s">
        <v>1464</v>
      </c>
      <c r="C86" s="5" t="s">
        <v>150</v>
      </c>
      <c r="D86" s="5" t="s">
        <v>1770</v>
      </c>
      <c r="E86" s="5" t="s">
        <v>1771</v>
      </c>
      <c r="F86" s="5" t="s">
        <v>1772</v>
      </c>
      <c r="G86" s="5" t="s">
        <v>1528</v>
      </c>
      <c r="J86" s="5" t="s">
        <v>2107</v>
      </c>
    </row>
    <row r="87" spans="1:10">
      <c r="A87" s="5">
        <v>86</v>
      </c>
      <c r="B87" s="5" t="s">
        <v>1464</v>
      </c>
      <c r="C87" s="5" t="s">
        <v>150</v>
      </c>
      <c r="D87" s="5" t="s">
        <v>1773</v>
      </c>
      <c r="E87" s="5" t="s">
        <v>1774</v>
      </c>
      <c r="F87" s="5" t="s">
        <v>1775</v>
      </c>
      <c r="G87" s="5" t="s">
        <v>1776</v>
      </c>
      <c r="J87" s="5" t="s">
        <v>2107</v>
      </c>
    </row>
    <row r="88" spans="1:10">
      <c r="A88" s="5">
        <v>87</v>
      </c>
      <c r="B88" s="5" t="s">
        <v>1464</v>
      </c>
      <c r="C88" s="5" t="s">
        <v>150</v>
      </c>
      <c r="D88" s="5" t="s">
        <v>1777</v>
      </c>
      <c r="E88" s="5" t="s">
        <v>1778</v>
      </c>
      <c r="F88" s="5" t="s">
        <v>1779</v>
      </c>
      <c r="G88" s="5" t="s">
        <v>1515</v>
      </c>
      <c r="J88" s="5" t="s">
        <v>2107</v>
      </c>
    </row>
    <row r="89" spans="1:10">
      <c r="A89" s="5">
        <v>88</v>
      </c>
      <c r="B89" s="5" t="s">
        <v>1464</v>
      </c>
      <c r="C89" s="5" t="s">
        <v>150</v>
      </c>
      <c r="D89" s="5" t="s">
        <v>1780</v>
      </c>
      <c r="E89" s="5" t="s">
        <v>1781</v>
      </c>
      <c r="F89" s="5" t="s">
        <v>1782</v>
      </c>
      <c r="G89" s="5" t="s">
        <v>1783</v>
      </c>
      <c r="J89" s="5" t="s">
        <v>2107</v>
      </c>
    </row>
    <row r="90" spans="1:10">
      <c r="A90" s="5">
        <v>89</v>
      </c>
      <c r="B90" s="5" t="s">
        <v>1464</v>
      </c>
      <c r="C90" s="5" t="s">
        <v>150</v>
      </c>
      <c r="D90" s="5" t="s">
        <v>1784</v>
      </c>
      <c r="E90" s="5" t="s">
        <v>1785</v>
      </c>
      <c r="F90" s="5" t="s">
        <v>1786</v>
      </c>
      <c r="G90" s="5" t="s">
        <v>1539</v>
      </c>
      <c r="J90" s="5" t="s">
        <v>2107</v>
      </c>
    </row>
    <row r="91" spans="1:10">
      <c r="A91" s="5">
        <v>90</v>
      </c>
      <c r="B91" s="5" t="s">
        <v>1464</v>
      </c>
      <c r="C91" s="5" t="s">
        <v>150</v>
      </c>
      <c r="D91" s="5" t="s">
        <v>1787</v>
      </c>
      <c r="E91" s="5" t="s">
        <v>1788</v>
      </c>
      <c r="F91" s="5" t="s">
        <v>1789</v>
      </c>
      <c r="G91" s="5" t="s">
        <v>1790</v>
      </c>
      <c r="J91" s="5" t="s">
        <v>2107</v>
      </c>
    </row>
    <row r="92" spans="1:10">
      <c r="A92" s="5">
        <v>91</v>
      </c>
      <c r="B92" s="5" t="s">
        <v>1464</v>
      </c>
      <c r="C92" s="5" t="s">
        <v>150</v>
      </c>
      <c r="D92" s="5" t="s">
        <v>1791</v>
      </c>
      <c r="E92" s="5" t="s">
        <v>1792</v>
      </c>
      <c r="F92" s="5" t="s">
        <v>1793</v>
      </c>
      <c r="G92" s="5" t="s">
        <v>1468</v>
      </c>
      <c r="J92" s="5" t="s">
        <v>2107</v>
      </c>
    </row>
    <row r="93" spans="1:10">
      <c r="A93" s="5">
        <v>92</v>
      </c>
      <c r="B93" s="5" t="s">
        <v>1464</v>
      </c>
      <c r="C93" s="5" t="s">
        <v>150</v>
      </c>
      <c r="D93" s="5" t="s">
        <v>1794</v>
      </c>
      <c r="E93" s="5" t="s">
        <v>1795</v>
      </c>
      <c r="F93" s="5" t="s">
        <v>1796</v>
      </c>
      <c r="G93" s="5" t="s">
        <v>1746</v>
      </c>
      <c r="J93" s="5" t="s">
        <v>2107</v>
      </c>
    </row>
    <row r="94" spans="1:10">
      <c r="A94" s="5">
        <v>93</v>
      </c>
      <c r="B94" s="5" t="s">
        <v>1464</v>
      </c>
      <c r="C94" s="5" t="s">
        <v>150</v>
      </c>
      <c r="D94" s="5" t="s">
        <v>1797</v>
      </c>
      <c r="E94" s="5" t="s">
        <v>1798</v>
      </c>
      <c r="F94" s="5" t="s">
        <v>1799</v>
      </c>
      <c r="G94" s="5" t="s">
        <v>1591</v>
      </c>
      <c r="J94" s="5" t="s">
        <v>2107</v>
      </c>
    </row>
    <row r="95" spans="1:10">
      <c r="A95" s="5">
        <v>94</v>
      </c>
      <c r="B95" s="5" t="s">
        <v>1464</v>
      </c>
      <c r="C95" s="5" t="s">
        <v>150</v>
      </c>
      <c r="D95" s="5" t="s">
        <v>1800</v>
      </c>
      <c r="E95" s="5" t="s">
        <v>1801</v>
      </c>
      <c r="F95" s="5" t="s">
        <v>1802</v>
      </c>
      <c r="G95" s="5" t="s">
        <v>1591</v>
      </c>
      <c r="J95" s="5" t="s">
        <v>2107</v>
      </c>
    </row>
    <row r="96" spans="1:10">
      <c r="A96" s="5">
        <v>95</v>
      </c>
      <c r="B96" s="5" t="s">
        <v>1464</v>
      </c>
      <c r="C96" s="5" t="s">
        <v>150</v>
      </c>
      <c r="D96" s="5" t="s">
        <v>1803</v>
      </c>
      <c r="E96" s="5" t="s">
        <v>1804</v>
      </c>
      <c r="F96" s="5" t="s">
        <v>1805</v>
      </c>
      <c r="G96" s="5" t="s">
        <v>1806</v>
      </c>
      <c r="J96" s="5" t="s">
        <v>2107</v>
      </c>
    </row>
    <row r="97" spans="1:10">
      <c r="A97" s="5">
        <v>96</v>
      </c>
      <c r="B97" s="5" t="s">
        <v>1464</v>
      </c>
      <c r="C97" s="5" t="s">
        <v>150</v>
      </c>
      <c r="D97" s="5" t="s">
        <v>1807</v>
      </c>
      <c r="E97" s="5" t="s">
        <v>1808</v>
      </c>
      <c r="F97" s="5" t="s">
        <v>1805</v>
      </c>
      <c r="G97" s="5" t="s">
        <v>1809</v>
      </c>
      <c r="J97" s="5" t="s">
        <v>2107</v>
      </c>
    </row>
    <row r="98" spans="1:10">
      <c r="A98" s="5">
        <v>97</v>
      </c>
      <c r="B98" s="5" t="s">
        <v>1464</v>
      </c>
      <c r="C98" s="5" t="s">
        <v>150</v>
      </c>
      <c r="D98" s="5" t="s">
        <v>1810</v>
      </c>
      <c r="E98" s="5" t="s">
        <v>1811</v>
      </c>
      <c r="F98" s="5" t="s">
        <v>1812</v>
      </c>
      <c r="G98" s="5" t="s">
        <v>1547</v>
      </c>
      <c r="J98" s="5" t="s">
        <v>2107</v>
      </c>
    </row>
    <row r="99" spans="1:10">
      <c r="A99" s="5">
        <v>98</v>
      </c>
      <c r="B99" s="5" t="s">
        <v>1464</v>
      </c>
      <c r="C99" s="5" t="s">
        <v>150</v>
      </c>
      <c r="D99" s="5" t="s">
        <v>1813</v>
      </c>
      <c r="E99" s="5" t="s">
        <v>1814</v>
      </c>
      <c r="F99" s="5" t="s">
        <v>1815</v>
      </c>
      <c r="G99" s="5" t="s">
        <v>1539</v>
      </c>
      <c r="J99" s="5" t="s">
        <v>2107</v>
      </c>
    </row>
    <row r="100" spans="1:10">
      <c r="A100" s="5">
        <v>99</v>
      </c>
      <c r="B100" s="5" t="s">
        <v>1464</v>
      </c>
      <c r="C100" s="5" t="s">
        <v>150</v>
      </c>
      <c r="D100" s="5" t="s">
        <v>1816</v>
      </c>
      <c r="E100" s="5" t="s">
        <v>1817</v>
      </c>
      <c r="F100" s="5" t="s">
        <v>1818</v>
      </c>
      <c r="G100" s="5" t="s">
        <v>1539</v>
      </c>
      <c r="J100" s="5" t="s">
        <v>2107</v>
      </c>
    </row>
    <row r="101" spans="1:10">
      <c r="A101" s="5">
        <v>100</v>
      </c>
      <c r="B101" s="5" t="s">
        <v>1464</v>
      </c>
      <c r="C101" s="5" t="s">
        <v>150</v>
      </c>
      <c r="D101" s="5" t="s">
        <v>1819</v>
      </c>
      <c r="E101" s="5" t="s">
        <v>1820</v>
      </c>
      <c r="F101" s="5" t="s">
        <v>1821</v>
      </c>
      <c r="G101" s="5" t="s">
        <v>1539</v>
      </c>
      <c r="H101" s="5" t="s">
        <v>1822</v>
      </c>
      <c r="J101" s="5" t="s">
        <v>2107</v>
      </c>
    </row>
    <row r="102" spans="1:10">
      <c r="A102" s="5">
        <v>101</v>
      </c>
      <c r="B102" s="5" t="s">
        <v>1464</v>
      </c>
      <c r="C102" s="5" t="s">
        <v>150</v>
      </c>
      <c r="D102" s="5" t="s">
        <v>1823</v>
      </c>
      <c r="E102" s="5" t="s">
        <v>1824</v>
      </c>
      <c r="F102" s="5" t="s">
        <v>1825</v>
      </c>
      <c r="G102" s="5" t="s">
        <v>1532</v>
      </c>
      <c r="J102" s="5" t="s">
        <v>2107</v>
      </c>
    </row>
    <row r="103" spans="1:10">
      <c r="A103" s="5">
        <v>102</v>
      </c>
      <c r="B103" s="5" t="s">
        <v>1464</v>
      </c>
      <c r="C103" s="5" t="s">
        <v>150</v>
      </c>
      <c r="D103" s="5" t="s">
        <v>1826</v>
      </c>
      <c r="E103" s="5" t="s">
        <v>1827</v>
      </c>
      <c r="F103" s="5" t="s">
        <v>1828</v>
      </c>
      <c r="G103" s="5" t="s">
        <v>1713</v>
      </c>
      <c r="H103" s="5" t="s">
        <v>1829</v>
      </c>
      <c r="J103" s="5" t="s">
        <v>2107</v>
      </c>
    </row>
    <row r="104" spans="1:10">
      <c r="A104" s="5">
        <v>103</v>
      </c>
      <c r="B104" s="5" t="s">
        <v>1464</v>
      </c>
      <c r="C104" s="5" t="s">
        <v>150</v>
      </c>
      <c r="D104" s="5" t="s">
        <v>1830</v>
      </c>
      <c r="E104" s="5" t="s">
        <v>1831</v>
      </c>
      <c r="F104" s="5" t="s">
        <v>1832</v>
      </c>
      <c r="G104" s="5" t="s">
        <v>1652</v>
      </c>
      <c r="H104" s="5" t="s">
        <v>1833</v>
      </c>
      <c r="J104" s="5" t="s">
        <v>2107</v>
      </c>
    </row>
    <row r="105" spans="1:10">
      <c r="A105" s="5">
        <v>104</v>
      </c>
      <c r="B105" s="5" t="s">
        <v>1464</v>
      </c>
      <c r="C105" s="5" t="s">
        <v>150</v>
      </c>
      <c r="D105" s="5" t="s">
        <v>1834</v>
      </c>
      <c r="E105" s="5" t="s">
        <v>1835</v>
      </c>
      <c r="F105" s="5" t="s">
        <v>1836</v>
      </c>
      <c r="G105" s="5" t="s">
        <v>1783</v>
      </c>
      <c r="H105" s="5" t="s">
        <v>1837</v>
      </c>
      <c r="J105" s="5" t="s">
        <v>2107</v>
      </c>
    </row>
    <row r="106" spans="1:10">
      <c r="A106" s="5">
        <v>105</v>
      </c>
      <c r="B106" s="5" t="s">
        <v>1464</v>
      </c>
      <c r="C106" s="5" t="s">
        <v>150</v>
      </c>
      <c r="D106" s="5" t="s">
        <v>1838</v>
      </c>
      <c r="E106" s="5" t="s">
        <v>1839</v>
      </c>
      <c r="F106" s="5" t="s">
        <v>1840</v>
      </c>
      <c r="G106" s="5" t="s">
        <v>1599</v>
      </c>
      <c r="J106" s="5" t="s">
        <v>2107</v>
      </c>
    </row>
    <row r="107" spans="1:10">
      <c r="A107" s="5">
        <v>106</v>
      </c>
      <c r="B107" s="5" t="s">
        <v>1464</v>
      </c>
      <c r="C107" s="5" t="s">
        <v>150</v>
      </c>
      <c r="D107" s="5" t="s">
        <v>1841</v>
      </c>
      <c r="E107" s="5" t="s">
        <v>1842</v>
      </c>
      <c r="F107" s="5" t="s">
        <v>1843</v>
      </c>
      <c r="G107" s="5" t="s">
        <v>1591</v>
      </c>
      <c r="J107" s="5" t="s">
        <v>2107</v>
      </c>
    </row>
    <row r="108" spans="1:10">
      <c r="A108" s="5">
        <v>107</v>
      </c>
      <c r="B108" s="5" t="s">
        <v>1464</v>
      </c>
      <c r="C108" s="5" t="s">
        <v>150</v>
      </c>
      <c r="D108" s="5" t="s">
        <v>1844</v>
      </c>
      <c r="E108" s="5" t="s">
        <v>1845</v>
      </c>
      <c r="F108" s="5" t="s">
        <v>1846</v>
      </c>
      <c r="G108" s="5" t="s">
        <v>1547</v>
      </c>
      <c r="J108" s="5" t="s">
        <v>2107</v>
      </c>
    </row>
    <row r="109" spans="1:10">
      <c r="A109" s="5">
        <v>108</v>
      </c>
      <c r="B109" s="5" t="s">
        <v>1464</v>
      </c>
      <c r="C109" s="5" t="s">
        <v>150</v>
      </c>
      <c r="D109" s="5" t="s">
        <v>1847</v>
      </c>
      <c r="E109" s="5" t="s">
        <v>1848</v>
      </c>
      <c r="F109" s="5" t="s">
        <v>1849</v>
      </c>
      <c r="G109" s="5" t="s">
        <v>1528</v>
      </c>
      <c r="H109" s="5" t="s">
        <v>1850</v>
      </c>
      <c r="J109" s="5" t="s">
        <v>2107</v>
      </c>
    </row>
    <row r="110" spans="1:10">
      <c r="A110" s="5">
        <v>109</v>
      </c>
      <c r="B110" s="5" t="s">
        <v>1464</v>
      </c>
      <c r="C110" s="5" t="s">
        <v>150</v>
      </c>
      <c r="D110" s="5" t="s">
        <v>1851</v>
      </c>
      <c r="E110" s="5" t="s">
        <v>1852</v>
      </c>
      <c r="F110" s="5" t="s">
        <v>1853</v>
      </c>
      <c r="G110" s="5" t="s">
        <v>1532</v>
      </c>
      <c r="J110" s="5" t="s">
        <v>2107</v>
      </c>
    </row>
    <row r="111" spans="1:10">
      <c r="A111" s="5">
        <v>110</v>
      </c>
      <c r="B111" s="5" t="s">
        <v>1464</v>
      </c>
      <c r="C111" s="5" t="s">
        <v>150</v>
      </c>
      <c r="D111" s="5" t="s">
        <v>1854</v>
      </c>
      <c r="E111" s="5" t="s">
        <v>1855</v>
      </c>
      <c r="F111" s="5" t="s">
        <v>1856</v>
      </c>
      <c r="G111" s="5" t="s">
        <v>1591</v>
      </c>
      <c r="J111" s="5" t="s">
        <v>2107</v>
      </c>
    </row>
    <row r="112" spans="1:10">
      <c r="A112" s="5">
        <v>111</v>
      </c>
      <c r="B112" s="5" t="s">
        <v>1464</v>
      </c>
      <c r="C112" s="5" t="s">
        <v>150</v>
      </c>
      <c r="D112" s="5" t="s">
        <v>1857</v>
      </c>
      <c r="E112" s="5" t="s">
        <v>1858</v>
      </c>
      <c r="F112" s="5" t="s">
        <v>1859</v>
      </c>
      <c r="G112" s="5" t="s">
        <v>1599</v>
      </c>
      <c r="J112" s="5" t="s">
        <v>2107</v>
      </c>
    </row>
    <row r="113" spans="1:10">
      <c r="A113" s="5">
        <v>112</v>
      </c>
      <c r="B113" s="5" t="s">
        <v>1464</v>
      </c>
      <c r="C113" s="5" t="s">
        <v>150</v>
      </c>
      <c r="D113" s="5" t="s">
        <v>1860</v>
      </c>
      <c r="E113" s="5" t="s">
        <v>1861</v>
      </c>
      <c r="F113" s="5" t="s">
        <v>1862</v>
      </c>
      <c r="G113" s="5" t="s">
        <v>1539</v>
      </c>
      <c r="H113" s="5" t="s">
        <v>1863</v>
      </c>
      <c r="J113" s="5" t="s">
        <v>2107</v>
      </c>
    </row>
    <row r="114" spans="1:10">
      <c r="A114" s="5">
        <v>113</v>
      </c>
      <c r="B114" s="5" t="s">
        <v>1464</v>
      </c>
      <c r="C114" s="5" t="s">
        <v>150</v>
      </c>
      <c r="D114" s="5" t="s">
        <v>1864</v>
      </c>
      <c r="E114" s="5" t="s">
        <v>1865</v>
      </c>
      <c r="F114" s="5" t="s">
        <v>1866</v>
      </c>
      <c r="G114" s="5" t="s">
        <v>1688</v>
      </c>
      <c r="H114" s="5" t="s">
        <v>1867</v>
      </c>
      <c r="J114" s="5" t="s">
        <v>2107</v>
      </c>
    </row>
    <row r="115" spans="1:10">
      <c r="A115" s="5">
        <v>114</v>
      </c>
      <c r="B115" s="5" t="s">
        <v>1464</v>
      </c>
      <c r="C115" s="5" t="s">
        <v>150</v>
      </c>
      <c r="D115" s="5" t="s">
        <v>1868</v>
      </c>
      <c r="E115" s="5" t="s">
        <v>1869</v>
      </c>
      <c r="F115" s="5" t="s">
        <v>1870</v>
      </c>
      <c r="G115" s="5" t="s">
        <v>1486</v>
      </c>
      <c r="H115" s="5" t="s">
        <v>1871</v>
      </c>
      <c r="J115" s="5" t="s">
        <v>2107</v>
      </c>
    </row>
    <row r="116" spans="1:10">
      <c r="A116" s="5">
        <v>115</v>
      </c>
      <c r="B116" s="5" t="s">
        <v>1464</v>
      </c>
      <c r="C116" s="5" t="s">
        <v>150</v>
      </c>
      <c r="D116" s="5" t="s">
        <v>1872</v>
      </c>
      <c r="E116" s="5" t="s">
        <v>1873</v>
      </c>
      <c r="F116" s="5" t="s">
        <v>1874</v>
      </c>
      <c r="G116" s="5" t="s">
        <v>1539</v>
      </c>
      <c r="J116" s="5" t="s">
        <v>2107</v>
      </c>
    </row>
    <row r="117" spans="1:10">
      <c r="A117" s="5">
        <v>116</v>
      </c>
      <c r="B117" s="5" t="s">
        <v>1464</v>
      </c>
      <c r="C117" s="5" t="s">
        <v>150</v>
      </c>
      <c r="D117" s="5" t="s">
        <v>1875</v>
      </c>
      <c r="E117" s="5" t="s">
        <v>1876</v>
      </c>
      <c r="F117" s="5" t="s">
        <v>1877</v>
      </c>
      <c r="G117" s="5" t="s">
        <v>1591</v>
      </c>
      <c r="H117" s="5" t="s">
        <v>1878</v>
      </c>
      <c r="J117" s="5" t="s">
        <v>2107</v>
      </c>
    </row>
    <row r="118" spans="1:10">
      <c r="A118" s="5">
        <v>117</v>
      </c>
      <c r="B118" s="5" t="s">
        <v>1464</v>
      </c>
      <c r="C118" s="5" t="s">
        <v>150</v>
      </c>
      <c r="D118" s="5" t="s">
        <v>1879</v>
      </c>
      <c r="E118" s="5" t="s">
        <v>1880</v>
      </c>
      <c r="F118" s="5" t="s">
        <v>1881</v>
      </c>
      <c r="G118" s="5" t="s">
        <v>1504</v>
      </c>
      <c r="J118" s="5" t="s">
        <v>2107</v>
      </c>
    </row>
    <row r="119" spans="1:10">
      <c r="A119" s="5">
        <v>118</v>
      </c>
      <c r="B119" s="5" t="s">
        <v>1464</v>
      </c>
      <c r="C119" s="5" t="s">
        <v>150</v>
      </c>
      <c r="D119" s="5" t="s">
        <v>1882</v>
      </c>
      <c r="E119" s="5" t="s">
        <v>1883</v>
      </c>
      <c r="F119" s="5" t="s">
        <v>1884</v>
      </c>
      <c r="G119" s="5" t="s">
        <v>1539</v>
      </c>
      <c r="H119" s="5" t="s">
        <v>1885</v>
      </c>
      <c r="J119" s="5" t="s">
        <v>2107</v>
      </c>
    </row>
    <row r="120" spans="1:10">
      <c r="A120" s="5">
        <v>119</v>
      </c>
      <c r="B120" s="5" t="s">
        <v>1464</v>
      </c>
      <c r="C120" s="5" t="s">
        <v>150</v>
      </c>
      <c r="D120" s="5" t="s">
        <v>1886</v>
      </c>
      <c r="E120" s="5" t="s">
        <v>1887</v>
      </c>
      <c r="F120" s="5" t="s">
        <v>1888</v>
      </c>
      <c r="G120" s="5" t="s">
        <v>1644</v>
      </c>
      <c r="H120" s="5" t="s">
        <v>1889</v>
      </c>
      <c r="J120" s="5" t="s">
        <v>2107</v>
      </c>
    </row>
    <row r="121" spans="1:10">
      <c r="A121" s="5">
        <v>120</v>
      </c>
      <c r="B121" s="5" t="s">
        <v>1464</v>
      </c>
      <c r="C121" s="5" t="s">
        <v>150</v>
      </c>
      <c r="D121" s="5" t="s">
        <v>1890</v>
      </c>
      <c r="E121" s="5" t="s">
        <v>1891</v>
      </c>
      <c r="F121" s="5" t="s">
        <v>1892</v>
      </c>
      <c r="G121" s="5" t="s">
        <v>1703</v>
      </c>
      <c r="J121" s="5" t="s">
        <v>2107</v>
      </c>
    </row>
    <row r="122" spans="1:10">
      <c r="A122" s="5">
        <v>121</v>
      </c>
      <c r="B122" s="5" t="s">
        <v>1464</v>
      </c>
      <c r="C122" s="5" t="s">
        <v>150</v>
      </c>
      <c r="D122" s="5" t="s">
        <v>1893</v>
      </c>
      <c r="E122" s="5" t="s">
        <v>1894</v>
      </c>
      <c r="F122" s="5" t="s">
        <v>1895</v>
      </c>
      <c r="G122" s="5" t="s">
        <v>1591</v>
      </c>
      <c r="J122" s="5" t="s">
        <v>2107</v>
      </c>
    </row>
    <row r="123" spans="1:10">
      <c r="A123" s="5">
        <v>122</v>
      </c>
      <c r="B123" s="5" t="s">
        <v>1464</v>
      </c>
      <c r="C123" s="5" t="s">
        <v>150</v>
      </c>
      <c r="D123" s="5" t="s">
        <v>1896</v>
      </c>
      <c r="E123" s="5" t="s">
        <v>1897</v>
      </c>
      <c r="F123" s="5" t="s">
        <v>1898</v>
      </c>
      <c r="G123" s="5" t="s">
        <v>1565</v>
      </c>
      <c r="H123" s="5" t="s">
        <v>1899</v>
      </c>
      <c r="J123" s="5" t="s">
        <v>2107</v>
      </c>
    </row>
    <row r="124" spans="1:10">
      <c r="A124" s="5">
        <v>123</v>
      </c>
      <c r="B124" s="5" t="s">
        <v>1464</v>
      </c>
      <c r="C124" s="5" t="s">
        <v>150</v>
      </c>
      <c r="D124" s="5" t="s">
        <v>1900</v>
      </c>
      <c r="E124" s="5" t="s">
        <v>1901</v>
      </c>
      <c r="F124" s="5" t="s">
        <v>1902</v>
      </c>
      <c r="G124" s="5" t="s">
        <v>1478</v>
      </c>
      <c r="H124" s="5" t="s">
        <v>1903</v>
      </c>
      <c r="J124" s="5" t="s">
        <v>2107</v>
      </c>
    </row>
    <row r="125" spans="1:10">
      <c r="A125" s="5">
        <v>124</v>
      </c>
      <c r="B125" s="5" t="s">
        <v>1464</v>
      </c>
      <c r="C125" s="5" t="s">
        <v>150</v>
      </c>
      <c r="D125" s="5" t="s">
        <v>1904</v>
      </c>
      <c r="E125" s="5" t="s">
        <v>1905</v>
      </c>
      <c r="F125" s="5" t="s">
        <v>1906</v>
      </c>
      <c r="G125" s="5" t="s">
        <v>1652</v>
      </c>
      <c r="J125" s="5" t="s">
        <v>2107</v>
      </c>
    </row>
    <row r="126" spans="1:10">
      <c r="A126" s="5">
        <v>125</v>
      </c>
      <c r="B126" s="5" t="s">
        <v>1464</v>
      </c>
      <c r="C126" s="5" t="s">
        <v>150</v>
      </c>
      <c r="D126" s="5" t="s">
        <v>1907</v>
      </c>
      <c r="E126" s="5" t="s">
        <v>1908</v>
      </c>
      <c r="F126" s="5" t="s">
        <v>1909</v>
      </c>
      <c r="G126" s="5" t="s">
        <v>1603</v>
      </c>
      <c r="H126" s="5" t="s">
        <v>1910</v>
      </c>
      <c r="J126" s="5" t="s">
        <v>2107</v>
      </c>
    </row>
    <row r="127" spans="1:10">
      <c r="A127" s="5">
        <v>126</v>
      </c>
      <c r="B127" s="5" t="s">
        <v>1464</v>
      </c>
      <c r="C127" s="5" t="s">
        <v>150</v>
      </c>
      <c r="D127" s="5" t="s">
        <v>1911</v>
      </c>
      <c r="E127" s="5" t="s">
        <v>1912</v>
      </c>
      <c r="F127" s="5" t="s">
        <v>1913</v>
      </c>
      <c r="G127" s="5" t="s">
        <v>1515</v>
      </c>
      <c r="J127" s="5" t="s">
        <v>2107</v>
      </c>
    </row>
    <row r="128" spans="1:10">
      <c r="A128" s="5">
        <v>127</v>
      </c>
      <c r="B128" s="5" t="s">
        <v>1464</v>
      </c>
      <c r="C128" s="5" t="s">
        <v>150</v>
      </c>
      <c r="D128" s="5" t="s">
        <v>1914</v>
      </c>
      <c r="E128" s="5" t="s">
        <v>1915</v>
      </c>
      <c r="F128" s="5" t="s">
        <v>1916</v>
      </c>
      <c r="G128" s="5" t="s">
        <v>1917</v>
      </c>
      <c r="J128" s="5" t="s">
        <v>2107</v>
      </c>
    </row>
    <row r="129" spans="1:10">
      <c r="A129" s="5">
        <v>128</v>
      </c>
      <c r="B129" s="5" t="s">
        <v>1464</v>
      </c>
      <c r="C129" s="5" t="s">
        <v>150</v>
      </c>
      <c r="D129" s="5" t="s">
        <v>1918</v>
      </c>
      <c r="E129" s="5" t="s">
        <v>1919</v>
      </c>
      <c r="F129" s="5" t="s">
        <v>1920</v>
      </c>
      <c r="G129" s="5" t="s">
        <v>1652</v>
      </c>
      <c r="J129" s="5" t="s">
        <v>2107</v>
      </c>
    </row>
    <row r="130" spans="1:10">
      <c r="A130" s="5">
        <v>129</v>
      </c>
      <c r="B130" s="5" t="s">
        <v>1464</v>
      </c>
      <c r="C130" s="5" t="s">
        <v>150</v>
      </c>
      <c r="D130" s="5" t="s">
        <v>1921</v>
      </c>
      <c r="E130" s="5" t="s">
        <v>1922</v>
      </c>
      <c r="F130" s="5" t="s">
        <v>1923</v>
      </c>
      <c r="G130" s="5" t="s">
        <v>1652</v>
      </c>
      <c r="J130" s="5" t="s">
        <v>2107</v>
      </c>
    </row>
    <row r="131" spans="1:10">
      <c r="A131" s="5">
        <v>130</v>
      </c>
      <c r="B131" s="5" t="s">
        <v>1464</v>
      </c>
      <c r="C131" s="5" t="s">
        <v>150</v>
      </c>
      <c r="D131" s="5" t="s">
        <v>1924</v>
      </c>
      <c r="E131" s="5" t="s">
        <v>1925</v>
      </c>
      <c r="F131" s="5" t="s">
        <v>1926</v>
      </c>
      <c r="G131" s="5" t="s">
        <v>1482</v>
      </c>
      <c r="J131" s="5" t="s">
        <v>2107</v>
      </c>
    </row>
    <row r="132" spans="1:10">
      <c r="A132" s="5">
        <v>131</v>
      </c>
      <c r="B132" s="5" t="s">
        <v>1464</v>
      </c>
      <c r="C132" s="5" t="s">
        <v>150</v>
      </c>
      <c r="D132" s="5" t="s">
        <v>1927</v>
      </c>
      <c r="E132" s="5" t="s">
        <v>1928</v>
      </c>
      <c r="F132" s="5" t="s">
        <v>1929</v>
      </c>
      <c r="G132" s="5" t="s">
        <v>1783</v>
      </c>
      <c r="J132" s="5" t="s">
        <v>2107</v>
      </c>
    </row>
    <row r="133" spans="1:10">
      <c r="A133" s="5">
        <v>132</v>
      </c>
      <c r="B133" s="5" t="s">
        <v>1464</v>
      </c>
      <c r="C133" s="5" t="s">
        <v>150</v>
      </c>
      <c r="D133" s="5" t="s">
        <v>1930</v>
      </c>
      <c r="E133" s="5" t="s">
        <v>1931</v>
      </c>
      <c r="F133" s="5" t="s">
        <v>1932</v>
      </c>
      <c r="G133" s="5" t="s">
        <v>1703</v>
      </c>
      <c r="J133" s="5" t="s">
        <v>2107</v>
      </c>
    </row>
    <row r="134" spans="1:10">
      <c r="A134" s="5">
        <v>133</v>
      </c>
      <c r="B134" s="5" t="s">
        <v>1464</v>
      </c>
      <c r="C134" s="5" t="s">
        <v>150</v>
      </c>
      <c r="D134" s="5" t="s">
        <v>1933</v>
      </c>
      <c r="E134" s="5" t="s">
        <v>1934</v>
      </c>
      <c r="F134" s="5" t="s">
        <v>1935</v>
      </c>
      <c r="G134" s="5" t="s">
        <v>1591</v>
      </c>
      <c r="J134" s="5" t="s">
        <v>2107</v>
      </c>
    </row>
    <row r="135" spans="1:10">
      <c r="A135" s="5">
        <v>134</v>
      </c>
      <c r="B135" s="5" t="s">
        <v>1464</v>
      </c>
      <c r="C135" s="5" t="s">
        <v>150</v>
      </c>
      <c r="D135" s="5" t="s">
        <v>1936</v>
      </c>
      <c r="E135" s="5" t="s">
        <v>1937</v>
      </c>
      <c r="F135" s="5" t="s">
        <v>1938</v>
      </c>
      <c r="G135" s="5" t="s">
        <v>1703</v>
      </c>
      <c r="J135" s="5" t="s">
        <v>2107</v>
      </c>
    </row>
    <row r="136" spans="1:10">
      <c r="A136" s="5">
        <v>135</v>
      </c>
      <c r="B136" s="5" t="s">
        <v>1464</v>
      </c>
      <c r="C136" s="5" t="s">
        <v>150</v>
      </c>
      <c r="D136" s="5" t="s">
        <v>1939</v>
      </c>
      <c r="E136" s="5" t="s">
        <v>1940</v>
      </c>
      <c r="F136" s="5" t="s">
        <v>1941</v>
      </c>
      <c r="G136" s="5" t="s">
        <v>1599</v>
      </c>
      <c r="J136" s="5" t="s">
        <v>2107</v>
      </c>
    </row>
    <row r="137" spans="1:10">
      <c r="A137" s="5">
        <v>136</v>
      </c>
      <c r="B137" s="5" t="s">
        <v>1464</v>
      </c>
      <c r="C137" s="5" t="s">
        <v>150</v>
      </c>
      <c r="D137" s="5" t="s">
        <v>1942</v>
      </c>
      <c r="E137" s="5" t="s">
        <v>1943</v>
      </c>
      <c r="F137" s="5" t="s">
        <v>1944</v>
      </c>
      <c r="G137" s="5" t="s">
        <v>1504</v>
      </c>
      <c r="H137" s="5" t="s">
        <v>1657</v>
      </c>
      <c r="J137" s="5" t="s">
        <v>2107</v>
      </c>
    </row>
    <row r="138" spans="1:10">
      <c r="A138" s="5">
        <v>137</v>
      </c>
      <c r="B138" s="5" t="s">
        <v>1464</v>
      </c>
      <c r="C138" s="5" t="s">
        <v>150</v>
      </c>
      <c r="D138" s="5" t="s">
        <v>1945</v>
      </c>
      <c r="E138" s="5" t="s">
        <v>1946</v>
      </c>
      <c r="F138" s="5" t="s">
        <v>1947</v>
      </c>
      <c r="G138" s="5" t="s">
        <v>1948</v>
      </c>
      <c r="J138" s="5" t="s">
        <v>2107</v>
      </c>
    </row>
    <row r="139" spans="1:10">
      <c r="A139" s="5">
        <v>138</v>
      </c>
      <c r="B139" s="5" t="s">
        <v>1464</v>
      </c>
      <c r="C139" s="5" t="s">
        <v>150</v>
      </c>
      <c r="D139" s="5" t="s">
        <v>1949</v>
      </c>
      <c r="E139" s="5" t="s">
        <v>1950</v>
      </c>
      <c r="F139" s="5" t="s">
        <v>1805</v>
      </c>
      <c r="G139" s="5" t="s">
        <v>1951</v>
      </c>
      <c r="J139" s="5" t="s">
        <v>2107</v>
      </c>
    </row>
    <row r="140" spans="1:10">
      <c r="A140" s="5">
        <v>139</v>
      </c>
      <c r="B140" s="5" t="s">
        <v>1464</v>
      </c>
      <c r="C140" s="5" t="s">
        <v>150</v>
      </c>
      <c r="D140" s="5" t="s">
        <v>1952</v>
      </c>
      <c r="E140" s="5" t="s">
        <v>1953</v>
      </c>
      <c r="F140" s="5" t="s">
        <v>1805</v>
      </c>
      <c r="G140" s="5" t="s">
        <v>1954</v>
      </c>
      <c r="J140" s="5" t="s">
        <v>2107</v>
      </c>
    </row>
    <row r="141" spans="1:10">
      <c r="A141" s="5">
        <v>140</v>
      </c>
      <c r="B141" s="5" t="s">
        <v>1464</v>
      </c>
      <c r="C141" s="5" t="s">
        <v>150</v>
      </c>
      <c r="D141" s="5" t="s">
        <v>1955</v>
      </c>
      <c r="E141" s="5" t="s">
        <v>1956</v>
      </c>
      <c r="F141" s="5" t="s">
        <v>1805</v>
      </c>
      <c r="G141" s="5" t="s">
        <v>1957</v>
      </c>
      <c r="J141" s="5" t="s">
        <v>2107</v>
      </c>
    </row>
    <row r="142" spans="1:10">
      <c r="A142" s="5">
        <v>141</v>
      </c>
      <c r="B142" s="5" t="s">
        <v>1464</v>
      </c>
      <c r="C142" s="5" t="s">
        <v>150</v>
      </c>
      <c r="D142" s="5" t="s">
        <v>1958</v>
      </c>
      <c r="E142" s="5" t="s">
        <v>1959</v>
      </c>
      <c r="F142" s="5" t="s">
        <v>1960</v>
      </c>
      <c r="G142" s="5" t="s">
        <v>1591</v>
      </c>
      <c r="J142" s="5" t="s">
        <v>2107</v>
      </c>
    </row>
    <row r="143" spans="1:10">
      <c r="A143" s="5">
        <v>142</v>
      </c>
      <c r="B143" s="5" t="s">
        <v>1464</v>
      </c>
      <c r="C143" s="5" t="s">
        <v>150</v>
      </c>
      <c r="D143" s="5" t="s">
        <v>1961</v>
      </c>
      <c r="E143" s="5" t="s">
        <v>1962</v>
      </c>
      <c r="F143" s="5" t="s">
        <v>1963</v>
      </c>
      <c r="G143" s="5" t="s">
        <v>1539</v>
      </c>
      <c r="J143" s="5" t="s">
        <v>2107</v>
      </c>
    </row>
    <row r="144" spans="1:10">
      <c r="A144" s="5">
        <v>143</v>
      </c>
      <c r="B144" s="5" t="s">
        <v>1464</v>
      </c>
      <c r="C144" s="5" t="s">
        <v>150</v>
      </c>
      <c r="D144" s="5" t="s">
        <v>1964</v>
      </c>
      <c r="E144" s="5" t="s">
        <v>1965</v>
      </c>
      <c r="F144" s="5" t="s">
        <v>1966</v>
      </c>
      <c r="G144" s="5" t="s">
        <v>1504</v>
      </c>
      <c r="J144" s="5" t="s">
        <v>2107</v>
      </c>
    </row>
    <row r="145" spans="1:10">
      <c r="A145" s="5">
        <v>144</v>
      </c>
      <c r="B145" s="5" t="s">
        <v>1464</v>
      </c>
      <c r="C145" s="5" t="s">
        <v>150</v>
      </c>
      <c r="D145" s="5" t="s">
        <v>1967</v>
      </c>
      <c r="E145" s="5" t="s">
        <v>1968</v>
      </c>
      <c r="F145" s="5" t="s">
        <v>1969</v>
      </c>
      <c r="G145" s="5" t="s">
        <v>1713</v>
      </c>
      <c r="J145" s="5" t="s">
        <v>2107</v>
      </c>
    </row>
    <row r="146" spans="1:10">
      <c r="A146" s="5">
        <v>145</v>
      </c>
      <c r="B146" s="5" t="s">
        <v>1464</v>
      </c>
      <c r="C146" s="5" t="s">
        <v>150</v>
      </c>
      <c r="D146" s="5" t="s">
        <v>1970</v>
      </c>
      <c r="E146" s="5" t="s">
        <v>1971</v>
      </c>
      <c r="F146" s="5" t="s">
        <v>1972</v>
      </c>
      <c r="G146" s="5" t="s">
        <v>1504</v>
      </c>
      <c r="J146" s="5" t="s">
        <v>2107</v>
      </c>
    </row>
    <row r="147" spans="1:10">
      <c r="A147" s="5">
        <v>146</v>
      </c>
      <c r="B147" s="5" t="s">
        <v>1464</v>
      </c>
      <c r="C147" s="5" t="s">
        <v>150</v>
      </c>
      <c r="D147" s="5" t="s">
        <v>1973</v>
      </c>
      <c r="E147" s="5" t="s">
        <v>1974</v>
      </c>
      <c r="F147" s="5" t="s">
        <v>1975</v>
      </c>
      <c r="G147" s="5" t="s">
        <v>1644</v>
      </c>
      <c r="J147" s="5" t="s">
        <v>2107</v>
      </c>
    </row>
    <row r="148" spans="1:10">
      <c r="A148" s="5">
        <v>147</v>
      </c>
      <c r="B148" s="5" t="s">
        <v>1464</v>
      </c>
      <c r="C148" s="5" t="s">
        <v>150</v>
      </c>
      <c r="D148" s="5" t="s">
        <v>1976</v>
      </c>
      <c r="E148" s="5" t="s">
        <v>1977</v>
      </c>
      <c r="F148" s="5" t="s">
        <v>1978</v>
      </c>
      <c r="G148" s="5" t="s">
        <v>1504</v>
      </c>
      <c r="H148" s="5" t="s">
        <v>1657</v>
      </c>
      <c r="J148" s="5" t="s">
        <v>2107</v>
      </c>
    </row>
    <row r="149" spans="1:10">
      <c r="A149" s="5">
        <v>148</v>
      </c>
      <c r="B149" s="5" t="s">
        <v>1464</v>
      </c>
      <c r="C149" s="5" t="s">
        <v>150</v>
      </c>
      <c r="D149" s="5" t="s">
        <v>1979</v>
      </c>
      <c r="E149" s="5" t="s">
        <v>1980</v>
      </c>
      <c r="F149" s="5" t="s">
        <v>1981</v>
      </c>
      <c r="G149" s="5" t="s">
        <v>1504</v>
      </c>
      <c r="J149" s="5" t="s">
        <v>2107</v>
      </c>
    </row>
    <row r="150" spans="1:10">
      <c r="A150" s="5">
        <v>149</v>
      </c>
      <c r="B150" s="5" t="s">
        <v>1464</v>
      </c>
      <c r="C150" s="5" t="s">
        <v>150</v>
      </c>
      <c r="D150" s="5" t="s">
        <v>1982</v>
      </c>
      <c r="E150" s="5" t="s">
        <v>1983</v>
      </c>
      <c r="F150" s="5" t="s">
        <v>1984</v>
      </c>
      <c r="G150" s="5" t="s">
        <v>1603</v>
      </c>
      <c r="J150" s="5" t="s">
        <v>2107</v>
      </c>
    </row>
    <row r="151" spans="1:10">
      <c r="A151" s="5">
        <v>150</v>
      </c>
      <c r="B151" s="5" t="s">
        <v>1464</v>
      </c>
      <c r="C151" s="5" t="s">
        <v>150</v>
      </c>
      <c r="D151" s="5" t="s">
        <v>1985</v>
      </c>
      <c r="E151" s="5" t="s">
        <v>1986</v>
      </c>
      <c r="F151" s="5" t="s">
        <v>1987</v>
      </c>
      <c r="G151" s="5" t="s">
        <v>1703</v>
      </c>
      <c r="J151" s="5" t="s">
        <v>2107</v>
      </c>
    </row>
    <row r="152" spans="1:10">
      <c r="A152" s="5">
        <v>151</v>
      </c>
      <c r="B152" s="5" t="s">
        <v>1464</v>
      </c>
      <c r="C152" s="5" t="s">
        <v>150</v>
      </c>
      <c r="D152" s="5" t="s">
        <v>1988</v>
      </c>
      <c r="E152" s="5" t="s">
        <v>1989</v>
      </c>
      <c r="F152" s="5" t="s">
        <v>1990</v>
      </c>
      <c r="G152" s="5" t="s">
        <v>1713</v>
      </c>
      <c r="J152" s="5" t="s">
        <v>2107</v>
      </c>
    </row>
    <row r="153" spans="1:10">
      <c r="A153" s="5">
        <v>152</v>
      </c>
      <c r="B153" s="5" t="s">
        <v>1464</v>
      </c>
      <c r="C153" s="5" t="s">
        <v>150</v>
      </c>
      <c r="D153" s="5" t="s">
        <v>1991</v>
      </c>
      <c r="E153" s="5" t="s">
        <v>1992</v>
      </c>
      <c r="F153" s="5" t="s">
        <v>1993</v>
      </c>
      <c r="G153" s="5" t="s">
        <v>1515</v>
      </c>
      <c r="J153" s="5" t="s">
        <v>2107</v>
      </c>
    </row>
    <row r="154" spans="1:10">
      <c r="A154" s="5">
        <v>153</v>
      </c>
      <c r="B154" s="5" t="s">
        <v>1464</v>
      </c>
      <c r="C154" s="5" t="s">
        <v>150</v>
      </c>
      <c r="D154" s="5" t="s">
        <v>1994</v>
      </c>
      <c r="E154" s="5" t="s">
        <v>1995</v>
      </c>
      <c r="F154" s="5" t="s">
        <v>1996</v>
      </c>
      <c r="G154" s="5" t="s">
        <v>1551</v>
      </c>
      <c r="J154" s="5" t="s">
        <v>2107</v>
      </c>
    </row>
    <row r="155" spans="1:10">
      <c r="A155" s="5">
        <v>154</v>
      </c>
      <c r="B155" s="5" t="s">
        <v>1464</v>
      </c>
      <c r="C155" s="5" t="s">
        <v>150</v>
      </c>
      <c r="D155" s="5" t="s">
        <v>1997</v>
      </c>
      <c r="E155" s="5" t="s">
        <v>1998</v>
      </c>
      <c r="F155" s="5" t="s">
        <v>1999</v>
      </c>
      <c r="G155" s="5" t="s">
        <v>1504</v>
      </c>
      <c r="J155" s="5" t="s">
        <v>2107</v>
      </c>
    </row>
    <row r="156" spans="1:10">
      <c r="A156" s="5">
        <v>155</v>
      </c>
      <c r="B156" s="5" t="s">
        <v>1464</v>
      </c>
      <c r="C156" s="5" t="s">
        <v>150</v>
      </c>
      <c r="D156" s="5" t="s">
        <v>2000</v>
      </c>
      <c r="E156" s="5" t="s">
        <v>2001</v>
      </c>
      <c r="F156" s="5" t="s">
        <v>2002</v>
      </c>
      <c r="G156" s="5" t="s">
        <v>1703</v>
      </c>
      <c r="J156" s="5" t="s">
        <v>2107</v>
      </c>
    </row>
    <row r="157" spans="1:10">
      <c r="A157" s="5">
        <v>156</v>
      </c>
      <c r="B157" s="5" t="s">
        <v>1464</v>
      </c>
      <c r="C157" s="5" t="s">
        <v>150</v>
      </c>
      <c r="D157" s="5" t="s">
        <v>2003</v>
      </c>
      <c r="E157" s="5" t="s">
        <v>2004</v>
      </c>
      <c r="F157" s="5" t="s">
        <v>2005</v>
      </c>
      <c r="G157" s="5" t="s">
        <v>1703</v>
      </c>
      <c r="J157" s="5" t="s">
        <v>2107</v>
      </c>
    </row>
    <row r="158" spans="1:10">
      <c r="A158" s="5">
        <v>157</v>
      </c>
      <c r="B158" s="5" t="s">
        <v>1464</v>
      </c>
      <c r="C158" s="5" t="s">
        <v>150</v>
      </c>
      <c r="D158" s="5" t="s">
        <v>2006</v>
      </c>
      <c r="E158" s="5" t="s">
        <v>2007</v>
      </c>
      <c r="F158" s="5" t="s">
        <v>2008</v>
      </c>
      <c r="G158" s="5" t="s">
        <v>1482</v>
      </c>
      <c r="H158" s="5" t="s">
        <v>1829</v>
      </c>
      <c r="J158" s="5" t="s">
        <v>2107</v>
      </c>
    </row>
    <row r="159" spans="1:10">
      <c r="A159" s="5">
        <v>158</v>
      </c>
      <c r="B159" s="5" t="s">
        <v>1464</v>
      </c>
      <c r="C159" s="5" t="s">
        <v>150</v>
      </c>
      <c r="D159" s="5" t="s">
        <v>2009</v>
      </c>
      <c r="E159" s="5" t="s">
        <v>2010</v>
      </c>
      <c r="F159" s="5" t="s">
        <v>2011</v>
      </c>
      <c r="G159" s="5" t="s">
        <v>1652</v>
      </c>
      <c r="J159" s="5" t="s">
        <v>2107</v>
      </c>
    </row>
    <row r="160" spans="1:10">
      <c r="A160" s="5">
        <v>159</v>
      </c>
      <c r="B160" s="5" t="s">
        <v>1464</v>
      </c>
      <c r="C160" s="5" t="s">
        <v>150</v>
      </c>
      <c r="D160" s="5" t="s">
        <v>2012</v>
      </c>
      <c r="E160" s="5" t="s">
        <v>2013</v>
      </c>
      <c r="F160" s="5" t="s">
        <v>2014</v>
      </c>
      <c r="G160" s="5" t="s">
        <v>1652</v>
      </c>
      <c r="J160" s="5" t="s">
        <v>2107</v>
      </c>
    </row>
    <row r="161" spans="1:10">
      <c r="A161" s="5">
        <v>160</v>
      </c>
      <c r="B161" s="5" t="s">
        <v>1464</v>
      </c>
      <c r="C161" s="5" t="s">
        <v>150</v>
      </c>
      <c r="D161" s="5" t="s">
        <v>2015</v>
      </c>
      <c r="E161" s="5" t="s">
        <v>2016</v>
      </c>
      <c r="F161" s="5" t="s">
        <v>2017</v>
      </c>
      <c r="G161" s="5" t="s">
        <v>1532</v>
      </c>
      <c r="J161" s="5" t="s">
        <v>2107</v>
      </c>
    </row>
    <row r="162" spans="1:10">
      <c r="A162" s="5">
        <v>161</v>
      </c>
      <c r="B162" s="5" t="s">
        <v>1464</v>
      </c>
      <c r="C162" s="5" t="s">
        <v>150</v>
      </c>
      <c r="D162" s="5" t="s">
        <v>2018</v>
      </c>
      <c r="E162" s="5" t="s">
        <v>2019</v>
      </c>
      <c r="F162" s="5" t="s">
        <v>2020</v>
      </c>
      <c r="G162" s="5" t="s">
        <v>1591</v>
      </c>
      <c r="J162" s="5" t="s">
        <v>2107</v>
      </c>
    </row>
    <row r="163" spans="1:10">
      <c r="A163" s="5">
        <v>162</v>
      </c>
      <c r="B163" s="5" t="s">
        <v>1464</v>
      </c>
      <c r="C163" s="5" t="s">
        <v>150</v>
      </c>
      <c r="D163" s="5" t="s">
        <v>2021</v>
      </c>
      <c r="E163" s="5" t="s">
        <v>2022</v>
      </c>
      <c r="F163" s="5" t="s">
        <v>2023</v>
      </c>
      <c r="G163" s="5" t="s">
        <v>1504</v>
      </c>
      <c r="J163" s="5" t="s">
        <v>2107</v>
      </c>
    </row>
    <row r="164" spans="1:10">
      <c r="A164" s="5">
        <v>163</v>
      </c>
      <c r="B164" s="5" t="s">
        <v>1464</v>
      </c>
      <c r="C164" s="5" t="s">
        <v>150</v>
      </c>
      <c r="D164" s="5" t="s">
        <v>2024</v>
      </c>
      <c r="E164" s="5" t="s">
        <v>2025</v>
      </c>
      <c r="F164" s="5" t="s">
        <v>2026</v>
      </c>
      <c r="G164" s="5" t="s">
        <v>1603</v>
      </c>
      <c r="H164" s="5" t="s">
        <v>2027</v>
      </c>
      <c r="J164" s="5" t="s">
        <v>2107</v>
      </c>
    </row>
    <row r="165" spans="1:10">
      <c r="A165" s="5">
        <v>164</v>
      </c>
      <c r="B165" s="5" t="s">
        <v>1464</v>
      </c>
      <c r="C165" s="5" t="s">
        <v>150</v>
      </c>
      <c r="D165" s="5" t="s">
        <v>2028</v>
      </c>
      <c r="E165" s="5" t="s">
        <v>2029</v>
      </c>
      <c r="F165" s="5" t="s">
        <v>2030</v>
      </c>
      <c r="G165" s="5" t="s">
        <v>1511</v>
      </c>
      <c r="J165" s="5" t="s">
        <v>2107</v>
      </c>
    </row>
    <row r="166" spans="1:10">
      <c r="A166" s="5">
        <v>165</v>
      </c>
      <c r="B166" s="5" t="s">
        <v>1464</v>
      </c>
      <c r="C166" s="5" t="s">
        <v>150</v>
      </c>
      <c r="D166" s="5" t="s">
        <v>2031</v>
      </c>
      <c r="E166" s="5" t="s">
        <v>2032</v>
      </c>
      <c r="F166" s="5" t="s">
        <v>2033</v>
      </c>
      <c r="G166" s="5" t="s">
        <v>2034</v>
      </c>
      <c r="J166" s="5" t="s">
        <v>2107</v>
      </c>
    </row>
    <row r="167" spans="1:10">
      <c r="A167" s="5">
        <v>166</v>
      </c>
      <c r="B167" s="5" t="s">
        <v>1464</v>
      </c>
      <c r="C167" s="5" t="s">
        <v>150</v>
      </c>
      <c r="D167" s="5" t="s">
        <v>2035</v>
      </c>
      <c r="E167" s="5" t="s">
        <v>2036</v>
      </c>
      <c r="F167" s="5" t="s">
        <v>2037</v>
      </c>
      <c r="G167" s="5" t="s">
        <v>1783</v>
      </c>
      <c r="J167" s="5" t="s">
        <v>2107</v>
      </c>
    </row>
    <row r="168" spans="1:10">
      <c r="A168" s="5">
        <v>167</v>
      </c>
      <c r="B168" s="5" t="s">
        <v>1464</v>
      </c>
      <c r="C168" s="5" t="s">
        <v>150</v>
      </c>
      <c r="D168" s="5" t="s">
        <v>2038</v>
      </c>
      <c r="E168" s="5" t="s">
        <v>2039</v>
      </c>
      <c r="F168" s="5" t="s">
        <v>2040</v>
      </c>
      <c r="G168" s="5" t="s">
        <v>1783</v>
      </c>
      <c r="J168" s="5" t="s">
        <v>2107</v>
      </c>
    </row>
    <row r="169" spans="1:10">
      <c r="A169" s="5">
        <v>168</v>
      </c>
      <c r="B169" s="5" t="s">
        <v>1464</v>
      </c>
      <c r="C169" s="5" t="s">
        <v>150</v>
      </c>
      <c r="D169" s="5" t="s">
        <v>2041</v>
      </c>
      <c r="E169" s="5" t="s">
        <v>2042</v>
      </c>
      <c r="F169" s="5" t="s">
        <v>2043</v>
      </c>
      <c r="G169" s="5" t="s">
        <v>1688</v>
      </c>
      <c r="J169" s="5" t="s">
        <v>2107</v>
      </c>
    </row>
    <row r="170" spans="1:10">
      <c r="A170" s="5">
        <v>169</v>
      </c>
      <c r="B170" s="5" t="s">
        <v>1464</v>
      </c>
      <c r="C170" s="5" t="s">
        <v>150</v>
      </c>
      <c r="D170" s="5" t="s">
        <v>2044</v>
      </c>
      <c r="E170" s="5" t="s">
        <v>2045</v>
      </c>
      <c r="F170" s="5" t="s">
        <v>2046</v>
      </c>
      <c r="G170" s="5" t="s">
        <v>1783</v>
      </c>
      <c r="J170" s="5" t="s">
        <v>2107</v>
      </c>
    </row>
    <row r="171" spans="1:10">
      <c r="A171" s="5">
        <v>170</v>
      </c>
      <c r="B171" s="5" t="s">
        <v>1464</v>
      </c>
      <c r="C171" s="5" t="s">
        <v>150</v>
      </c>
      <c r="D171" s="5" t="s">
        <v>2047</v>
      </c>
      <c r="E171" s="5" t="s">
        <v>2048</v>
      </c>
      <c r="F171" s="5" t="s">
        <v>2049</v>
      </c>
      <c r="G171" s="5" t="s">
        <v>1766</v>
      </c>
      <c r="J171" s="5" t="s">
        <v>2107</v>
      </c>
    </row>
    <row r="172" spans="1:10">
      <c r="A172" s="5">
        <v>171</v>
      </c>
      <c r="B172" s="5" t="s">
        <v>1464</v>
      </c>
      <c r="C172" s="5" t="s">
        <v>150</v>
      </c>
      <c r="D172" s="5" t="s">
        <v>2050</v>
      </c>
      <c r="E172" s="5" t="s">
        <v>2051</v>
      </c>
      <c r="F172" s="5" t="s">
        <v>2052</v>
      </c>
      <c r="G172" s="5" t="s">
        <v>1644</v>
      </c>
      <c r="J172" s="5" t="s">
        <v>2107</v>
      </c>
    </row>
    <row r="173" spans="1:10">
      <c r="A173" s="5">
        <v>172</v>
      </c>
      <c r="B173" s="5" t="s">
        <v>1464</v>
      </c>
      <c r="C173" s="5" t="s">
        <v>150</v>
      </c>
      <c r="D173" s="5" t="s">
        <v>2053</v>
      </c>
      <c r="E173" s="5" t="s">
        <v>2054</v>
      </c>
      <c r="F173" s="5" t="s">
        <v>2055</v>
      </c>
      <c r="G173" s="5" t="s">
        <v>2056</v>
      </c>
      <c r="H173" s="5" t="s">
        <v>2057</v>
      </c>
      <c r="J173" s="5" t="s">
        <v>2107</v>
      </c>
    </row>
    <row r="174" spans="1:10">
      <c r="A174" s="5">
        <v>173</v>
      </c>
      <c r="B174" s="5" t="s">
        <v>1464</v>
      </c>
      <c r="C174" s="5" t="s">
        <v>150</v>
      </c>
      <c r="D174" s="5" t="s">
        <v>2058</v>
      </c>
      <c r="E174" s="5" t="s">
        <v>2059</v>
      </c>
      <c r="F174" s="5" t="s">
        <v>2060</v>
      </c>
      <c r="G174" s="5" t="s">
        <v>1482</v>
      </c>
      <c r="H174" s="5" t="s">
        <v>2061</v>
      </c>
      <c r="J174" s="5" t="s">
        <v>2107</v>
      </c>
    </row>
    <row r="175" spans="1:10">
      <c r="A175" s="5">
        <v>174</v>
      </c>
      <c r="B175" s="5" t="s">
        <v>1464</v>
      </c>
      <c r="C175" s="5" t="s">
        <v>150</v>
      </c>
      <c r="D175" s="5" t="s">
        <v>2062</v>
      </c>
      <c r="E175" s="5" t="s">
        <v>2063</v>
      </c>
      <c r="F175" s="5" t="s">
        <v>2064</v>
      </c>
      <c r="G175" s="5" t="s">
        <v>1713</v>
      </c>
      <c r="J175" s="5" t="s">
        <v>2107</v>
      </c>
    </row>
    <row r="176" spans="1:10">
      <c r="A176" s="5">
        <v>175</v>
      </c>
      <c r="B176" s="5" t="s">
        <v>1464</v>
      </c>
      <c r="C176" s="5" t="s">
        <v>150</v>
      </c>
      <c r="D176" s="5" t="s">
        <v>2065</v>
      </c>
      <c r="E176" s="5" t="s">
        <v>2066</v>
      </c>
      <c r="F176" s="5" t="s">
        <v>2067</v>
      </c>
      <c r="G176" s="5" t="s">
        <v>2056</v>
      </c>
      <c r="J176" s="5" t="s">
        <v>2107</v>
      </c>
    </row>
    <row r="177" spans="1:10">
      <c r="A177" s="5">
        <v>176</v>
      </c>
      <c r="B177" s="5" t="s">
        <v>1464</v>
      </c>
      <c r="C177" s="5" t="s">
        <v>150</v>
      </c>
      <c r="D177" s="5" t="s">
        <v>2068</v>
      </c>
      <c r="E177" s="5" t="s">
        <v>2069</v>
      </c>
      <c r="F177" s="5" t="s">
        <v>2070</v>
      </c>
      <c r="G177" s="5" t="s">
        <v>1543</v>
      </c>
      <c r="J177" s="5" t="s">
        <v>2107</v>
      </c>
    </row>
    <row r="178" spans="1:10">
      <c r="A178" s="5">
        <v>177</v>
      </c>
      <c r="B178" s="5" t="s">
        <v>1464</v>
      </c>
      <c r="C178" s="5" t="s">
        <v>150</v>
      </c>
      <c r="D178" s="5" t="s">
        <v>2071</v>
      </c>
      <c r="E178" s="5" t="s">
        <v>2072</v>
      </c>
      <c r="F178" s="5" t="s">
        <v>2073</v>
      </c>
      <c r="G178" s="5" t="s">
        <v>1532</v>
      </c>
      <c r="J178" s="5" t="s">
        <v>2107</v>
      </c>
    </row>
    <row r="179" spans="1:10">
      <c r="A179" s="5">
        <v>178</v>
      </c>
      <c r="B179" s="5" t="s">
        <v>1464</v>
      </c>
      <c r="C179" s="5" t="s">
        <v>150</v>
      </c>
      <c r="D179" s="5" t="s">
        <v>2074</v>
      </c>
      <c r="E179" s="5" t="s">
        <v>2075</v>
      </c>
      <c r="F179" s="5" t="s">
        <v>2076</v>
      </c>
      <c r="G179" s="5" t="s">
        <v>2056</v>
      </c>
      <c r="J179" s="5" t="s">
        <v>2107</v>
      </c>
    </row>
    <row r="180" spans="1:10">
      <c r="A180" s="5">
        <v>179</v>
      </c>
      <c r="B180" s="5" t="s">
        <v>1464</v>
      </c>
      <c r="C180" s="5" t="s">
        <v>150</v>
      </c>
      <c r="D180" s="5" t="s">
        <v>2077</v>
      </c>
      <c r="E180" s="5" t="s">
        <v>2078</v>
      </c>
      <c r="F180" s="5" t="s">
        <v>2079</v>
      </c>
      <c r="G180" s="5" t="s">
        <v>2056</v>
      </c>
      <c r="J180" s="5" t="s">
        <v>2107</v>
      </c>
    </row>
    <row r="181" spans="1:10">
      <c r="A181" s="5">
        <v>180</v>
      </c>
      <c r="B181" s="5" t="s">
        <v>1464</v>
      </c>
      <c r="C181" s="5" t="s">
        <v>150</v>
      </c>
      <c r="D181" s="5" t="s">
        <v>2080</v>
      </c>
      <c r="E181" s="5" t="s">
        <v>2081</v>
      </c>
      <c r="F181" s="5" t="s">
        <v>2082</v>
      </c>
      <c r="G181" s="5" t="s">
        <v>1543</v>
      </c>
      <c r="J181" s="5" t="s">
        <v>2107</v>
      </c>
    </row>
    <row r="182" spans="1:10">
      <c r="A182" s="5">
        <v>181</v>
      </c>
      <c r="B182" s="5" t="s">
        <v>1464</v>
      </c>
      <c r="C182" s="5" t="s">
        <v>150</v>
      </c>
      <c r="D182" s="5" t="s">
        <v>2083</v>
      </c>
      <c r="E182" s="5" t="s">
        <v>2084</v>
      </c>
      <c r="F182" s="5" t="s">
        <v>2085</v>
      </c>
      <c r="G182" s="5" t="s">
        <v>1515</v>
      </c>
      <c r="J182" s="5" t="s">
        <v>2107</v>
      </c>
    </row>
    <row r="183" spans="1:10">
      <c r="A183" s="5">
        <v>182</v>
      </c>
      <c r="B183" s="5" t="s">
        <v>1464</v>
      </c>
      <c r="C183" s="5" t="s">
        <v>150</v>
      </c>
      <c r="D183" s="5" t="s">
        <v>2086</v>
      </c>
      <c r="E183" s="5" t="s">
        <v>2087</v>
      </c>
      <c r="F183" s="5" t="s">
        <v>1631</v>
      </c>
      <c r="G183" s="5" t="s">
        <v>1547</v>
      </c>
      <c r="J183" s="5" t="s">
        <v>2107</v>
      </c>
    </row>
    <row r="184" spans="1:10">
      <c r="A184" s="5">
        <v>183</v>
      </c>
      <c r="B184" s="5" t="s">
        <v>1464</v>
      </c>
      <c r="C184" s="5" t="s">
        <v>150</v>
      </c>
      <c r="D184" s="5" t="s">
        <v>2088</v>
      </c>
      <c r="E184" s="5" t="s">
        <v>2089</v>
      </c>
      <c r="F184" s="5" t="s">
        <v>2090</v>
      </c>
      <c r="G184" s="5" t="s">
        <v>2091</v>
      </c>
      <c r="J184" s="5" t="s">
        <v>2107</v>
      </c>
    </row>
    <row r="185" spans="1:10">
      <c r="A185" s="5">
        <v>184</v>
      </c>
      <c r="B185" s="5" t="s">
        <v>1464</v>
      </c>
      <c r="C185" s="5" t="s">
        <v>150</v>
      </c>
      <c r="D185" s="5" t="s">
        <v>2092</v>
      </c>
      <c r="E185" s="5" t="s">
        <v>2093</v>
      </c>
      <c r="F185" s="5" t="s">
        <v>2094</v>
      </c>
      <c r="G185" s="5" t="s">
        <v>2095</v>
      </c>
      <c r="J185" s="5" t="s">
        <v>2107</v>
      </c>
    </row>
    <row r="186" spans="1:10">
      <c r="A186" s="5">
        <v>185</v>
      </c>
      <c r="B186" s="5" t="s">
        <v>1464</v>
      </c>
      <c r="C186" s="5" t="s">
        <v>150</v>
      </c>
      <c r="D186" s="5" t="s">
        <v>2096</v>
      </c>
      <c r="E186" s="5" t="s">
        <v>2097</v>
      </c>
      <c r="F186" s="5" t="s">
        <v>1571</v>
      </c>
      <c r="G186" s="5" t="s">
        <v>2098</v>
      </c>
      <c r="J186" s="5" t="s">
        <v>2107</v>
      </c>
    </row>
    <row r="187" spans="1:10">
      <c r="A187" s="5">
        <v>186</v>
      </c>
      <c r="B187" s="5" t="s">
        <v>1464</v>
      </c>
      <c r="C187" s="5" t="s">
        <v>150</v>
      </c>
      <c r="D187" s="5" t="s">
        <v>2099</v>
      </c>
      <c r="E187" s="5" t="s">
        <v>2100</v>
      </c>
      <c r="F187" s="5" t="s">
        <v>2101</v>
      </c>
      <c r="G187" s="5" t="s">
        <v>2102</v>
      </c>
      <c r="J187" s="5" t="s">
        <v>2107</v>
      </c>
    </row>
    <row r="188" spans="1:10">
      <c r="A188" s="5">
        <v>187</v>
      </c>
      <c r="B188" s="5" t="s">
        <v>1464</v>
      </c>
      <c r="C188" s="5" t="s">
        <v>150</v>
      </c>
      <c r="D188" s="5" t="s">
        <v>2103</v>
      </c>
      <c r="E188" s="5" t="s">
        <v>2104</v>
      </c>
      <c r="F188" s="5" t="s">
        <v>2105</v>
      </c>
      <c r="G188" s="5" t="s">
        <v>2106</v>
      </c>
      <c r="J188" s="5" t="s">
        <v>2107</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SH_REESTR_MO">
    <tabColor indexed="47"/>
  </sheetPr>
  <dimension ref="A1:D344"/>
  <sheetViews>
    <sheetView showGridLines="0" zoomScaleNormal="100" workbookViewId="0"/>
  </sheetViews>
  <sheetFormatPr defaultRowHeight="11.25"/>
  <cols>
    <col min="1" max="1" width="9.140625" style="1065"/>
  </cols>
  <sheetData>
    <row r="1" spans="1:4">
      <c r="A1" s="1065" t="s">
        <v>1440</v>
      </c>
      <c r="B1" t="s">
        <v>490</v>
      </c>
      <c r="C1" t="s">
        <v>491</v>
      </c>
      <c r="D1" t="s">
        <v>1439</v>
      </c>
    </row>
    <row r="2" spans="1:4">
      <c r="A2" s="1065">
        <v>1</v>
      </c>
      <c r="B2" t="s">
        <v>761</v>
      </c>
      <c r="C2" t="s">
        <v>761</v>
      </c>
      <c r="D2" t="s">
        <v>762</v>
      </c>
    </row>
    <row r="3" spans="1:4">
      <c r="A3" s="1065">
        <v>2</v>
      </c>
      <c r="B3" t="s">
        <v>761</v>
      </c>
      <c r="C3" t="s">
        <v>763</v>
      </c>
      <c r="D3" t="s">
        <v>764</v>
      </c>
    </row>
    <row r="4" spans="1:4">
      <c r="A4" s="1065">
        <v>3</v>
      </c>
      <c r="B4" t="s">
        <v>761</v>
      </c>
      <c r="C4" t="s">
        <v>765</v>
      </c>
      <c r="D4" t="s">
        <v>766</v>
      </c>
    </row>
    <row r="5" spans="1:4">
      <c r="A5" s="1065">
        <v>4</v>
      </c>
      <c r="B5" t="s">
        <v>761</v>
      </c>
      <c r="C5" t="s">
        <v>767</v>
      </c>
      <c r="D5" t="s">
        <v>768</v>
      </c>
    </row>
    <row r="6" spans="1:4">
      <c r="A6" s="1065">
        <v>5</v>
      </c>
      <c r="B6" t="s">
        <v>761</v>
      </c>
      <c r="C6" t="s">
        <v>769</v>
      </c>
      <c r="D6" t="s">
        <v>770</v>
      </c>
    </row>
    <row r="7" spans="1:4">
      <c r="A7" s="1065">
        <v>6</v>
      </c>
      <c r="B7" t="s">
        <v>761</v>
      </c>
      <c r="C7" t="s">
        <v>771</v>
      </c>
      <c r="D7" t="s">
        <v>772</v>
      </c>
    </row>
    <row r="8" spans="1:4">
      <c r="A8" s="1065">
        <v>7</v>
      </c>
      <c r="B8" t="s">
        <v>773</v>
      </c>
      <c r="C8" t="s">
        <v>773</v>
      </c>
      <c r="D8" t="s">
        <v>774</v>
      </c>
    </row>
    <row r="9" spans="1:4">
      <c r="A9" s="1065">
        <v>8</v>
      </c>
      <c r="B9" t="s">
        <v>773</v>
      </c>
      <c r="C9" t="s">
        <v>775</v>
      </c>
      <c r="D9" t="s">
        <v>776</v>
      </c>
    </row>
    <row r="10" spans="1:4">
      <c r="A10" s="1065">
        <v>9</v>
      </c>
      <c r="B10" t="s">
        <v>773</v>
      </c>
      <c r="C10" t="s">
        <v>777</v>
      </c>
      <c r="D10" t="s">
        <v>778</v>
      </c>
    </row>
    <row r="11" spans="1:4">
      <c r="A11" s="1065">
        <v>10</v>
      </c>
      <c r="B11" t="s">
        <v>773</v>
      </c>
      <c r="C11" t="s">
        <v>779</v>
      </c>
      <c r="D11" t="s">
        <v>780</v>
      </c>
    </row>
    <row r="12" spans="1:4">
      <c r="A12" s="1065">
        <v>11</v>
      </c>
      <c r="B12" t="s">
        <v>773</v>
      </c>
      <c r="C12" t="s">
        <v>781</v>
      </c>
      <c r="D12" t="s">
        <v>782</v>
      </c>
    </row>
    <row r="13" spans="1:4">
      <c r="A13" s="1065">
        <v>12</v>
      </c>
      <c r="B13" t="s">
        <v>773</v>
      </c>
      <c r="C13" t="s">
        <v>783</v>
      </c>
      <c r="D13" t="s">
        <v>784</v>
      </c>
    </row>
    <row r="14" spans="1:4">
      <c r="A14" s="1065">
        <v>13</v>
      </c>
      <c r="B14" t="s">
        <v>773</v>
      </c>
      <c r="C14" t="s">
        <v>785</v>
      </c>
      <c r="D14" t="s">
        <v>786</v>
      </c>
    </row>
    <row r="15" spans="1:4">
      <c r="A15" s="1065">
        <v>14</v>
      </c>
      <c r="B15" t="s">
        <v>773</v>
      </c>
      <c r="C15" t="s">
        <v>787</v>
      </c>
      <c r="D15" t="s">
        <v>788</v>
      </c>
    </row>
    <row r="16" spans="1:4">
      <c r="A16" s="1065">
        <v>15</v>
      </c>
      <c r="B16" t="s">
        <v>773</v>
      </c>
      <c r="C16" t="s">
        <v>789</v>
      </c>
      <c r="D16" t="s">
        <v>790</v>
      </c>
    </row>
    <row r="17" spans="1:4">
      <c r="A17" s="1065">
        <v>16</v>
      </c>
      <c r="B17" t="s">
        <v>773</v>
      </c>
      <c r="C17" t="s">
        <v>791</v>
      </c>
      <c r="D17" t="s">
        <v>792</v>
      </c>
    </row>
    <row r="18" spans="1:4">
      <c r="A18" s="1065">
        <v>17</v>
      </c>
      <c r="B18" t="s">
        <v>773</v>
      </c>
      <c r="C18" t="s">
        <v>793</v>
      </c>
      <c r="D18" t="s">
        <v>794</v>
      </c>
    </row>
    <row r="19" spans="1:4">
      <c r="A19" s="1065">
        <v>18</v>
      </c>
      <c r="B19" t="s">
        <v>773</v>
      </c>
      <c r="C19" t="s">
        <v>795</v>
      </c>
      <c r="D19" t="s">
        <v>796</v>
      </c>
    </row>
    <row r="20" spans="1:4">
      <c r="A20" s="1065">
        <v>19</v>
      </c>
      <c r="B20" t="s">
        <v>773</v>
      </c>
      <c r="C20" t="s">
        <v>797</v>
      </c>
      <c r="D20" t="s">
        <v>798</v>
      </c>
    </row>
    <row r="21" spans="1:4">
      <c r="A21" s="1065">
        <v>20</v>
      </c>
      <c r="B21" t="s">
        <v>799</v>
      </c>
      <c r="C21" t="s">
        <v>799</v>
      </c>
      <c r="D21" t="s">
        <v>800</v>
      </c>
    </row>
    <row r="22" spans="1:4">
      <c r="A22" s="1065">
        <v>21</v>
      </c>
      <c r="B22" t="s">
        <v>799</v>
      </c>
      <c r="C22" t="s">
        <v>801</v>
      </c>
      <c r="D22" t="s">
        <v>802</v>
      </c>
    </row>
    <row r="23" spans="1:4">
      <c r="A23" s="1065">
        <v>22</v>
      </c>
      <c r="B23" t="s">
        <v>799</v>
      </c>
      <c r="C23" t="s">
        <v>803</v>
      </c>
      <c r="D23" t="s">
        <v>804</v>
      </c>
    </row>
    <row r="24" spans="1:4">
      <c r="A24" s="1065">
        <v>23</v>
      </c>
      <c r="B24" t="s">
        <v>799</v>
      </c>
      <c r="C24" t="s">
        <v>805</v>
      </c>
      <c r="D24" t="s">
        <v>806</v>
      </c>
    </row>
    <row r="25" spans="1:4">
      <c r="A25" s="1065">
        <v>24</v>
      </c>
      <c r="B25" t="s">
        <v>799</v>
      </c>
      <c r="C25" t="s">
        <v>807</v>
      </c>
      <c r="D25" t="s">
        <v>808</v>
      </c>
    </row>
    <row r="26" spans="1:4">
      <c r="A26" s="1065">
        <v>25</v>
      </c>
      <c r="B26" t="s">
        <v>799</v>
      </c>
      <c r="C26" t="s">
        <v>809</v>
      </c>
      <c r="D26" t="s">
        <v>810</v>
      </c>
    </row>
    <row r="27" spans="1:4">
      <c r="A27" s="1065">
        <v>26</v>
      </c>
      <c r="B27" t="s">
        <v>811</v>
      </c>
      <c r="C27" t="s">
        <v>811</v>
      </c>
      <c r="D27" t="s">
        <v>812</v>
      </c>
    </row>
    <row r="28" spans="1:4">
      <c r="A28" s="1065">
        <v>27</v>
      </c>
      <c r="B28" t="s">
        <v>811</v>
      </c>
      <c r="C28" t="s">
        <v>813</v>
      </c>
      <c r="D28" t="s">
        <v>814</v>
      </c>
    </row>
    <row r="29" spans="1:4">
      <c r="A29" s="1065">
        <v>28</v>
      </c>
      <c r="B29" t="s">
        <v>811</v>
      </c>
      <c r="C29" t="s">
        <v>815</v>
      </c>
      <c r="D29" t="s">
        <v>816</v>
      </c>
    </row>
    <row r="30" spans="1:4">
      <c r="A30" s="1065">
        <v>29</v>
      </c>
      <c r="B30" t="s">
        <v>811</v>
      </c>
      <c r="C30" t="s">
        <v>817</v>
      </c>
      <c r="D30" t="s">
        <v>818</v>
      </c>
    </row>
    <row r="31" spans="1:4">
      <c r="A31" s="1065">
        <v>30</v>
      </c>
      <c r="B31" t="s">
        <v>811</v>
      </c>
      <c r="C31" t="s">
        <v>819</v>
      </c>
      <c r="D31" t="s">
        <v>820</v>
      </c>
    </row>
    <row r="32" spans="1:4">
      <c r="A32" s="1065">
        <v>31</v>
      </c>
      <c r="B32" t="s">
        <v>811</v>
      </c>
      <c r="C32" t="s">
        <v>821</v>
      </c>
      <c r="D32" t="s">
        <v>822</v>
      </c>
    </row>
    <row r="33" spans="1:4">
      <c r="A33" s="1065">
        <v>32</v>
      </c>
      <c r="B33" t="s">
        <v>811</v>
      </c>
      <c r="C33" t="s">
        <v>823</v>
      </c>
      <c r="D33" t="s">
        <v>824</v>
      </c>
    </row>
    <row r="34" spans="1:4">
      <c r="A34" s="1065">
        <v>33</v>
      </c>
      <c r="B34" t="s">
        <v>811</v>
      </c>
      <c r="C34" t="s">
        <v>825</v>
      </c>
      <c r="D34" t="s">
        <v>826</v>
      </c>
    </row>
    <row r="35" spans="1:4">
      <c r="A35" s="1065">
        <v>34</v>
      </c>
      <c r="B35" t="s">
        <v>811</v>
      </c>
      <c r="C35" t="s">
        <v>827</v>
      </c>
      <c r="D35" t="s">
        <v>828</v>
      </c>
    </row>
    <row r="36" spans="1:4">
      <c r="A36" s="1065">
        <v>35</v>
      </c>
      <c r="B36" t="s">
        <v>829</v>
      </c>
      <c r="C36" t="s">
        <v>829</v>
      </c>
      <c r="D36" t="s">
        <v>830</v>
      </c>
    </row>
    <row r="37" spans="1:4">
      <c r="A37" s="1065">
        <v>36</v>
      </c>
      <c r="B37" t="s">
        <v>829</v>
      </c>
      <c r="C37" t="s">
        <v>831</v>
      </c>
      <c r="D37" t="s">
        <v>832</v>
      </c>
    </row>
    <row r="38" spans="1:4">
      <c r="A38" s="1065">
        <v>37</v>
      </c>
      <c r="B38" t="s">
        <v>829</v>
      </c>
      <c r="C38" t="s">
        <v>833</v>
      </c>
      <c r="D38" t="s">
        <v>834</v>
      </c>
    </row>
    <row r="39" spans="1:4">
      <c r="A39" s="1065">
        <v>38</v>
      </c>
      <c r="B39" t="s">
        <v>829</v>
      </c>
      <c r="C39" t="s">
        <v>835</v>
      </c>
      <c r="D39" t="s">
        <v>836</v>
      </c>
    </row>
    <row r="40" spans="1:4">
      <c r="A40" s="1065">
        <v>39</v>
      </c>
      <c r="B40" t="s">
        <v>829</v>
      </c>
      <c r="C40" t="s">
        <v>837</v>
      </c>
      <c r="D40" t="s">
        <v>838</v>
      </c>
    </row>
    <row r="41" spans="1:4">
      <c r="A41" s="1065">
        <v>40</v>
      </c>
      <c r="B41" t="s">
        <v>829</v>
      </c>
      <c r="C41" t="s">
        <v>839</v>
      </c>
      <c r="D41" t="s">
        <v>840</v>
      </c>
    </row>
    <row r="42" spans="1:4">
      <c r="A42" s="1065">
        <v>41</v>
      </c>
      <c r="B42" t="s">
        <v>829</v>
      </c>
      <c r="C42" t="s">
        <v>841</v>
      </c>
      <c r="D42" t="s">
        <v>842</v>
      </c>
    </row>
    <row r="43" spans="1:4">
      <c r="A43" s="1065">
        <v>42</v>
      </c>
      <c r="B43" t="s">
        <v>829</v>
      </c>
      <c r="C43" t="s">
        <v>843</v>
      </c>
      <c r="D43" t="s">
        <v>844</v>
      </c>
    </row>
    <row r="44" spans="1:4">
      <c r="A44" s="1065">
        <v>43</v>
      </c>
      <c r="B44" t="s">
        <v>829</v>
      </c>
      <c r="C44" t="s">
        <v>845</v>
      </c>
      <c r="D44" t="s">
        <v>846</v>
      </c>
    </row>
    <row r="45" spans="1:4">
      <c r="A45" s="1065">
        <v>44</v>
      </c>
      <c r="B45" t="s">
        <v>829</v>
      </c>
      <c r="C45" t="s">
        <v>847</v>
      </c>
      <c r="D45" t="s">
        <v>848</v>
      </c>
    </row>
    <row r="46" spans="1:4">
      <c r="A46" s="1065">
        <v>45</v>
      </c>
      <c r="B46" t="s">
        <v>849</v>
      </c>
      <c r="C46" t="s">
        <v>849</v>
      </c>
      <c r="D46" t="s">
        <v>850</v>
      </c>
    </row>
    <row r="47" spans="1:4">
      <c r="A47" s="1065">
        <v>46</v>
      </c>
      <c r="B47" t="s">
        <v>849</v>
      </c>
      <c r="C47" t="s">
        <v>851</v>
      </c>
      <c r="D47" t="s">
        <v>852</v>
      </c>
    </row>
    <row r="48" spans="1:4">
      <c r="A48" s="1065">
        <v>47</v>
      </c>
      <c r="B48" t="s">
        <v>849</v>
      </c>
      <c r="C48" t="s">
        <v>853</v>
      </c>
      <c r="D48" t="s">
        <v>854</v>
      </c>
    </row>
    <row r="49" spans="1:4">
      <c r="A49" s="1065">
        <v>48</v>
      </c>
      <c r="B49" t="s">
        <v>849</v>
      </c>
      <c r="C49" t="s">
        <v>855</v>
      </c>
      <c r="D49" t="s">
        <v>856</v>
      </c>
    </row>
    <row r="50" spans="1:4">
      <c r="A50" s="1065">
        <v>49</v>
      </c>
      <c r="B50" t="s">
        <v>849</v>
      </c>
      <c r="C50" t="s">
        <v>857</v>
      </c>
      <c r="D50" t="s">
        <v>858</v>
      </c>
    </row>
    <row r="51" spans="1:4">
      <c r="A51" s="1065">
        <v>50</v>
      </c>
      <c r="B51" t="s">
        <v>849</v>
      </c>
      <c r="C51" t="s">
        <v>859</v>
      </c>
      <c r="D51" t="s">
        <v>860</v>
      </c>
    </row>
    <row r="52" spans="1:4">
      <c r="A52" s="1065">
        <v>51</v>
      </c>
      <c r="B52" t="s">
        <v>849</v>
      </c>
      <c r="C52" t="s">
        <v>861</v>
      </c>
      <c r="D52" t="s">
        <v>862</v>
      </c>
    </row>
    <row r="53" spans="1:4">
      <c r="A53" s="1065">
        <v>52</v>
      </c>
      <c r="B53" t="s">
        <v>849</v>
      </c>
      <c r="C53" t="s">
        <v>863</v>
      </c>
      <c r="D53" t="s">
        <v>864</v>
      </c>
    </row>
    <row r="54" spans="1:4">
      <c r="A54" s="1065">
        <v>53</v>
      </c>
      <c r="B54" t="s">
        <v>849</v>
      </c>
      <c r="C54" t="s">
        <v>865</v>
      </c>
      <c r="D54" t="s">
        <v>866</v>
      </c>
    </row>
    <row r="55" spans="1:4">
      <c r="A55" s="1065">
        <v>54</v>
      </c>
      <c r="B55" t="s">
        <v>849</v>
      </c>
      <c r="C55" t="s">
        <v>867</v>
      </c>
      <c r="D55" t="s">
        <v>868</v>
      </c>
    </row>
    <row r="56" spans="1:4">
      <c r="A56" s="1065">
        <v>55</v>
      </c>
      <c r="B56" t="s">
        <v>849</v>
      </c>
      <c r="C56" t="s">
        <v>869</v>
      </c>
      <c r="D56" t="s">
        <v>870</v>
      </c>
    </row>
    <row r="57" spans="1:4">
      <c r="A57" s="1065">
        <v>56</v>
      </c>
      <c r="B57" t="s">
        <v>849</v>
      </c>
      <c r="C57" t="s">
        <v>871</v>
      </c>
      <c r="D57" t="s">
        <v>872</v>
      </c>
    </row>
    <row r="58" spans="1:4">
      <c r="A58" s="1065">
        <v>57</v>
      </c>
      <c r="B58" t="s">
        <v>849</v>
      </c>
      <c r="C58" t="s">
        <v>873</v>
      </c>
      <c r="D58" t="s">
        <v>874</v>
      </c>
    </row>
    <row r="59" spans="1:4">
      <c r="A59" s="1065">
        <v>58</v>
      </c>
      <c r="B59" t="s">
        <v>849</v>
      </c>
      <c r="C59" t="s">
        <v>875</v>
      </c>
      <c r="D59" t="s">
        <v>876</v>
      </c>
    </row>
    <row r="60" spans="1:4">
      <c r="A60" s="1065">
        <v>59</v>
      </c>
      <c r="B60" t="s">
        <v>877</v>
      </c>
      <c r="C60" t="s">
        <v>877</v>
      </c>
      <c r="D60" t="s">
        <v>878</v>
      </c>
    </row>
    <row r="61" spans="1:4">
      <c r="A61" s="1065">
        <v>60</v>
      </c>
      <c r="B61" t="s">
        <v>877</v>
      </c>
      <c r="C61" t="s">
        <v>879</v>
      </c>
      <c r="D61" t="s">
        <v>880</v>
      </c>
    </row>
    <row r="62" spans="1:4">
      <c r="A62" s="1065">
        <v>61</v>
      </c>
      <c r="B62" t="s">
        <v>877</v>
      </c>
      <c r="C62" t="s">
        <v>881</v>
      </c>
      <c r="D62" t="s">
        <v>882</v>
      </c>
    </row>
    <row r="63" spans="1:4">
      <c r="A63" s="1065">
        <v>62</v>
      </c>
      <c r="B63" t="s">
        <v>877</v>
      </c>
      <c r="C63" t="s">
        <v>883</v>
      </c>
      <c r="D63" t="s">
        <v>884</v>
      </c>
    </row>
    <row r="64" spans="1:4">
      <c r="A64" s="1065">
        <v>63</v>
      </c>
      <c r="B64" t="s">
        <v>877</v>
      </c>
      <c r="C64" t="s">
        <v>885</v>
      </c>
      <c r="D64" t="s">
        <v>886</v>
      </c>
    </row>
    <row r="65" spans="1:4">
      <c r="A65" s="1065">
        <v>64</v>
      </c>
      <c r="B65" t="s">
        <v>877</v>
      </c>
      <c r="C65" t="s">
        <v>887</v>
      </c>
      <c r="D65" t="s">
        <v>888</v>
      </c>
    </row>
    <row r="66" spans="1:4">
      <c r="A66" s="1065">
        <v>65</v>
      </c>
      <c r="B66" t="s">
        <v>877</v>
      </c>
      <c r="C66" t="s">
        <v>889</v>
      </c>
      <c r="D66" t="s">
        <v>890</v>
      </c>
    </row>
    <row r="67" spans="1:4">
      <c r="A67" s="1065">
        <v>66</v>
      </c>
      <c r="B67" t="s">
        <v>877</v>
      </c>
      <c r="C67" t="s">
        <v>891</v>
      </c>
      <c r="D67" t="s">
        <v>892</v>
      </c>
    </row>
    <row r="68" spans="1:4">
      <c r="A68" s="1065">
        <v>67</v>
      </c>
      <c r="B68" t="s">
        <v>877</v>
      </c>
      <c r="C68" t="s">
        <v>893</v>
      </c>
      <c r="D68" t="s">
        <v>894</v>
      </c>
    </row>
    <row r="69" spans="1:4">
      <c r="A69" s="1065">
        <v>68</v>
      </c>
      <c r="B69" t="s">
        <v>877</v>
      </c>
      <c r="C69" t="s">
        <v>895</v>
      </c>
      <c r="D69" t="s">
        <v>896</v>
      </c>
    </row>
    <row r="70" spans="1:4">
      <c r="A70" s="1065">
        <v>69</v>
      </c>
      <c r="B70" t="s">
        <v>877</v>
      </c>
      <c r="C70" t="s">
        <v>897</v>
      </c>
      <c r="D70" t="s">
        <v>898</v>
      </c>
    </row>
    <row r="71" spans="1:4">
      <c r="A71" s="1065">
        <v>70</v>
      </c>
      <c r="B71" t="s">
        <v>877</v>
      </c>
      <c r="C71" t="s">
        <v>899</v>
      </c>
      <c r="D71" t="s">
        <v>900</v>
      </c>
    </row>
    <row r="72" spans="1:4">
      <c r="A72" s="1065">
        <v>71</v>
      </c>
      <c r="B72" t="s">
        <v>877</v>
      </c>
      <c r="C72" t="s">
        <v>901</v>
      </c>
      <c r="D72" t="s">
        <v>902</v>
      </c>
    </row>
    <row r="73" spans="1:4">
      <c r="A73" s="1065">
        <v>72</v>
      </c>
      <c r="B73" t="s">
        <v>877</v>
      </c>
      <c r="C73" t="s">
        <v>903</v>
      </c>
      <c r="D73" t="s">
        <v>904</v>
      </c>
    </row>
    <row r="74" spans="1:4">
      <c r="A74" s="1065">
        <v>73</v>
      </c>
      <c r="B74" t="s">
        <v>877</v>
      </c>
      <c r="C74" t="s">
        <v>905</v>
      </c>
      <c r="D74" t="s">
        <v>906</v>
      </c>
    </row>
    <row r="75" spans="1:4">
      <c r="A75" s="1065">
        <v>74</v>
      </c>
      <c r="B75" t="s">
        <v>877</v>
      </c>
      <c r="C75" t="s">
        <v>907</v>
      </c>
      <c r="D75" t="s">
        <v>908</v>
      </c>
    </row>
    <row r="76" spans="1:4">
      <c r="A76" s="1065">
        <v>75</v>
      </c>
      <c r="B76" t="s">
        <v>909</v>
      </c>
      <c r="C76" t="s">
        <v>909</v>
      </c>
      <c r="D76" t="s">
        <v>910</v>
      </c>
    </row>
    <row r="77" spans="1:4">
      <c r="A77" s="1065">
        <v>76</v>
      </c>
      <c r="B77" t="s">
        <v>909</v>
      </c>
      <c r="C77" t="s">
        <v>911</v>
      </c>
      <c r="D77" t="s">
        <v>912</v>
      </c>
    </row>
    <row r="78" spans="1:4">
      <c r="A78" s="1065">
        <v>77</v>
      </c>
      <c r="B78" t="s">
        <v>909</v>
      </c>
      <c r="C78" t="s">
        <v>913</v>
      </c>
      <c r="D78" t="s">
        <v>914</v>
      </c>
    </row>
    <row r="79" spans="1:4">
      <c r="A79" s="1065">
        <v>78</v>
      </c>
      <c r="B79" t="s">
        <v>909</v>
      </c>
      <c r="C79" t="s">
        <v>915</v>
      </c>
      <c r="D79" t="s">
        <v>916</v>
      </c>
    </row>
    <row r="80" spans="1:4">
      <c r="A80" s="1065">
        <v>79</v>
      </c>
      <c r="B80" t="s">
        <v>909</v>
      </c>
      <c r="C80" t="s">
        <v>917</v>
      </c>
      <c r="D80" t="s">
        <v>918</v>
      </c>
    </row>
    <row r="81" spans="1:4">
      <c r="A81" s="1065">
        <v>80</v>
      </c>
      <c r="B81" t="s">
        <v>909</v>
      </c>
      <c r="C81" t="s">
        <v>919</v>
      </c>
      <c r="D81" t="s">
        <v>920</v>
      </c>
    </row>
    <row r="82" spans="1:4">
      <c r="A82" s="1065">
        <v>81</v>
      </c>
      <c r="B82" t="s">
        <v>909</v>
      </c>
      <c r="C82" t="s">
        <v>921</v>
      </c>
      <c r="D82" t="s">
        <v>922</v>
      </c>
    </row>
    <row r="83" spans="1:4">
      <c r="A83" s="1065">
        <v>82</v>
      </c>
      <c r="B83" t="s">
        <v>909</v>
      </c>
      <c r="C83" t="s">
        <v>923</v>
      </c>
      <c r="D83" t="s">
        <v>924</v>
      </c>
    </row>
    <row r="84" spans="1:4">
      <c r="A84" s="1065">
        <v>83</v>
      </c>
      <c r="B84" t="s">
        <v>925</v>
      </c>
      <c r="C84" t="s">
        <v>925</v>
      </c>
      <c r="D84" t="s">
        <v>926</v>
      </c>
    </row>
    <row r="85" spans="1:4">
      <c r="A85" s="1065">
        <v>84</v>
      </c>
      <c r="B85" t="s">
        <v>925</v>
      </c>
      <c r="C85" t="s">
        <v>927</v>
      </c>
      <c r="D85" t="s">
        <v>928</v>
      </c>
    </row>
    <row r="86" spans="1:4">
      <c r="A86" s="1065">
        <v>85</v>
      </c>
      <c r="B86" t="s">
        <v>925</v>
      </c>
      <c r="C86" t="s">
        <v>929</v>
      </c>
      <c r="D86" t="s">
        <v>930</v>
      </c>
    </row>
    <row r="87" spans="1:4">
      <c r="A87" s="1065">
        <v>86</v>
      </c>
      <c r="B87" t="s">
        <v>925</v>
      </c>
      <c r="C87" t="s">
        <v>931</v>
      </c>
      <c r="D87" t="s">
        <v>932</v>
      </c>
    </row>
    <row r="88" spans="1:4">
      <c r="A88" s="1065">
        <v>87</v>
      </c>
      <c r="B88" t="s">
        <v>925</v>
      </c>
      <c r="C88" t="s">
        <v>933</v>
      </c>
      <c r="D88" t="s">
        <v>934</v>
      </c>
    </row>
    <row r="89" spans="1:4">
      <c r="A89" s="1065">
        <v>88</v>
      </c>
      <c r="B89" t="s">
        <v>925</v>
      </c>
      <c r="C89" t="s">
        <v>935</v>
      </c>
      <c r="D89" t="s">
        <v>936</v>
      </c>
    </row>
    <row r="90" spans="1:4">
      <c r="A90" s="1065">
        <v>89</v>
      </c>
      <c r="B90" t="s">
        <v>925</v>
      </c>
      <c r="C90" t="s">
        <v>937</v>
      </c>
      <c r="D90" t="s">
        <v>938</v>
      </c>
    </row>
    <row r="91" spans="1:4">
      <c r="A91" s="1065">
        <v>90</v>
      </c>
      <c r="B91" t="s">
        <v>925</v>
      </c>
      <c r="C91" t="s">
        <v>939</v>
      </c>
      <c r="D91" t="s">
        <v>940</v>
      </c>
    </row>
    <row r="92" spans="1:4">
      <c r="A92" s="1065">
        <v>91</v>
      </c>
      <c r="B92" t="s">
        <v>925</v>
      </c>
      <c r="C92" t="s">
        <v>941</v>
      </c>
      <c r="D92" t="s">
        <v>942</v>
      </c>
    </row>
    <row r="93" spans="1:4">
      <c r="A93" s="1065">
        <v>92</v>
      </c>
      <c r="B93" t="s">
        <v>943</v>
      </c>
      <c r="C93" t="s">
        <v>943</v>
      </c>
      <c r="D93" t="s">
        <v>944</v>
      </c>
    </row>
    <row r="94" spans="1:4">
      <c r="A94" s="1065">
        <v>93</v>
      </c>
      <c r="B94" t="s">
        <v>943</v>
      </c>
      <c r="C94" t="s">
        <v>945</v>
      </c>
      <c r="D94" t="s">
        <v>946</v>
      </c>
    </row>
    <row r="95" spans="1:4">
      <c r="A95" s="1065">
        <v>94</v>
      </c>
      <c r="B95" t="s">
        <v>943</v>
      </c>
      <c r="C95" t="s">
        <v>947</v>
      </c>
      <c r="D95" t="s">
        <v>948</v>
      </c>
    </row>
    <row r="96" spans="1:4">
      <c r="A96" s="1065">
        <v>95</v>
      </c>
      <c r="B96" t="s">
        <v>943</v>
      </c>
      <c r="C96" t="s">
        <v>949</v>
      </c>
      <c r="D96" t="s">
        <v>950</v>
      </c>
    </row>
    <row r="97" spans="1:4">
      <c r="A97" s="1065">
        <v>96</v>
      </c>
      <c r="B97" t="s">
        <v>943</v>
      </c>
      <c r="C97" t="s">
        <v>951</v>
      </c>
      <c r="D97" t="s">
        <v>952</v>
      </c>
    </row>
    <row r="98" spans="1:4">
      <c r="A98" s="1065">
        <v>97</v>
      </c>
      <c r="B98" t="s">
        <v>943</v>
      </c>
      <c r="C98" t="s">
        <v>953</v>
      </c>
      <c r="D98" t="s">
        <v>954</v>
      </c>
    </row>
    <row r="99" spans="1:4">
      <c r="A99" s="1065">
        <v>98</v>
      </c>
      <c r="B99" t="s">
        <v>943</v>
      </c>
      <c r="C99" t="s">
        <v>955</v>
      </c>
      <c r="D99" t="s">
        <v>956</v>
      </c>
    </row>
    <row r="100" spans="1:4">
      <c r="A100" s="1065">
        <v>99</v>
      </c>
      <c r="B100" t="s">
        <v>957</v>
      </c>
      <c r="C100" t="s">
        <v>957</v>
      </c>
      <c r="D100" t="s">
        <v>958</v>
      </c>
    </row>
    <row r="101" spans="1:4">
      <c r="A101" s="1065">
        <v>100</v>
      </c>
      <c r="B101" t="s">
        <v>957</v>
      </c>
      <c r="C101" t="s">
        <v>959</v>
      </c>
      <c r="D101" t="s">
        <v>960</v>
      </c>
    </row>
    <row r="102" spans="1:4">
      <c r="A102" s="1065">
        <v>101</v>
      </c>
      <c r="B102" t="s">
        <v>957</v>
      </c>
      <c r="C102" t="s">
        <v>813</v>
      </c>
      <c r="D102" t="s">
        <v>961</v>
      </c>
    </row>
    <row r="103" spans="1:4">
      <c r="A103" s="1065">
        <v>102</v>
      </c>
      <c r="B103" t="s">
        <v>957</v>
      </c>
      <c r="C103" t="s">
        <v>962</v>
      </c>
      <c r="D103" t="s">
        <v>963</v>
      </c>
    </row>
    <row r="104" spans="1:4">
      <c r="A104" s="1065">
        <v>103</v>
      </c>
      <c r="B104" t="s">
        <v>957</v>
      </c>
      <c r="C104" t="s">
        <v>964</v>
      </c>
      <c r="D104" t="s">
        <v>965</v>
      </c>
    </row>
    <row r="105" spans="1:4">
      <c r="A105" s="1065">
        <v>104</v>
      </c>
      <c r="B105" t="s">
        <v>957</v>
      </c>
      <c r="C105" t="s">
        <v>966</v>
      </c>
      <c r="D105" t="s">
        <v>967</v>
      </c>
    </row>
    <row r="106" spans="1:4">
      <c r="A106" s="1065">
        <v>105</v>
      </c>
      <c r="B106" t="s">
        <v>957</v>
      </c>
      <c r="C106" t="s">
        <v>968</v>
      </c>
      <c r="D106" t="s">
        <v>969</v>
      </c>
    </row>
    <row r="107" spans="1:4">
      <c r="A107" s="1065">
        <v>106</v>
      </c>
      <c r="B107" t="s">
        <v>957</v>
      </c>
      <c r="C107" t="s">
        <v>970</v>
      </c>
      <c r="D107" t="s">
        <v>971</v>
      </c>
    </row>
    <row r="108" spans="1:4">
      <c r="A108" s="1065">
        <v>107</v>
      </c>
      <c r="B108" t="s">
        <v>957</v>
      </c>
      <c r="C108" t="s">
        <v>972</v>
      </c>
      <c r="D108" t="s">
        <v>973</v>
      </c>
    </row>
    <row r="109" spans="1:4">
      <c r="A109" s="1065">
        <v>108</v>
      </c>
      <c r="B109" t="s">
        <v>957</v>
      </c>
      <c r="C109" t="s">
        <v>974</v>
      </c>
      <c r="D109" t="s">
        <v>975</v>
      </c>
    </row>
    <row r="110" spans="1:4">
      <c r="A110" s="1065">
        <v>109</v>
      </c>
      <c r="B110" t="s">
        <v>957</v>
      </c>
      <c r="C110" t="s">
        <v>976</v>
      </c>
      <c r="D110" t="s">
        <v>977</v>
      </c>
    </row>
    <row r="111" spans="1:4">
      <c r="A111" s="1065">
        <v>110</v>
      </c>
      <c r="B111" t="s">
        <v>957</v>
      </c>
      <c r="C111" t="s">
        <v>869</v>
      </c>
      <c r="D111" t="s">
        <v>978</v>
      </c>
    </row>
    <row r="112" spans="1:4">
      <c r="A112" s="1065">
        <v>111</v>
      </c>
      <c r="B112" t="s">
        <v>957</v>
      </c>
      <c r="C112" t="s">
        <v>979</v>
      </c>
      <c r="D112" t="s">
        <v>980</v>
      </c>
    </row>
    <row r="113" spans="1:4">
      <c r="A113" s="1065">
        <v>112</v>
      </c>
      <c r="B113" t="s">
        <v>957</v>
      </c>
      <c r="C113" t="s">
        <v>981</v>
      </c>
      <c r="D113" t="s">
        <v>982</v>
      </c>
    </row>
    <row r="114" spans="1:4">
      <c r="A114" s="1065">
        <v>113</v>
      </c>
      <c r="B114" t="s">
        <v>957</v>
      </c>
      <c r="C114" t="s">
        <v>983</v>
      </c>
      <c r="D114" t="s">
        <v>984</v>
      </c>
    </row>
    <row r="115" spans="1:4">
      <c r="A115" s="1065">
        <v>114</v>
      </c>
      <c r="B115" t="s">
        <v>985</v>
      </c>
      <c r="C115" t="s">
        <v>985</v>
      </c>
      <c r="D115" t="s">
        <v>986</v>
      </c>
    </row>
    <row r="116" spans="1:4">
      <c r="A116" s="1065">
        <v>115</v>
      </c>
      <c r="B116" t="s">
        <v>985</v>
      </c>
      <c r="C116" t="s">
        <v>987</v>
      </c>
      <c r="D116" t="s">
        <v>988</v>
      </c>
    </row>
    <row r="117" spans="1:4">
      <c r="A117" s="1065">
        <v>116</v>
      </c>
      <c r="B117" t="s">
        <v>985</v>
      </c>
      <c r="C117" t="s">
        <v>989</v>
      </c>
      <c r="D117" t="s">
        <v>990</v>
      </c>
    </row>
    <row r="118" spans="1:4">
      <c r="A118" s="1065">
        <v>117</v>
      </c>
      <c r="B118" t="s">
        <v>985</v>
      </c>
      <c r="C118" t="s">
        <v>991</v>
      </c>
      <c r="D118" t="s">
        <v>992</v>
      </c>
    </row>
    <row r="119" spans="1:4">
      <c r="A119" s="1065">
        <v>118</v>
      </c>
      <c r="B119" t="s">
        <v>985</v>
      </c>
      <c r="C119" t="s">
        <v>993</v>
      </c>
      <c r="D119" t="s">
        <v>994</v>
      </c>
    </row>
    <row r="120" spans="1:4">
      <c r="A120" s="1065">
        <v>119</v>
      </c>
      <c r="B120" t="s">
        <v>985</v>
      </c>
      <c r="C120" t="s">
        <v>995</v>
      </c>
      <c r="D120" t="s">
        <v>996</v>
      </c>
    </row>
    <row r="121" spans="1:4">
      <c r="A121" s="1065">
        <v>120</v>
      </c>
      <c r="B121" t="s">
        <v>985</v>
      </c>
      <c r="C121" t="s">
        <v>997</v>
      </c>
      <c r="D121" t="s">
        <v>998</v>
      </c>
    </row>
    <row r="122" spans="1:4">
      <c r="A122" s="1065">
        <v>121</v>
      </c>
      <c r="B122" t="s">
        <v>985</v>
      </c>
      <c r="C122" t="s">
        <v>999</v>
      </c>
      <c r="D122" t="s">
        <v>1000</v>
      </c>
    </row>
    <row r="123" spans="1:4">
      <c r="A123" s="1065">
        <v>122</v>
      </c>
      <c r="B123" t="s">
        <v>985</v>
      </c>
      <c r="C123" t="s">
        <v>1001</v>
      </c>
      <c r="D123" t="s">
        <v>1002</v>
      </c>
    </row>
    <row r="124" spans="1:4">
      <c r="A124" s="1065">
        <v>123</v>
      </c>
      <c r="B124" t="s">
        <v>985</v>
      </c>
      <c r="C124" t="s">
        <v>1003</v>
      </c>
      <c r="D124" t="s">
        <v>1004</v>
      </c>
    </row>
    <row r="125" spans="1:4">
      <c r="A125" s="1065">
        <v>124</v>
      </c>
      <c r="B125" t="s">
        <v>985</v>
      </c>
      <c r="C125" t="s">
        <v>1005</v>
      </c>
      <c r="D125" t="s">
        <v>1006</v>
      </c>
    </row>
    <row r="126" spans="1:4">
      <c r="A126" s="1065">
        <v>125</v>
      </c>
      <c r="B126" t="s">
        <v>985</v>
      </c>
      <c r="C126" t="s">
        <v>1007</v>
      </c>
      <c r="D126" t="s">
        <v>1008</v>
      </c>
    </row>
    <row r="127" spans="1:4">
      <c r="A127" s="1065">
        <v>126</v>
      </c>
      <c r="B127" t="s">
        <v>985</v>
      </c>
      <c r="C127" t="s">
        <v>1009</v>
      </c>
      <c r="D127" t="s">
        <v>1010</v>
      </c>
    </row>
    <row r="128" spans="1:4">
      <c r="A128" s="1065">
        <v>127</v>
      </c>
      <c r="B128" t="s">
        <v>1011</v>
      </c>
      <c r="C128" t="s">
        <v>1011</v>
      </c>
      <c r="D128" t="s">
        <v>1012</v>
      </c>
    </row>
    <row r="129" spans="1:4">
      <c r="A129" s="1065">
        <v>128</v>
      </c>
      <c r="B129" t="s">
        <v>1011</v>
      </c>
      <c r="C129" t="s">
        <v>1013</v>
      </c>
      <c r="D129" t="s">
        <v>1014</v>
      </c>
    </row>
    <row r="130" spans="1:4">
      <c r="A130" s="1065">
        <v>129</v>
      </c>
      <c r="B130" t="s">
        <v>1011</v>
      </c>
      <c r="C130" t="s">
        <v>1015</v>
      </c>
      <c r="D130" t="s">
        <v>1016</v>
      </c>
    </row>
    <row r="131" spans="1:4">
      <c r="A131" s="1065">
        <v>130</v>
      </c>
      <c r="B131" t="s">
        <v>1011</v>
      </c>
      <c r="C131" t="s">
        <v>1017</v>
      </c>
      <c r="D131" t="s">
        <v>1018</v>
      </c>
    </row>
    <row r="132" spans="1:4">
      <c r="A132" s="1065">
        <v>131</v>
      </c>
      <c r="B132" t="s">
        <v>1011</v>
      </c>
      <c r="C132" t="s">
        <v>1019</v>
      </c>
      <c r="D132" t="s">
        <v>1020</v>
      </c>
    </row>
    <row r="133" spans="1:4">
      <c r="A133" s="1065">
        <v>132</v>
      </c>
      <c r="B133" t="s">
        <v>1011</v>
      </c>
      <c r="C133" t="s">
        <v>1021</v>
      </c>
      <c r="D133" t="s">
        <v>1022</v>
      </c>
    </row>
    <row r="134" spans="1:4">
      <c r="A134" s="1065">
        <v>133</v>
      </c>
      <c r="B134" t="s">
        <v>1011</v>
      </c>
      <c r="C134" t="s">
        <v>1023</v>
      </c>
      <c r="D134" t="s">
        <v>1024</v>
      </c>
    </row>
    <row r="135" spans="1:4">
      <c r="A135" s="1065">
        <v>134</v>
      </c>
      <c r="B135" t="s">
        <v>1025</v>
      </c>
      <c r="C135" t="s">
        <v>1025</v>
      </c>
      <c r="D135" t="s">
        <v>1026</v>
      </c>
    </row>
    <row r="136" spans="1:4">
      <c r="A136" s="1065">
        <v>135</v>
      </c>
      <c r="B136" t="s">
        <v>1025</v>
      </c>
      <c r="C136" t="s">
        <v>1027</v>
      </c>
      <c r="D136" t="s">
        <v>1028</v>
      </c>
    </row>
    <row r="137" spans="1:4">
      <c r="A137" s="1065">
        <v>136</v>
      </c>
      <c r="B137" t="s">
        <v>1025</v>
      </c>
      <c r="C137" t="s">
        <v>1029</v>
      </c>
      <c r="D137" t="s">
        <v>1030</v>
      </c>
    </row>
    <row r="138" spans="1:4">
      <c r="A138" s="1065">
        <v>137</v>
      </c>
      <c r="B138" t="s">
        <v>1025</v>
      </c>
      <c r="C138" t="s">
        <v>1031</v>
      </c>
      <c r="D138" t="s">
        <v>1032</v>
      </c>
    </row>
    <row r="139" spans="1:4">
      <c r="A139" s="1065">
        <v>138</v>
      </c>
      <c r="B139" t="s">
        <v>1025</v>
      </c>
      <c r="C139" t="s">
        <v>1033</v>
      </c>
      <c r="D139" t="s">
        <v>1034</v>
      </c>
    </row>
    <row r="140" spans="1:4">
      <c r="A140" s="1065">
        <v>139</v>
      </c>
      <c r="B140" t="s">
        <v>1025</v>
      </c>
      <c r="C140" t="s">
        <v>1035</v>
      </c>
      <c r="D140" t="s">
        <v>1036</v>
      </c>
    </row>
    <row r="141" spans="1:4">
      <c r="A141" s="1065">
        <v>140</v>
      </c>
      <c r="B141" t="s">
        <v>1025</v>
      </c>
      <c r="C141" t="s">
        <v>1037</v>
      </c>
      <c r="D141" t="s">
        <v>1038</v>
      </c>
    </row>
    <row r="142" spans="1:4">
      <c r="A142" s="1065">
        <v>141</v>
      </c>
      <c r="B142" t="s">
        <v>1025</v>
      </c>
      <c r="C142" t="s">
        <v>1039</v>
      </c>
      <c r="D142" t="s">
        <v>1040</v>
      </c>
    </row>
    <row r="143" spans="1:4">
      <c r="A143" s="1065">
        <v>142</v>
      </c>
      <c r="B143" t="s">
        <v>1025</v>
      </c>
      <c r="C143" t="s">
        <v>1041</v>
      </c>
      <c r="D143" t="s">
        <v>1042</v>
      </c>
    </row>
    <row r="144" spans="1:4">
      <c r="A144" s="1065">
        <v>143</v>
      </c>
      <c r="B144" t="s">
        <v>1025</v>
      </c>
      <c r="C144" t="s">
        <v>1043</v>
      </c>
      <c r="D144" t="s">
        <v>1044</v>
      </c>
    </row>
    <row r="145" spans="1:4">
      <c r="A145" s="1065">
        <v>144</v>
      </c>
      <c r="B145" t="s">
        <v>1025</v>
      </c>
      <c r="C145" t="s">
        <v>1045</v>
      </c>
      <c r="D145" t="s">
        <v>1046</v>
      </c>
    </row>
    <row r="146" spans="1:4">
      <c r="A146" s="1065">
        <v>145</v>
      </c>
      <c r="B146" t="s">
        <v>1025</v>
      </c>
      <c r="C146" t="s">
        <v>1047</v>
      </c>
      <c r="D146" t="s">
        <v>1048</v>
      </c>
    </row>
    <row r="147" spans="1:4">
      <c r="A147" s="1065">
        <v>146</v>
      </c>
      <c r="B147" t="s">
        <v>1025</v>
      </c>
      <c r="C147" t="s">
        <v>1049</v>
      </c>
      <c r="D147" t="s">
        <v>1050</v>
      </c>
    </row>
    <row r="148" spans="1:4">
      <c r="A148" s="1065">
        <v>147</v>
      </c>
      <c r="B148" t="s">
        <v>1025</v>
      </c>
      <c r="C148" t="s">
        <v>1051</v>
      </c>
      <c r="D148" t="s">
        <v>1052</v>
      </c>
    </row>
    <row r="149" spans="1:4">
      <c r="A149" s="1065">
        <v>148</v>
      </c>
      <c r="B149" t="s">
        <v>1053</v>
      </c>
      <c r="C149" t="s">
        <v>1053</v>
      </c>
      <c r="D149" t="s">
        <v>1054</v>
      </c>
    </row>
    <row r="150" spans="1:4">
      <c r="A150" s="1065">
        <v>149</v>
      </c>
      <c r="B150" t="s">
        <v>1053</v>
      </c>
      <c r="C150" t="s">
        <v>1055</v>
      </c>
      <c r="D150" t="s">
        <v>1056</v>
      </c>
    </row>
    <row r="151" spans="1:4">
      <c r="A151" s="1065">
        <v>150</v>
      </c>
      <c r="B151" t="s">
        <v>1053</v>
      </c>
      <c r="C151" t="s">
        <v>1057</v>
      </c>
      <c r="D151" t="s">
        <v>1058</v>
      </c>
    </row>
    <row r="152" spans="1:4">
      <c r="A152" s="1065">
        <v>151</v>
      </c>
      <c r="B152" t="s">
        <v>1053</v>
      </c>
      <c r="C152" t="s">
        <v>1059</v>
      </c>
      <c r="D152" t="s">
        <v>1060</v>
      </c>
    </row>
    <row r="153" spans="1:4">
      <c r="A153" s="1065">
        <v>152</v>
      </c>
      <c r="B153" t="s">
        <v>1053</v>
      </c>
      <c r="C153" t="s">
        <v>1061</v>
      </c>
      <c r="D153" t="s">
        <v>1062</v>
      </c>
    </row>
    <row r="154" spans="1:4">
      <c r="A154" s="1065">
        <v>153</v>
      </c>
      <c r="B154" t="s">
        <v>1053</v>
      </c>
      <c r="C154" t="s">
        <v>1063</v>
      </c>
      <c r="D154" t="s">
        <v>1064</v>
      </c>
    </row>
    <row r="155" spans="1:4">
      <c r="A155" s="1065">
        <v>154</v>
      </c>
      <c r="B155" t="s">
        <v>1053</v>
      </c>
      <c r="C155" t="s">
        <v>1065</v>
      </c>
      <c r="D155" t="s">
        <v>1066</v>
      </c>
    </row>
    <row r="156" spans="1:4">
      <c r="A156" s="1065">
        <v>155</v>
      </c>
      <c r="B156" t="s">
        <v>1053</v>
      </c>
      <c r="C156" t="s">
        <v>1067</v>
      </c>
      <c r="D156" t="s">
        <v>1068</v>
      </c>
    </row>
    <row r="157" spans="1:4">
      <c r="A157" s="1065">
        <v>156</v>
      </c>
      <c r="B157" t="s">
        <v>1053</v>
      </c>
      <c r="C157" t="s">
        <v>1069</v>
      </c>
      <c r="D157" t="s">
        <v>1070</v>
      </c>
    </row>
    <row r="158" spans="1:4">
      <c r="A158" s="1065">
        <v>157</v>
      </c>
      <c r="B158" t="s">
        <v>1053</v>
      </c>
      <c r="C158" t="s">
        <v>1071</v>
      </c>
      <c r="D158" t="s">
        <v>1072</v>
      </c>
    </row>
    <row r="159" spans="1:4">
      <c r="A159" s="1065">
        <v>158</v>
      </c>
      <c r="B159" t="s">
        <v>1053</v>
      </c>
      <c r="C159" t="s">
        <v>1073</v>
      </c>
      <c r="D159" t="s">
        <v>1074</v>
      </c>
    </row>
    <row r="160" spans="1:4">
      <c r="A160" s="1065">
        <v>159</v>
      </c>
      <c r="B160" t="s">
        <v>1053</v>
      </c>
      <c r="C160" t="s">
        <v>1075</v>
      </c>
      <c r="D160" t="s">
        <v>1076</v>
      </c>
    </row>
    <row r="161" spans="1:4">
      <c r="A161" s="1065">
        <v>160</v>
      </c>
      <c r="B161" t="s">
        <v>1053</v>
      </c>
      <c r="C161" t="s">
        <v>1077</v>
      </c>
      <c r="D161" t="s">
        <v>1078</v>
      </c>
    </row>
    <row r="162" spans="1:4">
      <c r="A162" s="1065">
        <v>161</v>
      </c>
      <c r="B162" t="s">
        <v>1079</v>
      </c>
      <c r="C162" t="s">
        <v>1079</v>
      </c>
      <c r="D162" t="s">
        <v>1080</v>
      </c>
    </row>
    <row r="163" spans="1:4">
      <c r="A163" s="1065">
        <v>162</v>
      </c>
      <c r="B163" t="s">
        <v>1079</v>
      </c>
      <c r="C163" t="s">
        <v>1081</v>
      </c>
      <c r="D163" t="s">
        <v>1082</v>
      </c>
    </row>
    <row r="164" spans="1:4">
      <c r="A164" s="1065">
        <v>163</v>
      </c>
      <c r="B164" t="s">
        <v>1079</v>
      </c>
      <c r="C164" t="s">
        <v>1083</v>
      </c>
      <c r="D164" t="s">
        <v>1084</v>
      </c>
    </row>
    <row r="165" spans="1:4">
      <c r="A165" s="1065">
        <v>164</v>
      </c>
      <c r="B165" t="s">
        <v>1079</v>
      </c>
      <c r="C165" t="s">
        <v>1085</v>
      </c>
      <c r="D165" t="s">
        <v>1086</v>
      </c>
    </row>
    <row r="166" spans="1:4">
      <c r="A166" s="1065">
        <v>165</v>
      </c>
      <c r="B166" t="s">
        <v>1079</v>
      </c>
      <c r="C166" t="s">
        <v>1087</v>
      </c>
      <c r="D166" t="s">
        <v>1088</v>
      </c>
    </row>
    <row r="167" spans="1:4">
      <c r="A167" s="1065">
        <v>166</v>
      </c>
      <c r="B167" t="s">
        <v>1079</v>
      </c>
      <c r="C167" t="s">
        <v>1089</v>
      </c>
      <c r="D167" t="s">
        <v>1090</v>
      </c>
    </row>
    <row r="168" spans="1:4">
      <c r="A168" s="1065">
        <v>167</v>
      </c>
      <c r="B168" t="s">
        <v>1079</v>
      </c>
      <c r="C168" t="s">
        <v>1091</v>
      </c>
      <c r="D168" t="s">
        <v>1092</v>
      </c>
    </row>
    <row r="169" spans="1:4">
      <c r="A169" s="1065">
        <v>168</v>
      </c>
      <c r="B169" t="s">
        <v>1079</v>
      </c>
      <c r="C169" t="s">
        <v>1093</v>
      </c>
      <c r="D169" t="s">
        <v>1094</v>
      </c>
    </row>
    <row r="170" spans="1:4">
      <c r="A170" s="1065">
        <v>169</v>
      </c>
      <c r="B170" t="s">
        <v>1079</v>
      </c>
      <c r="C170" t="s">
        <v>1095</v>
      </c>
      <c r="D170" t="s">
        <v>1096</v>
      </c>
    </row>
    <row r="171" spans="1:4">
      <c r="A171" s="1065">
        <v>170</v>
      </c>
      <c r="B171" t="s">
        <v>1079</v>
      </c>
      <c r="C171" t="s">
        <v>1097</v>
      </c>
      <c r="D171" t="s">
        <v>1098</v>
      </c>
    </row>
    <row r="172" spans="1:4">
      <c r="A172" s="1065">
        <v>171</v>
      </c>
      <c r="B172" t="s">
        <v>1079</v>
      </c>
      <c r="C172" t="s">
        <v>1099</v>
      </c>
      <c r="D172" t="s">
        <v>1100</v>
      </c>
    </row>
    <row r="173" spans="1:4">
      <c r="A173" s="1065">
        <v>172</v>
      </c>
      <c r="B173" t="s">
        <v>1079</v>
      </c>
      <c r="C173" t="s">
        <v>1101</v>
      </c>
      <c r="D173" t="s">
        <v>1102</v>
      </c>
    </row>
    <row r="174" spans="1:4">
      <c r="A174" s="1065">
        <v>173</v>
      </c>
      <c r="B174" t="s">
        <v>1079</v>
      </c>
      <c r="C174" t="s">
        <v>1103</v>
      </c>
      <c r="D174" t="s">
        <v>1104</v>
      </c>
    </row>
    <row r="175" spans="1:4">
      <c r="A175" s="1065">
        <v>174</v>
      </c>
      <c r="B175" t="s">
        <v>1079</v>
      </c>
      <c r="C175" t="s">
        <v>1105</v>
      </c>
      <c r="D175" t="s">
        <v>1106</v>
      </c>
    </row>
    <row r="176" spans="1:4">
      <c r="A176" s="1065">
        <v>175</v>
      </c>
      <c r="B176" t="s">
        <v>1107</v>
      </c>
      <c r="C176" t="s">
        <v>1107</v>
      </c>
      <c r="D176" t="s">
        <v>1108</v>
      </c>
    </row>
    <row r="177" spans="1:4">
      <c r="A177" s="1065">
        <v>176</v>
      </c>
      <c r="B177" t="s">
        <v>1107</v>
      </c>
      <c r="C177" t="s">
        <v>1109</v>
      </c>
      <c r="D177" t="s">
        <v>1110</v>
      </c>
    </row>
    <row r="178" spans="1:4">
      <c r="A178" s="1065">
        <v>177</v>
      </c>
      <c r="B178" t="s">
        <v>1107</v>
      </c>
      <c r="C178" t="s">
        <v>1111</v>
      </c>
      <c r="D178" t="s">
        <v>1112</v>
      </c>
    </row>
    <row r="179" spans="1:4">
      <c r="A179" s="1065">
        <v>178</v>
      </c>
      <c r="B179" t="s">
        <v>1107</v>
      </c>
      <c r="C179" t="s">
        <v>991</v>
      </c>
      <c r="D179" t="s">
        <v>1113</v>
      </c>
    </row>
    <row r="180" spans="1:4">
      <c r="A180" s="1065">
        <v>179</v>
      </c>
      <c r="B180" t="s">
        <v>1107</v>
      </c>
      <c r="C180" t="s">
        <v>1114</v>
      </c>
      <c r="D180" t="s">
        <v>1115</v>
      </c>
    </row>
    <row r="181" spans="1:4">
      <c r="A181" s="1065">
        <v>180</v>
      </c>
      <c r="B181" t="s">
        <v>1107</v>
      </c>
      <c r="C181" t="s">
        <v>1116</v>
      </c>
      <c r="D181" t="s">
        <v>1117</v>
      </c>
    </row>
    <row r="182" spans="1:4">
      <c r="A182" s="1065">
        <v>181</v>
      </c>
      <c r="B182" t="s">
        <v>1107</v>
      </c>
      <c r="C182" t="s">
        <v>1118</v>
      </c>
      <c r="D182" t="s">
        <v>1119</v>
      </c>
    </row>
    <row r="183" spans="1:4">
      <c r="A183" s="1065">
        <v>182</v>
      </c>
      <c r="B183" t="s">
        <v>1107</v>
      </c>
      <c r="C183" t="s">
        <v>1120</v>
      </c>
      <c r="D183" t="s">
        <v>1121</v>
      </c>
    </row>
    <row r="184" spans="1:4">
      <c r="A184" s="1065">
        <v>183</v>
      </c>
      <c r="B184" t="s">
        <v>1107</v>
      </c>
      <c r="C184" t="s">
        <v>1122</v>
      </c>
      <c r="D184" t="s">
        <v>1123</v>
      </c>
    </row>
    <row r="185" spans="1:4">
      <c r="A185" s="1065">
        <v>184</v>
      </c>
      <c r="B185" t="s">
        <v>1107</v>
      </c>
      <c r="C185" t="s">
        <v>1124</v>
      </c>
      <c r="D185" t="s">
        <v>1125</v>
      </c>
    </row>
    <row r="186" spans="1:4">
      <c r="A186" s="1065">
        <v>185</v>
      </c>
      <c r="B186" t="s">
        <v>1126</v>
      </c>
      <c r="C186" t="s">
        <v>1126</v>
      </c>
      <c r="D186" t="s">
        <v>1127</v>
      </c>
    </row>
    <row r="187" spans="1:4">
      <c r="A187" s="1065">
        <v>186</v>
      </c>
      <c r="B187" t="s">
        <v>1126</v>
      </c>
      <c r="C187" t="s">
        <v>1128</v>
      </c>
      <c r="D187" t="s">
        <v>1129</v>
      </c>
    </row>
    <row r="188" spans="1:4">
      <c r="A188" s="1065">
        <v>187</v>
      </c>
      <c r="B188" t="s">
        <v>1126</v>
      </c>
      <c r="C188" t="s">
        <v>1130</v>
      </c>
      <c r="D188" t="s">
        <v>1131</v>
      </c>
    </row>
    <row r="189" spans="1:4">
      <c r="A189" s="1065">
        <v>188</v>
      </c>
      <c r="B189" t="s">
        <v>1126</v>
      </c>
      <c r="C189" t="s">
        <v>1132</v>
      </c>
      <c r="D189" t="s">
        <v>1133</v>
      </c>
    </row>
    <row r="190" spans="1:4">
      <c r="A190" s="1065">
        <v>189</v>
      </c>
      <c r="B190" t="s">
        <v>1126</v>
      </c>
      <c r="C190" t="s">
        <v>1134</v>
      </c>
      <c r="D190" t="s">
        <v>1135</v>
      </c>
    </row>
    <row r="191" spans="1:4">
      <c r="A191" s="1065">
        <v>190</v>
      </c>
      <c r="B191" t="s">
        <v>1126</v>
      </c>
      <c r="C191" t="s">
        <v>1136</v>
      </c>
      <c r="D191" t="s">
        <v>1137</v>
      </c>
    </row>
    <row r="192" spans="1:4">
      <c r="A192" s="1065">
        <v>191</v>
      </c>
      <c r="B192" t="s">
        <v>1126</v>
      </c>
      <c r="C192" t="s">
        <v>1138</v>
      </c>
      <c r="D192" t="s">
        <v>1139</v>
      </c>
    </row>
    <row r="193" spans="1:4">
      <c r="A193" s="1065">
        <v>192</v>
      </c>
      <c r="B193" t="s">
        <v>1126</v>
      </c>
      <c r="C193" t="s">
        <v>1140</v>
      </c>
      <c r="D193" t="s">
        <v>1141</v>
      </c>
    </row>
    <row r="194" spans="1:4">
      <c r="A194" s="1065">
        <v>193</v>
      </c>
      <c r="B194" t="s">
        <v>1126</v>
      </c>
      <c r="C194" t="s">
        <v>1142</v>
      </c>
      <c r="D194" t="s">
        <v>1143</v>
      </c>
    </row>
    <row r="195" spans="1:4">
      <c r="A195" s="1065">
        <v>194</v>
      </c>
      <c r="B195" t="s">
        <v>1144</v>
      </c>
      <c r="C195" t="s">
        <v>1144</v>
      </c>
      <c r="D195" t="s">
        <v>1145</v>
      </c>
    </row>
    <row r="196" spans="1:4">
      <c r="A196" s="1065">
        <v>195</v>
      </c>
      <c r="B196" t="s">
        <v>1144</v>
      </c>
      <c r="C196" t="s">
        <v>1146</v>
      </c>
      <c r="D196" t="s">
        <v>1147</v>
      </c>
    </row>
    <row r="197" spans="1:4">
      <c r="A197" s="1065">
        <v>196</v>
      </c>
      <c r="B197" t="s">
        <v>1144</v>
      </c>
      <c r="C197" t="s">
        <v>1148</v>
      </c>
      <c r="D197" t="s">
        <v>1149</v>
      </c>
    </row>
    <row r="198" spans="1:4">
      <c r="A198" s="1065">
        <v>197</v>
      </c>
      <c r="B198" t="s">
        <v>1144</v>
      </c>
      <c r="C198" t="s">
        <v>1150</v>
      </c>
      <c r="D198" t="s">
        <v>1151</v>
      </c>
    </row>
    <row r="199" spans="1:4">
      <c r="A199" s="1065">
        <v>198</v>
      </c>
      <c r="B199" t="s">
        <v>1144</v>
      </c>
      <c r="C199" t="s">
        <v>1152</v>
      </c>
      <c r="D199" t="s">
        <v>1153</v>
      </c>
    </row>
    <row r="200" spans="1:4">
      <c r="A200" s="1065">
        <v>199</v>
      </c>
      <c r="B200" t="s">
        <v>1144</v>
      </c>
      <c r="C200" t="s">
        <v>1154</v>
      </c>
      <c r="D200" t="s">
        <v>1155</v>
      </c>
    </row>
    <row r="201" spans="1:4">
      <c r="A201" s="1065">
        <v>200</v>
      </c>
      <c r="B201" t="s">
        <v>1144</v>
      </c>
      <c r="C201" t="s">
        <v>1156</v>
      </c>
      <c r="D201" t="s">
        <v>1157</v>
      </c>
    </row>
    <row r="202" spans="1:4">
      <c r="A202" s="1065">
        <v>201</v>
      </c>
      <c r="B202" t="s">
        <v>1144</v>
      </c>
      <c r="C202" t="s">
        <v>1158</v>
      </c>
      <c r="D202" t="s">
        <v>1159</v>
      </c>
    </row>
    <row r="203" spans="1:4">
      <c r="A203" s="1065">
        <v>202</v>
      </c>
      <c r="B203" t="s">
        <v>1144</v>
      </c>
      <c r="C203" t="s">
        <v>1160</v>
      </c>
      <c r="D203" t="s">
        <v>1161</v>
      </c>
    </row>
    <row r="204" spans="1:4">
      <c r="A204" s="1065">
        <v>203</v>
      </c>
      <c r="B204" t="s">
        <v>1144</v>
      </c>
      <c r="C204" t="s">
        <v>1162</v>
      </c>
      <c r="D204" t="s">
        <v>1163</v>
      </c>
    </row>
    <row r="205" spans="1:4">
      <c r="A205" s="1065">
        <v>204</v>
      </c>
      <c r="B205" t="s">
        <v>1144</v>
      </c>
      <c r="C205" t="s">
        <v>1164</v>
      </c>
      <c r="D205" t="s">
        <v>1165</v>
      </c>
    </row>
    <row r="206" spans="1:4">
      <c r="A206" s="1065">
        <v>205</v>
      </c>
      <c r="B206" t="s">
        <v>1144</v>
      </c>
      <c r="C206" t="s">
        <v>1166</v>
      </c>
      <c r="D206" t="s">
        <v>1167</v>
      </c>
    </row>
    <row r="207" spans="1:4">
      <c r="A207" s="1065">
        <v>206</v>
      </c>
      <c r="B207" t="s">
        <v>1144</v>
      </c>
      <c r="C207" t="s">
        <v>1168</v>
      </c>
      <c r="D207" t="s">
        <v>1169</v>
      </c>
    </row>
    <row r="208" spans="1:4">
      <c r="A208" s="1065">
        <v>207</v>
      </c>
      <c r="B208" t="s">
        <v>1144</v>
      </c>
      <c r="C208" t="s">
        <v>1170</v>
      </c>
      <c r="D208" t="s">
        <v>1171</v>
      </c>
    </row>
    <row r="209" spans="1:4">
      <c r="A209" s="1065">
        <v>208</v>
      </c>
      <c r="B209" t="s">
        <v>1144</v>
      </c>
      <c r="C209" t="s">
        <v>1172</v>
      </c>
      <c r="D209" t="s">
        <v>1173</v>
      </c>
    </row>
    <row r="210" spans="1:4">
      <c r="A210" s="1065">
        <v>209</v>
      </c>
      <c r="B210" t="s">
        <v>1144</v>
      </c>
      <c r="C210" t="s">
        <v>1174</v>
      </c>
      <c r="D210" t="s">
        <v>1175</v>
      </c>
    </row>
    <row r="211" spans="1:4">
      <c r="A211" s="1065">
        <v>210</v>
      </c>
      <c r="B211" t="s">
        <v>1176</v>
      </c>
      <c r="C211" t="s">
        <v>1176</v>
      </c>
      <c r="D211" t="s">
        <v>1177</v>
      </c>
    </row>
    <row r="212" spans="1:4">
      <c r="A212" s="1065">
        <v>211</v>
      </c>
      <c r="B212" t="s">
        <v>1176</v>
      </c>
      <c r="C212" t="s">
        <v>1178</v>
      </c>
      <c r="D212" t="s">
        <v>1179</v>
      </c>
    </row>
    <row r="213" spans="1:4">
      <c r="A213" s="1065">
        <v>212</v>
      </c>
      <c r="B213" t="s">
        <v>1176</v>
      </c>
      <c r="C213" t="s">
        <v>1180</v>
      </c>
      <c r="D213" t="s">
        <v>1181</v>
      </c>
    </row>
    <row r="214" spans="1:4">
      <c r="A214" s="1065">
        <v>213</v>
      </c>
      <c r="B214" t="s">
        <v>1176</v>
      </c>
      <c r="C214" t="s">
        <v>1182</v>
      </c>
      <c r="D214" t="s">
        <v>1183</v>
      </c>
    </row>
    <row r="215" spans="1:4">
      <c r="A215" s="1065">
        <v>214</v>
      </c>
      <c r="B215" t="s">
        <v>1176</v>
      </c>
      <c r="C215" t="s">
        <v>1184</v>
      </c>
      <c r="D215" t="s">
        <v>1185</v>
      </c>
    </row>
    <row r="216" spans="1:4">
      <c r="A216" s="1065">
        <v>215</v>
      </c>
      <c r="B216" t="s">
        <v>1176</v>
      </c>
      <c r="C216" t="s">
        <v>1186</v>
      </c>
      <c r="D216" t="s">
        <v>1187</v>
      </c>
    </row>
    <row r="217" spans="1:4">
      <c r="A217" s="1065">
        <v>216</v>
      </c>
      <c r="B217" t="s">
        <v>1176</v>
      </c>
      <c r="C217" t="s">
        <v>1188</v>
      </c>
      <c r="D217" t="s">
        <v>1189</v>
      </c>
    </row>
    <row r="218" spans="1:4">
      <c r="A218" s="1065">
        <v>217</v>
      </c>
      <c r="B218" t="s">
        <v>1176</v>
      </c>
      <c r="C218" t="s">
        <v>1190</v>
      </c>
      <c r="D218" t="s">
        <v>1191</v>
      </c>
    </row>
    <row r="219" spans="1:4">
      <c r="A219" s="1065">
        <v>218</v>
      </c>
      <c r="B219" t="s">
        <v>1192</v>
      </c>
      <c r="C219" t="s">
        <v>1192</v>
      </c>
      <c r="D219" t="s">
        <v>1193</v>
      </c>
    </row>
    <row r="220" spans="1:4">
      <c r="A220" s="1065">
        <v>219</v>
      </c>
      <c r="B220" t="s">
        <v>1192</v>
      </c>
      <c r="C220" t="s">
        <v>1194</v>
      </c>
      <c r="D220" t="s">
        <v>1195</v>
      </c>
    </row>
    <row r="221" spans="1:4">
      <c r="A221" s="1065">
        <v>220</v>
      </c>
      <c r="B221" t="s">
        <v>1192</v>
      </c>
      <c r="C221" t="s">
        <v>1196</v>
      </c>
      <c r="D221" t="s">
        <v>1197</v>
      </c>
    </row>
    <row r="222" spans="1:4">
      <c r="A222" s="1065">
        <v>221</v>
      </c>
      <c r="B222" t="s">
        <v>1192</v>
      </c>
      <c r="C222" t="s">
        <v>1198</v>
      </c>
      <c r="D222" t="s">
        <v>1199</v>
      </c>
    </row>
    <row r="223" spans="1:4">
      <c r="A223" s="1065">
        <v>222</v>
      </c>
      <c r="B223" t="s">
        <v>1192</v>
      </c>
      <c r="C223" t="s">
        <v>1200</v>
      </c>
      <c r="D223" t="s">
        <v>1201</v>
      </c>
    </row>
    <row r="224" spans="1:4">
      <c r="A224" s="1065">
        <v>223</v>
      </c>
      <c r="B224" t="s">
        <v>1192</v>
      </c>
      <c r="C224" t="s">
        <v>1202</v>
      </c>
      <c r="D224" t="s">
        <v>1203</v>
      </c>
    </row>
    <row r="225" spans="1:4">
      <c r="A225" s="1065">
        <v>224</v>
      </c>
      <c r="B225" t="s">
        <v>1192</v>
      </c>
      <c r="C225" t="s">
        <v>1204</v>
      </c>
      <c r="D225" t="s">
        <v>1205</v>
      </c>
    </row>
    <row r="226" spans="1:4">
      <c r="A226" s="1065">
        <v>225</v>
      </c>
      <c r="B226" t="s">
        <v>1192</v>
      </c>
      <c r="C226" t="s">
        <v>1206</v>
      </c>
      <c r="D226" t="s">
        <v>1207</v>
      </c>
    </row>
    <row r="227" spans="1:4">
      <c r="A227" s="1065">
        <v>226</v>
      </c>
      <c r="B227" t="s">
        <v>1192</v>
      </c>
      <c r="C227" t="s">
        <v>1208</v>
      </c>
      <c r="D227" t="s">
        <v>1209</v>
      </c>
    </row>
    <row r="228" spans="1:4">
      <c r="A228" s="1065">
        <v>227</v>
      </c>
      <c r="B228" t="s">
        <v>1192</v>
      </c>
      <c r="C228" t="s">
        <v>1210</v>
      </c>
      <c r="D228" t="s">
        <v>1211</v>
      </c>
    </row>
    <row r="229" spans="1:4">
      <c r="A229" s="1065">
        <v>228</v>
      </c>
      <c r="B229" t="s">
        <v>1192</v>
      </c>
      <c r="C229" t="s">
        <v>1212</v>
      </c>
      <c r="D229" t="s">
        <v>1213</v>
      </c>
    </row>
    <row r="230" spans="1:4">
      <c r="A230" s="1065">
        <v>229</v>
      </c>
      <c r="B230" t="s">
        <v>1192</v>
      </c>
      <c r="C230" t="s">
        <v>1214</v>
      </c>
      <c r="D230" t="s">
        <v>1215</v>
      </c>
    </row>
    <row r="231" spans="1:4">
      <c r="A231" s="1065">
        <v>230</v>
      </c>
      <c r="B231" t="s">
        <v>1192</v>
      </c>
      <c r="C231" t="s">
        <v>1216</v>
      </c>
      <c r="D231" t="s">
        <v>1217</v>
      </c>
    </row>
    <row r="232" spans="1:4">
      <c r="A232" s="1065">
        <v>231</v>
      </c>
      <c r="B232" t="s">
        <v>1192</v>
      </c>
      <c r="C232" t="s">
        <v>1218</v>
      </c>
      <c r="D232" t="s">
        <v>1219</v>
      </c>
    </row>
    <row r="233" spans="1:4">
      <c r="A233" s="1065">
        <v>232</v>
      </c>
      <c r="B233" t="s">
        <v>1192</v>
      </c>
      <c r="C233" t="s">
        <v>1220</v>
      </c>
      <c r="D233" t="s">
        <v>1221</v>
      </c>
    </row>
    <row r="234" spans="1:4">
      <c r="A234" s="1065">
        <v>233</v>
      </c>
      <c r="B234" t="s">
        <v>1192</v>
      </c>
      <c r="C234" t="s">
        <v>1222</v>
      </c>
      <c r="D234" t="s">
        <v>1223</v>
      </c>
    </row>
    <row r="235" spans="1:4">
      <c r="A235" s="1065">
        <v>234</v>
      </c>
      <c r="B235" t="s">
        <v>1192</v>
      </c>
      <c r="C235" t="s">
        <v>1224</v>
      </c>
      <c r="D235" t="s">
        <v>1225</v>
      </c>
    </row>
    <row r="236" spans="1:4">
      <c r="A236" s="1065">
        <v>235</v>
      </c>
      <c r="B236" t="s">
        <v>1192</v>
      </c>
      <c r="C236" t="s">
        <v>983</v>
      </c>
      <c r="D236" t="s">
        <v>1226</v>
      </c>
    </row>
    <row r="237" spans="1:4">
      <c r="A237" s="1065">
        <v>236</v>
      </c>
      <c r="B237" t="s">
        <v>1227</v>
      </c>
      <c r="C237" t="s">
        <v>1227</v>
      </c>
      <c r="D237" t="s">
        <v>1228</v>
      </c>
    </row>
    <row r="238" spans="1:4">
      <c r="A238" s="1065">
        <v>237</v>
      </c>
      <c r="B238" t="s">
        <v>1227</v>
      </c>
      <c r="C238" t="s">
        <v>813</v>
      </c>
      <c r="D238" t="s">
        <v>1229</v>
      </c>
    </row>
    <row r="239" spans="1:4">
      <c r="A239" s="1065">
        <v>238</v>
      </c>
      <c r="B239" t="s">
        <v>1227</v>
      </c>
      <c r="C239" t="s">
        <v>1230</v>
      </c>
      <c r="D239" t="s">
        <v>1231</v>
      </c>
    </row>
    <row r="240" spans="1:4">
      <c r="A240" s="1065">
        <v>239</v>
      </c>
      <c r="B240" t="s">
        <v>1227</v>
      </c>
      <c r="C240" t="s">
        <v>1232</v>
      </c>
      <c r="D240" t="s">
        <v>1233</v>
      </c>
    </row>
    <row r="241" spans="1:4">
      <c r="A241" s="1065">
        <v>240</v>
      </c>
      <c r="B241" t="s">
        <v>1227</v>
      </c>
      <c r="C241" t="s">
        <v>779</v>
      </c>
      <c r="D241" t="s">
        <v>1234</v>
      </c>
    </row>
    <row r="242" spans="1:4">
      <c r="A242" s="1065">
        <v>241</v>
      </c>
      <c r="B242" t="s">
        <v>1227</v>
      </c>
      <c r="C242" t="s">
        <v>1235</v>
      </c>
      <c r="D242" t="s">
        <v>1236</v>
      </c>
    </row>
    <row r="243" spans="1:4">
      <c r="A243" s="1065">
        <v>242</v>
      </c>
      <c r="B243" t="s">
        <v>1227</v>
      </c>
      <c r="C243" t="s">
        <v>1237</v>
      </c>
      <c r="D243" t="s">
        <v>1238</v>
      </c>
    </row>
    <row r="244" spans="1:4">
      <c r="A244" s="1065">
        <v>243</v>
      </c>
      <c r="B244" t="s">
        <v>1227</v>
      </c>
      <c r="C244" t="s">
        <v>1239</v>
      </c>
      <c r="D244" t="s">
        <v>1240</v>
      </c>
    </row>
    <row r="245" spans="1:4">
      <c r="A245" s="1065">
        <v>244</v>
      </c>
      <c r="B245" t="s">
        <v>1227</v>
      </c>
      <c r="C245" t="s">
        <v>1241</v>
      </c>
      <c r="D245" t="s">
        <v>1242</v>
      </c>
    </row>
    <row r="246" spans="1:4">
      <c r="A246" s="1065">
        <v>245</v>
      </c>
      <c r="B246" t="s">
        <v>1227</v>
      </c>
      <c r="C246" t="s">
        <v>1243</v>
      </c>
      <c r="D246" t="s">
        <v>1244</v>
      </c>
    </row>
    <row r="247" spans="1:4">
      <c r="A247" s="1065">
        <v>246</v>
      </c>
      <c r="B247" t="s">
        <v>1227</v>
      </c>
      <c r="C247" t="s">
        <v>1245</v>
      </c>
      <c r="D247" t="s">
        <v>1246</v>
      </c>
    </row>
    <row r="248" spans="1:4">
      <c r="A248" s="1065">
        <v>247</v>
      </c>
      <c r="B248" t="s">
        <v>1227</v>
      </c>
      <c r="C248" t="s">
        <v>1247</v>
      </c>
      <c r="D248" t="s">
        <v>1248</v>
      </c>
    </row>
    <row r="249" spans="1:4">
      <c r="A249" s="1065">
        <v>248</v>
      </c>
      <c r="B249" t="s">
        <v>1227</v>
      </c>
      <c r="C249" t="s">
        <v>1249</v>
      </c>
      <c r="D249" t="s">
        <v>1250</v>
      </c>
    </row>
    <row r="250" spans="1:4">
      <c r="A250" s="1065">
        <v>249</v>
      </c>
      <c r="B250" t="s">
        <v>1227</v>
      </c>
      <c r="C250" t="s">
        <v>1251</v>
      </c>
      <c r="D250" t="s">
        <v>1252</v>
      </c>
    </row>
    <row r="251" spans="1:4">
      <c r="A251" s="1065">
        <v>250</v>
      </c>
      <c r="B251" t="s">
        <v>1227</v>
      </c>
      <c r="C251" t="s">
        <v>1253</v>
      </c>
      <c r="D251" t="s">
        <v>1254</v>
      </c>
    </row>
    <row r="252" spans="1:4">
      <c r="A252" s="1065">
        <v>251</v>
      </c>
      <c r="B252" t="s">
        <v>1227</v>
      </c>
      <c r="C252" t="s">
        <v>1255</v>
      </c>
      <c r="D252" t="s">
        <v>1256</v>
      </c>
    </row>
    <row r="253" spans="1:4">
      <c r="A253" s="1065">
        <v>252</v>
      </c>
      <c r="B253" t="s">
        <v>1227</v>
      </c>
      <c r="C253" t="s">
        <v>1257</v>
      </c>
      <c r="D253" t="s">
        <v>1258</v>
      </c>
    </row>
    <row r="254" spans="1:4">
      <c r="A254" s="1065">
        <v>253</v>
      </c>
      <c r="B254" t="s">
        <v>1227</v>
      </c>
      <c r="C254" t="s">
        <v>1259</v>
      </c>
      <c r="D254" t="s">
        <v>1260</v>
      </c>
    </row>
    <row r="255" spans="1:4">
      <c r="A255" s="1065">
        <v>254</v>
      </c>
      <c r="B255" t="s">
        <v>1227</v>
      </c>
      <c r="C255" t="s">
        <v>1261</v>
      </c>
      <c r="D255" t="s">
        <v>1262</v>
      </c>
    </row>
    <row r="256" spans="1:4">
      <c r="A256" s="1065">
        <v>255</v>
      </c>
      <c r="B256" t="s">
        <v>1227</v>
      </c>
      <c r="C256" t="s">
        <v>1263</v>
      </c>
      <c r="D256" t="s">
        <v>1264</v>
      </c>
    </row>
    <row r="257" spans="1:4">
      <c r="A257" s="1065">
        <v>256</v>
      </c>
      <c r="B257" t="s">
        <v>1227</v>
      </c>
      <c r="C257" t="s">
        <v>1265</v>
      </c>
      <c r="D257" t="s">
        <v>1266</v>
      </c>
    </row>
    <row r="258" spans="1:4">
      <c r="A258" s="1065">
        <v>257</v>
      </c>
      <c r="B258" t="s">
        <v>1227</v>
      </c>
      <c r="C258" t="s">
        <v>1267</v>
      </c>
      <c r="D258" t="s">
        <v>1268</v>
      </c>
    </row>
    <row r="259" spans="1:4">
      <c r="A259" s="1065">
        <v>258</v>
      </c>
      <c r="B259" t="s">
        <v>1227</v>
      </c>
      <c r="C259" t="s">
        <v>1269</v>
      </c>
      <c r="D259" t="s">
        <v>1270</v>
      </c>
    </row>
    <row r="260" spans="1:4">
      <c r="A260" s="1065">
        <v>259</v>
      </c>
      <c r="B260" t="s">
        <v>1227</v>
      </c>
      <c r="C260" t="s">
        <v>1271</v>
      </c>
      <c r="D260" t="s">
        <v>1272</v>
      </c>
    </row>
    <row r="261" spans="1:4">
      <c r="A261" s="1065">
        <v>260</v>
      </c>
      <c r="B261" t="s">
        <v>1227</v>
      </c>
      <c r="C261" t="s">
        <v>1273</v>
      </c>
      <c r="D261" t="s">
        <v>1274</v>
      </c>
    </row>
    <row r="262" spans="1:4">
      <c r="A262" s="1065">
        <v>261</v>
      </c>
      <c r="B262" t="s">
        <v>1275</v>
      </c>
      <c r="C262" t="s">
        <v>1275</v>
      </c>
      <c r="D262" t="s">
        <v>1276</v>
      </c>
    </row>
    <row r="263" spans="1:4">
      <c r="A263" s="1065">
        <v>262</v>
      </c>
      <c r="B263" t="s">
        <v>1275</v>
      </c>
      <c r="C263" t="s">
        <v>1277</v>
      </c>
      <c r="D263" t="s">
        <v>1278</v>
      </c>
    </row>
    <row r="264" spans="1:4">
      <c r="A264" s="1065">
        <v>263</v>
      </c>
      <c r="B264" t="s">
        <v>1275</v>
      </c>
      <c r="C264" t="s">
        <v>1279</v>
      </c>
      <c r="D264" t="s">
        <v>1280</v>
      </c>
    </row>
    <row r="265" spans="1:4">
      <c r="A265" s="1065">
        <v>264</v>
      </c>
      <c r="B265" t="s">
        <v>1275</v>
      </c>
      <c r="C265" t="s">
        <v>1281</v>
      </c>
      <c r="D265" t="s">
        <v>1282</v>
      </c>
    </row>
    <row r="266" spans="1:4">
      <c r="A266" s="1065">
        <v>265</v>
      </c>
      <c r="B266" t="s">
        <v>1275</v>
      </c>
      <c r="C266" t="s">
        <v>1283</v>
      </c>
      <c r="D266" t="s">
        <v>1284</v>
      </c>
    </row>
    <row r="267" spans="1:4">
      <c r="A267" s="1065">
        <v>266</v>
      </c>
      <c r="B267" t="s">
        <v>1275</v>
      </c>
      <c r="C267" t="s">
        <v>1285</v>
      </c>
      <c r="D267" t="s">
        <v>1286</v>
      </c>
    </row>
    <row r="268" spans="1:4">
      <c r="A268" s="1065">
        <v>267</v>
      </c>
      <c r="B268" t="s">
        <v>1275</v>
      </c>
      <c r="C268" t="s">
        <v>1287</v>
      </c>
      <c r="D268" t="s">
        <v>1288</v>
      </c>
    </row>
    <row r="269" spans="1:4">
      <c r="A269" s="1065">
        <v>268</v>
      </c>
      <c r="B269" t="s">
        <v>1275</v>
      </c>
      <c r="C269" t="s">
        <v>1289</v>
      </c>
      <c r="D269" t="s">
        <v>1290</v>
      </c>
    </row>
    <row r="270" spans="1:4">
      <c r="A270" s="1065">
        <v>269</v>
      </c>
      <c r="B270" t="s">
        <v>1275</v>
      </c>
      <c r="C270" t="s">
        <v>1291</v>
      </c>
      <c r="D270" t="s">
        <v>1292</v>
      </c>
    </row>
    <row r="271" spans="1:4">
      <c r="A271" s="1065">
        <v>270</v>
      </c>
      <c r="B271" t="s">
        <v>1275</v>
      </c>
      <c r="C271" t="s">
        <v>1293</v>
      </c>
      <c r="D271" t="s">
        <v>1294</v>
      </c>
    </row>
    <row r="272" spans="1:4">
      <c r="A272" s="1065">
        <v>271</v>
      </c>
      <c r="B272" t="s">
        <v>1275</v>
      </c>
      <c r="C272" t="s">
        <v>1295</v>
      </c>
      <c r="D272" t="s">
        <v>1296</v>
      </c>
    </row>
    <row r="273" spans="1:4">
      <c r="A273" s="1065">
        <v>272</v>
      </c>
      <c r="B273" t="s">
        <v>1275</v>
      </c>
      <c r="C273" t="s">
        <v>1297</v>
      </c>
      <c r="D273" t="s">
        <v>1298</v>
      </c>
    </row>
    <row r="274" spans="1:4">
      <c r="A274" s="1065">
        <v>273</v>
      </c>
      <c r="B274" t="s">
        <v>1275</v>
      </c>
      <c r="C274" t="s">
        <v>1299</v>
      </c>
      <c r="D274" t="s">
        <v>1300</v>
      </c>
    </row>
    <row r="275" spans="1:4">
      <c r="A275" s="1065">
        <v>274</v>
      </c>
      <c r="B275" t="s">
        <v>1275</v>
      </c>
      <c r="C275" t="s">
        <v>1301</v>
      </c>
      <c r="D275" t="s">
        <v>1302</v>
      </c>
    </row>
    <row r="276" spans="1:4">
      <c r="A276" s="1065">
        <v>275</v>
      </c>
      <c r="B276" t="s">
        <v>1275</v>
      </c>
      <c r="C276" t="s">
        <v>1303</v>
      </c>
      <c r="D276" t="s">
        <v>1304</v>
      </c>
    </row>
    <row r="277" spans="1:4">
      <c r="A277" s="1065">
        <v>276</v>
      </c>
      <c r="B277" t="s">
        <v>1275</v>
      </c>
      <c r="C277" t="s">
        <v>1305</v>
      </c>
      <c r="D277" t="s">
        <v>1306</v>
      </c>
    </row>
    <row r="278" spans="1:4">
      <c r="A278" s="1065">
        <v>277</v>
      </c>
      <c r="B278" t="s">
        <v>1307</v>
      </c>
      <c r="C278" t="s">
        <v>1307</v>
      </c>
      <c r="D278" t="s">
        <v>1308</v>
      </c>
    </row>
    <row r="279" spans="1:4">
      <c r="A279" s="1065">
        <v>278</v>
      </c>
      <c r="B279" t="s">
        <v>1307</v>
      </c>
      <c r="C279" t="s">
        <v>1309</v>
      </c>
      <c r="D279" t="s">
        <v>1310</v>
      </c>
    </row>
    <row r="280" spans="1:4">
      <c r="A280" s="1065">
        <v>279</v>
      </c>
      <c r="B280" t="s">
        <v>1307</v>
      </c>
      <c r="C280" t="s">
        <v>1311</v>
      </c>
      <c r="D280" t="s">
        <v>1312</v>
      </c>
    </row>
    <row r="281" spans="1:4">
      <c r="A281" s="1065">
        <v>280</v>
      </c>
      <c r="B281" t="s">
        <v>1307</v>
      </c>
      <c r="C281" t="s">
        <v>1216</v>
      </c>
      <c r="D281" t="s">
        <v>1313</v>
      </c>
    </row>
    <row r="282" spans="1:4">
      <c r="A282" s="1065">
        <v>281</v>
      </c>
      <c r="B282" t="s">
        <v>1307</v>
      </c>
      <c r="C282" t="s">
        <v>1314</v>
      </c>
      <c r="D282" t="s">
        <v>1315</v>
      </c>
    </row>
    <row r="283" spans="1:4">
      <c r="A283" s="1065">
        <v>282</v>
      </c>
      <c r="B283" t="s">
        <v>1307</v>
      </c>
      <c r="C283" t="s">
        <v>1316</v>
      </c>
      <c r="D283" t="s">
        <v>1317</v>
      </c>
    </row>
    <row r="284" spans="1:4">
      <c r="A284" s="1065">
        <v>283</v>
      </c>
      <c r="B284" t="s">
        <v>1307</v>
      </c>
      <c r="C284" t="s">
        <v>1318</v>
      </c>
      <c r="D284" t="s">
        <v>1319</v>
      </c>
    </row>
    <row r="285" spans="1:4">
      <c r="A285" s="1065">
        <v>284</v>
      </c>
      <c r="B285" t="s">
        <v>1307</v>
      </c>
      <c r="C285" t="s">
        <v>1320</v>
      </c>
      <c r="D285" t="s">
        <v>1321</v>
      </c>
    </row>
    <row r="286" spans="1:4">
      <c r="A286" s="1065">
        <v>285</v>
      </c>
      <c r="B286" t="s">
        <v>1307</v>
      </c>
      <c r="C286" t="s">
        <v>1322</v>
      </c>
      <c r="D286" t="s">
        <v>1323</v>
      </c>
    </row>
    <row r="287" spans="1:4">
      <c r="A287" s="1065">
        <v>286</v>
      </c>
      <c r="B287" t="s">
        <v>1307</v>
      </c>
      <c r="C287" t="s">
        <v>1324</v>
      </c>
      <c r="D287" t="s">
        <v>1325</v>
      </c>
    </row>
    <row r="288" spans="1:4">
      <c r="A288" s="1065">
        <v>287</v>
      </c>
      <c r="B288" t="s">
        <v>1307</v>
      </c>
      <c r="C288" t="s">
        <v>1326</v>
      </c>
      <c r="D288" t="s">
        <v>1327</v>
      </c>
    </row>
    <row r="289" spans="1:4">
      <c r="A289" s="1065">
        <v>288</v>
      </c>
      <c r="B289" t="s">
        <v>1307</v>
      </c>
      <c r="C289" t="s">
        <v>1328</v>
      </c>
      <c r="D289" t="s">
        <v>1329</v>
      </c>
    </row>
    <row r="290" spans="1:4">
      <c r="A290" s="1065">
        <v>289</v>
      </c>
      <c r="B290" t="s">
        <v>1330</v>
      </c>
      <c r="C290" t="s">
        <v>1330</v>
      </c>
      <c r="D290" t="s">
        <v>1331</v>
      </c>
    </row>
    <row r="291" spans="1:4">
      <c r="A291" s="1065">
        <v>290</v>
      </c>
      <c r="B291" t="s">
        <v>1330</v>
      </c>
      <c r="C291" t="s">
        <v>1332</v>
      </c>
      <c r="D291" t="s">
        <v>1333</v>
      </c>
    </row>
    <row r="292" spans="1:4">
      <c r="A292" s="1065">
        <v>291</v>
      </c>
      <c r="B292" t="s">
        <v>1330</v>
      </c>
      <c r="C292" t="s">
        <v>1334</v>
      </c>
      <c r="D292" t="s">
        <v>1335</v>
      </c>
    </row>
    <row r="293" spans="1:4">
      <c r="A293" s="1065">
        <v>292</v>
      </c>
      <c r="B293" t="s">
        <v>1330</v>
      </c>
      <c r="C293" t="s">
        <v>1336</v>
      </c>
      <c r="D293" t="s">
        <v>1337</v>
      </c>
    </row>
    <row r="294" spans="1:4">
      <c r="A294" s="1065">
        <v>293</v>
      </c>
      <c r="B294" t="s">
        <v>1330</v>
      </c>
      <c r="C294" t="s">
        <v>1338</v>
      </c>
      <c r="D294" t="s">
        <v>1339</v>
      </c>
    </row>
    <row r="295" spans="1:4">
      <c r="A295" s="1065">
        <v>294</v>
      </c>
      <c r="B295" t="s">
        <v>1330</v>
      </c>
      <c r="C295" t="s">
        <v>1340</v>
      </c>
      <c r="D295" t="s">
        <v>1341</v>
      </c>
    </row>
    <row r="296" spans="1:4">
      <c r="A296" s="1065">
        <v>295</v>
      </c>
      <c r="B296" t="s">
        <v>1330</v>
      </c>
      <c r="C296" t="s">
        <v>1342</v>
      </c>
      <c r="D296" t="s">
        <v>1343</v>
      </c>
    </row>
    <row r="297" spans="1:4">
      <c r="A297" s="1065">
        <v>296</v>
      </c>
      <c r="B297" t="s">
        <v>1330</v>
      </c>
      <c r="C297" t="s">
        <v>1344</v>
      </c>
      <c r="D297" t="s">
        <v>1345</v>
      </c>
    </row>
    <row r="298" spans="1:4">
      <c r="A298" s="1065">
        <v>297</v>
      </c>
      <c r="B298" t="s">
        <v>1330</v>
      </c>
      <c r="C298" t="s">
        <v>1346</v>
      </c>
      <c r="D298" t="s">
        <v>1347</v>
      </c>
    </row>
    <row r="299" spans="1:4">
      <c r="A299" s="1065">
        <v>298</v>
      </c>
      <c r="B299" t="s">
        <v>1330</v>
      </c>
      <c r="C299" t="s">
        <v>1348</v>
      </c>
      <c r="D299" t="s">
        <v>1349</v>
      </c>
    </row>
    <row r="300" spans="1:4">
      <c r="A300" s="1065">
        <v>299</v>
      </c>
      <c r="B300" t="s">
        <v>1330</v>
      </c>
      <c r="C300" t="s">
        <v>1350</v>
      </c>
      <c r="D300" t="s">
        <v>1351</v>
      </c>
    </row>
    <row r="301" spans="1:4">
      <c r="A301" s="1065">
        <v>300</v>
      </c>
      <c r="B301" t="s">
        <v>1330</v>
      </c>
      <c r="C301" t="s">
        <v>1352</v>
      </c>
      <c r="D301" t="s">
        <v>1353</v>
      </c>
    </row>
    <row r="302" spans="1:4">
      <c r="A302" s="1065">
        <v>301</v>
      </c>
      <c r="B302" t="s">
        <v>1354</v>
      </c>
      <c r="C302" t="s">
        <v>1354</v>
      </c>
      <c r="D302" t="s">
        <v>1355</v>
      </c>
    </row>
    <row r="303" spans="1:4">
      <c r="A303" s="1065">
        <v>302</v>
      </c>
      <c r="B303" t="s">
        <v>1354</v>
      </c>
      <c r="C303" t="s">
        <v>1356</v>
      </c>
      <c r="D303" t="s">
        <v>1357</v>
      </c>
    </row>
    <row r="304" spans="1:4">
      <c r="A304" s="1065">
        <v>303</v>
      </c>
      <c r="B304" t="s">
        <v>1354</v>
      </c>
      <c r="C304" t="s">
        <v>779</v>
      </c>
      <c r="D304" t="s">
        <v>1358</v>
      </c>
    </row>
    <row r="305" spans="1:4">
      <c r="A305" s="1065">
        <v>304</v>
      </c>
      <c r="B305" t="s">
        <v>1354</v>
      </c>
      <c r="C305" t="s">
        <v>1359</v>
      </c>
      <c r="D305" t="s">
        <v>1360</v>
      </c>
    </row>
    <row r="306" spans="1:4">
      <c r="A306" s="1065">
        <v>305</v>
      </c>
      <c r="B306" t="s">
        <v>1354</v>
      </c>
      <c r="C306" t="s">
        <v>1361</v>
      </c>
      <c r="D306" t="s">
        <v>1362</v>
      </c>
    </row>
    <row r="307" spans="1:4">
      <c r="A307" s="1065">
        <v>306</v>
      </c>
      <c r="B307" t="s">
        <v>1354</v>
      </c>
      <c r="C307" t="s">
        <v>1363</v>
      </c>
      <c r="D307" t="s">
        <v>1364</v>
      </c>
    </row>
    <row r="308" spans="1:4">
      <c r="A308" s="1065">
        <v>307</v>
      </c>
      <c r="B308" t="s">
        <v>1354</v>
      </c>
      <c r="C308" t="s">
        <v>1365</v>
      </c>
      <c r="D308" t="s">
        <v>1366</v>
      </c>
    </row>
    <row r="309" spans="1:4">
      <c r="A309" s="1065">
        <v>308</v>
      </c>
      <c r="B309" t="s">
        <v>1354</v>
      </c>
      <c r="C309" t="s">
        <v>1367</v>
      </c>
      <c r="D309" t="s">
        <v>1368</v>
      </c>
    </row>
    <row r="310" spans="1:4">
      <c r="A310" s="1065">
        <v>309</v>
      </c>
      <c r="B310" t="s">
        <v>1354</v>
      </c>
      <c r="C310" t="s">
        <v>1369</v>
      </c>
      <c r="D310" t="s">
        <v>1370</v>
      </c>
    </row>
    <row r="311" spans="1:4">
      <c r="A311" s="1065">
        <v>310</v>
      </c>
      <c r="B311" t="s">
        <v>1354</v>
      </c>
      <c r="C311" t="s">
        <v>1371</v>
      </c>
      <c r="D311" t="s">
        <v>1372</v>
      </c>
    </row>
    <row r="312" spans="1:4">
      <c r="A312" s="1065">
        <v>311</v>
      </c>
      <c r="B312" t="s">
        <v>1354</v>
      </c>
      <c r="C312" t="s">
        <v>1373</v>
      </c>
      <c r="D312" t="s">
        <v>1374</v>
      </c>
    </row>
    <row r="313" spans="1:4">
      <c r="A313" s="1065">
        <v>312</v>
      </c>
      <c r="B313" t="s">
        <v>1375</v>
      </c>
      <c r="C313" t="s">
        <v>1375</v>
      </c>
      <c r="D313" t="s">
        <v>1376</v>
      </c>
    </row>
    <row r="314" spans="1:4">
      <c r="A314" s="1065">
        <v>313</v>
      </c>
      <c r="B314" t="s">
        <v>1375</v>
      </c>
      <c r="C314" t="s">
        <v>1377</v>
      </c>
      <c r="D314" t="s">
        <v>1378</v>
      </c>
    </row>
    <row r="315" spans="1:4">
      <c r="A315" s="1065">
        <v>314</v>
      </c>
      <c r="B315" t="s">
        <v>1375</v>
      </c>
      <c r="C315" t="s">
        <v>1379</v>
      </c>
      <c r="D315" t="s">
        <v>1380</v>
      </c>
    </row>
    <row r="316" spans="1:4">
      <c r="A316" s="1065">
        <v>315</v>
      </c>
      <c r="B316" t="s">
        <v>1375</v>
      </c>
      <c r="C316" t="s">
        <v>1381</v>
      </c>
      <c r="D316" t="s">
        <v>1382</v>
      </c>
    </row>
    <row r="317" spans="1:4">
      <c r="A317" s="1065">
        <v>316</v>
      </c>
      <c r="B317" t="s">
        <v>1375</v>
      </c>
      <c r="C317" t="s">
        <v>1383</v>
      </c>
      <c r="D317" t="s">
        <v>1384</v>
      </c>
    </row>
    <row r="318" spans="1:4">
      <c r="A318" s="1065">
        <v>317</v>
      </c>
      <c r="B318" t="s">
        <v>1375</v>
      </c>
      <c r="C318" t="s">
        <v>1385</v>
      </c>
      <c r="D318" t="s">
        <v>1386</v>
      </c>
    </row>
    <row r="319" spans="1:4">
      <c r="A319" s="1065">
        <v>318</v>
      </c>
      <c r="B319" t="s">
        <v>1375</v>
      </c>
      <c r="C319" t="s">
        <v>1387</v>
      </c>
      <c r="D319" t="s">
        <v>1388</v>
      </c>
    </row>
    <row r="320" spans="1:4">
      <c r="A320" s="1065">
        <v>319</v>
      </c>
      <c r="B320" t="s">
        <v>1375</v>
      </c>
      <c r="C320" t="s">
        <v>1389</v>
      </c>
      <c r="D320" t="s">
        <v>1390</v>
      </c>
    </row>
    <row r="321" spans="1:4">
      <c r="A321" s="1065">
        <v>320</v>
      </c>
      <c r="B321" t="s">
        <v>1375</v>
      </c>
      <c r="C321" t="s">
        <v>1391</v>
      </c>
      <c r="D321" t="s">
        <v>1392</v>
      </c>
    </row>
    <row r="322" spans="1:4">
      <c r="A322" s="1065">
        <v>321</v>
      </c>
      <c r="B322" t="s">
        <v>1375</v>
      </c>
      <c r="C322" t="s">
        <v>1393</v>
      </c>
      <c r="D322" t="s">
        <v>1394</v>
      </c>
    </row>
    <row r="323" spans="1:4">
      <c r="A323" s="1065">
        <v>322</v>
      </c>
      <c r="B323" t="s">
        <v>1375</v>
      </c>
      <c r="C323" t="s">
        <v>1395</v>
      </c>
      <c r="D323" t="s">
        <v>1396</v>
      </c>
    </row>
    <row r="324" spans="1:4">
      <c r="A324" s="1065">
        <v>323</v>
      </c>
      <c r="B324" t="s">
        <v>1375</v>
      </c>
      <c r="C324" t="s">
        <v>1397</v>
      </c>
      <c r="D324" t="s">
        <v>1398</v>
      </c>
    </row>
    <row r="325" spans="1:4">
      <c r="A325" s="1065">
        <v>324</v>
      </c>
      <c r="B325" t="s">
        <v>1375</v>
      </c>
      <c r="C325" t="s">
        <v>1399</v>
      </c>
      <c r="D325" t="s">
        <v>1400</v>
      </c>
    </row>
    <row r="326" spans="1:4">
      <c r="A326" s="1065">
        <v>325</v>
      </c>
      <c r="B326" t="s">
        <v>1401</v>
      </c>
      <c r="C326" t="s">
        <v>1401</v>
      </c>
      <c r="D326" t="s">
        <v>1402</v>
      </c>
    </row>
    <row r="327" spans="1:4">
      <c r="A327" s="1065">
        <v>326</v>
      </c>
      <c r="B327" t="s">
        <v>1403</v>
      </c>
      <c r="C327" t="s">
        <v>1403</v>
      </c>
      <c r="D327" t="s">
        <v>1404</v>
      </c>
    </row>
    <row r="328" spans="1:4">
      <c r="A328" s="1065">
        <v>327</v>
      </c>
      <c r="B328" t="s">
        <v>1405</v>
      </c>
      <c r="C328" t="s">
        <v>1405</v>
      </c>
      <c r="D328" t="s">
        <v>1406</v>
      </c>
    </row>
    <row r="329" spans="1:4">
      <c r="A329" s="1065">
        <v>328</v>
      </c>
      <c r="B329" t="s">
        <v>1407</v>
      </c>
      <c r="C329" t="s">
        <v>1407</v>
      </c>
      <c r="D329" t="s">
        <v>1408</v>
      </c>
    </row>
    <row r="330" spans="1:4">
      <c r="A330" s="1065">
        <v>329</v>
      </c>
      <c r="B330" t="s">
        <v>1409</v>
      </c>
      <c r="C330" t="s">
        <v>1409</v>
      </c>
      <c r="D330" t="s">
        <v>1410</v>
      </c>
    </row>
    <row r="331" spans="1:4">
      <c r="A331" s="1065">
        <v>330</v>
      </c>
      <c r="B331" t="s">
        <v>1411</v>
      </c>
      <c r="C331" t="s">
        <v>1411</v>
      </c>
      <c r="D331" t="s">
        <v>1412</v>
      </c>
    </row>
    <row r="332" spans="1:4">
      <c r="A332" s="1065">
        <v>331</v>
      </c>
      <c r="B332" t="s">
        <v>1413</v>
      </c>
      <c r="C332" t="s">
        <v>1415</v>
      </c>
      <c r="D332" t="s">
        <v>1416</v>
      </c>
    </row>
    <row r="333" spans="1:4">
      <c r="A333" s="1065">
        <v>332</v>
      </c>
      <c r="B333" t="s">
        <v>1413</v>
      </c>
      <c r="C333" t="s">
        <v>1417</v>
      </c>
      <c r="D333" t="s">
        <v>1418</v>
      </c>
    </row>
    <row r="334" spans="1:4">
      <c r="A334" s="1065">
        <v>333</v>
      </c>
      <c r="B334" t="s">
        <v>1413</v>
      </c>
      <c r="C334" t="s">
        <v>1419</v>
      </c>
      <c r="D334" t="s">
        <v>1420</v>
      </c>
    </row>
    <row r="335" spans="1:4">
      <c r="A335" s="1065">
        <v>334</v>
      </c>
      <c r="B335" t="s">
        <v>1413</v>
      </c>
      <c r="C335" t="s">
        <v>1421</v>
      </c>
      <c r="D335" t="s">
        <v>1422</v>
      </c>
    </row>
    <row r="336" spans="1:4">
      <c r="A336" s="1065">
        <v>335</v>
      </c>
      <c r="B336" t="s">
        <v>1413</v>
      </c>
      <c r="C336" t="s">
        <v>1423</v>
      </c>
      <c r="D336" t="s">
        <v>1424</v>
      </c>
    </row>
    <row r="337" spans="1:4">
      <c r="A337" s="1065">
        <v>336</v>
      </c>
      <c r="B337" t="s">
        <v>1413</v>
      </c>
      <c r="C337" t="s">
        <v>1425</v>
      </c>
      <c r="D337" t="s">
        <v>1426</v>
      </c>
    </row>
    <row r="338" spans="1:4">
      <c r="A338" s="1065">
        <v>337</v>
      </c>
      <c r="B338" t="s">
        <v>1413</v>
      </c>
      <c r="C338" t="s">
        <v>1427</v>
      </c>
      <c r="D338" t="s">
        <v>1428</v>
      </c>
    </row>
    <row r="339" spans="1:4">
      <c r="A339" s="1065">
        <v>338</v>
      </c>
      <c r="B339" t="s">
        <v>1413</v>
      </c>
      <c r="C339" t="s">
        <v>1429</v>
      </c>
      <c r="D339" t="s">
        <v>1430</v>
      </c>
    </row>
    <row r="340" spans="1:4">
      <c r="A340" s="1065">
        <v>339</v>
      </c>
      <c r="B340" t="s">
        <v>1413</v>
      </c>
      <c r="C340" t="s">
        <v>1431</v>
      </c>
      <c r="D340" t="s">
        <v>1432</v>
      </c>
    </row>
    <row r="341" spans="1:4">
      <c r="A341" s="1065">
        <v>340</v>
      </c>
      <c r="B341" t="s">
        <v>1413</v>
      </c>
      <c r="C341" t="s">
        <v>1413</v>
      </c>
      <c r="D341" t="s">
        <v>1414</v>
      </c>
    </row>
    <row r="342" spans="1:4">
      <c r="A342" s="1065">
        <v>341</v>
      </c>
      <c r="B342" t="s">
        <v>1433</v>
      </c>
      <c r="C342" t="s">
        <v>1433</v>
      </c>
      <c r="D342" t="s">
        <v>1434</v>
      </c>
    </row>
    <row r="343" spans="1:4">
      <c r="A343" s="1065">
        <v>342</v>
      </c>
      <c r="B343" t="s">
        <v>1435</v>
      </c>
      <c r="C343" t="s">
        <v>1435</v>
      </c>
      <c r="D343" t="s">
        <v>1436</v>
      </c>
    </row>
    <row r="344" spans="1:4">
      <c r="A344" s="1065">
        <v>343</v>
      </c>
      <c r="B344" t="s">
        <v>1437</v>
      </c>
      <c r="C344" t="s">
        <v>1437</v>
      </c>
      <c r="D344" t="s">
        <v>1438</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91</v>
      </c>
    </row>
    <row r="2" spans="1:14" ht="22.5">
      <c r="F2" s="1275" t="s">
        <v>469</v>
      </c>
      <c r="G2" s="1276"/>
      <c r="H2" s="1277"/>
      <c r="I2" s="608"/>
    </row>
    <row r="3" spans="1:14" ht="3" customHeight="1"/>
    <row r="4" spans="1:14" s="538" customFormat="1" ht="11.25">
      <c r="A4" s="558"/>
      <c r="B4" s="558"/>
      <c r="C4" s="558"/>
      <c r="D4" s="558"/>
      <c r="F4" s="1229" t="s">
        <v>444</v>
      </c>
      <c r="G4" s="1229"/>
      <c r="H4" s="1229"/>
      <c r="I4" s="1278" t="s">
        <v>445</v>
      </c>
      <c r="J4" s="558"/>
      <c r="K4" s="558"/>
      <c r="L4" s="558"/>
      <c r="M4" s="558"/>
      <c r="N4" s="558"/>
    </row>
    <row r="5" spans="1:14" s="538" customFormat="1" ht="11.25" customHeight="1">
      <c r="A5" s="558"/>
      <c r="B5" s="558"/>
      <c r="C5" s="558"/>
      <c r="D5" s="558"/>
      <c r="F5" s="574" t="s">
        <v>90</v>
      </c>
      <c r="G5" s="586" t="s">
        <v>447</v>
      </c>
      <c r="H5" s="573" t="s">
        <v>438</v>
      </c>
      <c r="I5" s="1278"/>
      <c r="J5" s="558"/>
      <c r="K5" s="558"/>
      <c r="L5" s="558"/>
      <c r="M5" s="558"/>
      <c r="N5" s="558"/>
    </row>
    <row r="6" spans="1:14" s="538" customFormat="1" ht="12" customHeight="1">
      <c r="A6" s="558"/>
      <c r="B6" s="558"/>
      <c r="C6" s="558"/>
      <c r="D6" s="558"/>
      <c r="F6" s="575" t="s">
        <v>91</v>
      </c>
      <c r="G6" s="577">
        <v>2</v>
      </c>
      <c r="H6" s="578">
        <v>3</v>
      </c>
      <c r="I6" s="576">
        <v>4</v>
      </c>
      <c r="J6" s="558">
        <v>4</v>
      </c>
      <c r="K6" s="558"/>
      <c r="L6" s="558"/>
      <c r="M6" s="558"/>
      <c r="N6" s="558"/>
    </row>
    <row r="7" spans="1:14" s="538" customFormat="1" ht="18.75">
      <c r="A7" s="558"/>
      <c r="B7" s="558"/>
      <c r="C7" s="558"/>
      <c r="D7" s="558"/>
      <c r="F7" s="584">
        <v>1</v>
      </c>
      <c r="G7" s="600" t="s">
        <v>470</v>
      </c>
      <c r="H7" s="572" t="str">
        <f>IF(dateCh="","",dateCh)</f>
        <v>28.04.2021</v>
      </c>
      <c r="I7" s="549" t="s">
        <v>471</v>
      </c>
      <c r="J7" s="583"/>
      <c r="K7" s="558"/>
      <c r="L7" s="558"/>
      <c r="M7" s="558"/>
      <c r="N7" s="558"/>
    </row>
    <row r="8" spans="1:14" s="538" customFormat="1" ht="45">
      <c r="A8" s="1279">
        <v>1</v>
      </c>
      <c r="B8" s="558"/>
      <c r="C8" s="558"/>
      <c r="D8" s="558"/>
      <c r="F8" s="584" t="str">
        <f>"2." &amp;mergeValue(A8)</f>
        <v>2.1</v>
      </c>
      <c r="G8" s="600" t="s">
        <v>472</v>
      </c>
      <c r="H8" s="572"/>
      <c r="I8" s="549" t="s">
        <v>567</v>
      </c>
      <c r="J8" s="583"/>
      <c r="K8" s="558"/>
      <c r="L8" s="558"/>
      <c r="M8" s="558"/>
      <c r="N8" s="558"/>
    </row>
    <row r="9" spans="1:14" s="538" customFormat="1" ht="22.5">
      <c r="A9" s="1279"/>
      <c r="B9" s="558"/>
      <c r="C9" s="558"/>
      <c r="D9" s="558"/>
      <c r="F9" s="584" t="str">
        <f>"3." &amp;mergeValue(A9)</f>
        <v>3.1</v>
      </c>
      <c r="G9" s="600" t="s">
        <v>473</v>
      </c>
      <c r="H9" s="572"/>
      <c r="I9" s="549" t="s">
        <v>565</v>
      </c>
      <c r="J9" s="583"/>
      <c r="K9" s="558"/>
      <c r="L9" s="558"/>
      <c r="M9" s="558"/>
      <c r="N9" s="558"/>
    </row>
    <row r="10" spans="1:14" s="538" customFormat="1" ht="22.5">
      <c r="A10" s="1279"/>
      <c r="B10" s="558"/>
      <c r="C10" s="558"/>
      <c r="D10" s="558"/>
      <c r="F10" s="584" t="str">
        <f>"4."&amp;mergeValue(A10)</f>
        <v>4.1</v>
      </c>
      <c r="G10" s="600" t="s">
        <v>474</v>
      </c>
      <c r="H10" s="573" t="s">
        <v>448</v>
      </c>
      <c r="I10" s="549"/>
      <c r="J10" s="583"/>
      <c r="K10" s="558"/>
      <c r="L10" s="558"/>
      <c r="M10" s="558"/>
      <c r="N10" s="558"/>
    </row>
    <row r="11" spans="1:14"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row>
    <row r="12" spans="1:14"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row>
    <row r="13" spans="1:14"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row>
    <row r="14" spans="1:14" s="538" customFormat="1" ht="18.75">
      <c r="A14" s="1279"/>
      <c r="B14" s="1279"/>
      <c r="C14" s="1279"/>
      <c r="D14" s="591"/>
      <c r="F14" s="587"/>
      <c r="G14" s="519" t="s">
        <v>4</v>
      </c>
      <c r="H14" s="592"/>
      <c r="I14" s="1280"/>
      <c r="J14" s="583"/>
      <c r="K14" s="558"/>
      <c r="L14" s="558"/>
      <c r="M14" s="558"/>
      <c r="N14" s="558"/>
    </row>
    <row r="15" spans="1:14" s="538" customFormat="1" ht="18.75">
      <c r="A15" s="1279"/>
      <c r="B15" s="1279"/>
      <c r="C15" s="591"/>
      <c r="D15" s="591"/>
      <c r="F15" s="602"/>
      <c r="G15" s="545" t="s">
        <v>400</v>
      </c>
      <c r="H15" s="603"/>
      <c r="I15" s="604"/>
      <c r="J15" s="583"/>
      <c r="K15" s="558"/>
      <c r="L15" s="558"/>
      <c r="M15" s="558"/>
      <c r="N15" s="558"/>
    </row>
    <row r="16" spans="1:14" s="538" customFormat="1" ht="18.75">
      <c r="A16" s="1279"/>
      <c r="B16" s="558"/>
      <c r="C16" s="558"/>
      <c r="D16" s="558"/>
      <c r="F16" s="587"/>
      <c r="G16" s="527" t="s">
        <v>482</v>
      </c>
      <c r="H16" s="588"/>
      <c r="I16" s="589"/>
      <c r="J16" s="583"/>
      <c r="K16" s="558"/>
      <c r="L16" s="558"/>
      <c r="M16" s="558"/>
      <c r="N16" s="558"/>
    </row>
    <row r="17" spans="1:14" s="538" customFormat="1" ht="18.75">
      <c r="A17" s="558"/>
      <c r="B17" s="558"/>
      <c r="C17" s="558"/>
      <c r="D17" s="558"/>
      <c r="F17" s="587"/>
      <c r="G17" s="534" t="s">
        <v>481</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4" t="s">
        <v>570</v>
      </c>
      <c r="H19" s="1274"/>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58</v>
      </c>
    </row>
    <row r="2" spans="2:4" ht="90">
      <c r="B2" s="50" t="s">
        <v>479</v>
      </c>
    </row>
    <row r="3" spans="2:4" ht="67.5">
      <c r="B3" s="50" t="s">
        <v>388</v>
      </c>
    </row>
    <row r="4" spans="2:4" ht="33.75">
      <c r="B4" s="50" t="s">
        <v>576</v>
      </c>
    </row>
    <row r="5" spans="2:4">
      <c r="B5" s="50" t="s">
        <v>221</v>
      </c>
    </row>
    <row r="6" spans="2:4" ht="22.5">
      <c r="B6" s="50" t="s">
        <v>265</v>
      </c>
    </row>
    <row r="7" spans="2:4" ht="22.5">
      <c r="B7" s="50" t="s">
        <v>266</v>
      </c>
    </row>
    <row r="8" spans="2:4" ht="22.5">
      <c r="B8" s="50" t="s">
        <v>267</v>
      </c>
    </row>
    <row r="9" spans="2:4" ht="22.5">
      <c r="B9" s="50" t="s">
        <v>480</v>
      </c>
    </row>
    <row r="10" spans="2:4" ht="56.25">
      <c r="B10" s="50" t="s">
        <v>671</v>
      </c>
    </row>
    <row r="11" spans="2:4" ht="12.75">
      <c r="B11" s="214" t="s">
        <v>386</v>
      </c>
    </row>
    <row r="12" spans="2:4">
      <c r="B12" s="48" t="s">
        <v>180</v>
      </c>
    </row>
    <row r="13" spans="2:4" ht="22.5">
      <c r="B13" s="50" t="s">
        <v>196</v>
      </c>
    </row>
    <row r="14" spans="2:4" ht="67.5">
      <c r="B14" s="50" t="s">
        <v>249</v>
      </c>
    </row>
    <row r="15" spans="2:4" ht="22.5">
      <c r="B15" s="50" t="s">
        <v>229</v>
      </c>
    </row>
    <row r="16" spans="2:4">
      <c r="B16" s="48" t="s">
        <v>205</v>
      </c>
      <c r="D16" s="88"/>
    </row>
    <row r="17" spans="1:2" ht="33.75">
      <c r="B17" s="50" t="s">
        <v>263</v>
      </c>
    </row>
    <row r="18" spans="1:2" ht="33.75">
      <c r="B18" s="50" t="s">
        <v>264</v>
      </c>
    </row>
    <row r="19" spans="1:2">
      <c r="B19" s="50" t="s">
        <v>250</v>
      </c>
    </row>
    <row r="20" spans="1:2" ht="33.75">
      <c r="B20" s="50" t="s">
        <v>291</v>
      </c>
    </row>
    <row r="21" spans="1:2">
      <c r="B21" s="48" t="s">
        <v>218</v>
      </c>
    </row>
    <row r="22" spans="1:2">
      <c r="B22" s="50" t="s">
        <v>220</v>
      </c>
    </row>
    <row r="24" spans="1:2" ht="22.5">
      <c r="B24" s="216" t="s">
        <v>369</v>
      </c>
    </row>
    <row r="26" spans="1:2">
      <c r="B26" s="48" t="s">
        <v>330</v>
      </c>
    </row>
    <row r="27" spans="1:2" ht="22.5">
      <c r="B27" s="215" t="s">
        <v>457</v>
      </c>
    </row>
    <row r="28" spans="1:2" ht="56.25">
      <c r="B28" s="215" t="s">
        <v>456</v>
      </c>
    </row>
    <row r="29" spans="1:2">
      <c r="B29" s="291" t="s">
        <v>387</v>
      </c>
    </row>
    <row r="30" spans="1:2" ht="22.5">
      <c r="B30" s="215" t="s">
        <v>575</v>
      </c>
    </row>
    <row r="32" spans="1:2">
      <c r="A32" s="273"/>
      <c r="B32" s="274" t="s">
        <v>430</v>
      </c>
    </row>
    <row r="33" spans="1:2" ht="14.25">
      <c r="A33" s="275">
        <v>1</v>
      </c>
      <c r="B33" s="276" t="s">
        <v>431</v>
      </c>
    </row>
    <row r="34" spans="1:2" ht="14.25">
      <c r="A34" s="275">
        <v>2</v>
      </c>
      <c r="B34" s="276" t="s">
        <v>432</v>
      </c>
    </row>
    <row r="35" spans="1:2">
      <c r="B35" s="274" t="s">
        <v>433</v>
      </c>
    </row>
    <row r="36" spans="1:2">
      <c r="B36" s="276" t="s">
        <v>434</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296" t="s">
        <v>716</v>
      </c>
      <c r="M5" s="1296"/>
      <c r="N5" s="1296"/>
      <c r="O5" s="1296"/>
      <c r="P5" s="1296"/>
      <c r="Q5" s="1296"/>
      <c r="R5" s="1296"/>
      <c r="S5" s="1296"/>
      <c r="T5" s="1296"/>
      <c r="U5" s="632"/>
    </row>
    <row r="6" spans="1:28" ht="3" customHeight="1">
      <c r="J6" s="498"/>
      <c r="K6" s="498"/>
      <c r="L6" s="493"/>
      <c r="M6" s="493"/>
      <c r="N6" s="493"/>
      <c r="O6" s="497"/>
      <c r="P6" s="497"/>
      <c r="Q6" s="497"/>
      <c r="R6" s="497"/>
      <c r="S6" s="497"/>
      <c r="T6" s="497"/>
      <c r="U6" s="497"/>
      <c r="V6" s="501"/>
    </row>
    <row r="7" spans="1:28"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550"/>
      <c r="V8" s="550"/>
      <c r="W8" s="488"/>
      <c r="X8" s="558"/>
      <c r="Y8" s="558"/>
      <c r="Z8" s="558"/>
      <c r="AA8" s="558"/>
      <c r="AB8" s="558"/>
    </row>
    <row r="9" spans="1:28"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169-р</v>
      </c>
      <c r="P9" s="1303"/>
      <c r="Q9" s="1303"/>
      <c r="R9" s="1303"/>
      <c r="S9" s="1303"/>
      <c r="T9" s="1303"/>
      <c r="U9" s="550"/>
      <c r="V9" s="550"/>
      <c r="W9" s="488"/>
      <c r="X9" s="558"/>
      <c r="Y9" s="558"/>
      <c r="Z9" s="558"/>
      <c r="AA9" s="558"/>
      <c r="AB9" s="558"/>
    </row>
    <row r="10" spans="1:28" s="745" customFormat="1" ht="5.25" hidden="1">
      <c r="A10" s="1117"/>
      <c r="B10" s="1117"/>
      <c r="C10" s="1117"/>
      <c r="D10" s="1117"/>
      <c r="E10" s="1117"/>
      <c r="F10" s="1117"/>
      <c r="G10" s="1117"/>
      <c r="H10" s="1117"/>
      <c r="L10" s="1135"/>
      <c r="M10" s="1040"/>
      <c r="O10" s="1302"/>
      <c r="P10" s="1302"/>
      <c r="Q10" s="1302"/>
      <c r="R10" s="1302"/>
      <c r="S10" s="1302"/>
      <c r="T10" s="1302"/>
      <c r="U10" s="779"/>
      <c r="V10" s="779"/>
      <c r="X10" s="1117"/>
      <c r="Y10" s="1117"/>
      <c r="Z10" s="1117"/>
      <c r="AA10" s="1117"/>
      <c r="AB10" s="1117"/>
    </row>
    <row r="11" spans="1:28" s="538" customFormat="1" ht="11.25" hidden="1">
      <c r="A11" s="558"/>
      <c r="B11" s="558"/>
      <c r="C11" s="558"/>
      <c r="D11" s="558"/>
      <c r="E11" s="558"/>
      <c r="F11" s="558"/>
      <c r="G11" s="558"/>
      <c r="H11" s="558"/>
      <c r="L11" s="1297"/>
      <c r="M11" s="1297"/>
      <c r="N11" s="535"/>
      <c r="O11" s="550"/>
      <c r="P11" s="550"/>
      <c r="Q11" s="550"/>
      <c r="R11" s="550"/>
      <c r="S11" s="550"/>
      <c r="T11" s="550"/>
      <c r="U11" s="556" t="s">
        <v>370</v>
      </c>
      <c r="X11" s="558"/>
      <c r="Y11" s="558"/>
      <c r="Z11" s="558"/>
      <c r="AA11" s="558"/>
      <c r="AB11" s="558"/>
    </row>
    <row r="12" spans="1:28">
      <c r="J12" s="498"/>
      <c r="K12" s="498"/>
      <c r="L12" s="493"/>
      <c r="M12" s="493"/>
      <c r="N12" s="471"/>
      <c r="O12" s="1304"/>
      <c r="P12" s="1304"/>
      <c r="Q12" s="1304"/>
      <c r="R12" s="1304"/>
      <c r="S12" s="1304"/>
      <c r="T12" s="1304"/>
      <c r="U12" s="1304"/>
    </row>
    <row r="13" spans="1:28">
      <c r="J13" s="498"/>
      <c r="K13" s="498"/>
      <c r="L13" s="1229" t="s">
        <v>444</v>
      </c>
      <c r="M13" s="1229"/>
      <c r="N13" s="1229"/>
      <c r="O13" s="1229"/>
      <c r="P13" s="1229"/>
      <c r="Q13" s="1229"/>
      <c r="R13" s="1229"/>
      <c r="S13" s="1229"/>
      <c r="T13" s="1229"/>
      <c r="U13" s="1229"/>
      <c r="V13" s="1229"/>
      <c r="W13" s="1229" t="s">
        <v>445</v>
      </c>
    </row>
    <row r="14" spans="1:28" ht="14.25" customHeight="1">
      <c r="J14" s="498"/>
      <c r="K14" s="498"/>
      <c r="L14" s="1310" t="s">
        <v>90</v>
      </c>
      <c r="M14" s="1310" t="s">
        <v>601</v>
      </c>
      <c r="N14" s="629"/>
      <c r="O14" s="1311" t="s">
        <v>603</v>
      </c>
      <c r="P14" s="1312"/>
      <c r="Q14" s="1312"/>
      <c r="R14" s="1312"/>
      <c r="S14" s="1312"/>
      <c r="T14" s="1313"/>
      <c r="U14" s="1293" t="s">
        <v>338</v>
      </c>
      <c r="V14" s="1307" t="s">
        <v>273</v>
      </c>
      <c r="W14" s="1229"/>
    </row>
    <row r="15" spans="1:28" ht="14.25" customHeight="1">
      <c r="J15" s="498"/>
      <c r="K15" s="498"/>
      <c r="L15" s="1310"/>
      <c r="M15" s="1310"/>
      <c r="N15" s="630"/>
      <c r="O15" s="1316" t="s">
        <v>577</v>
      </c>
      <c r="P15" s="1314" t="s">
        <v>269</v>
      </c>
      <c r="Q15" s="1315"/>
      <c r="R15" s="1290" t="s">
        <v>614</v>
      </c>
      <c r="S15" s="1291"/>
      <c r="T15" s="1292"/>
      <c r="U15" s="1294"/>
      <c r="V15" s="1308"/>
      <c r="W15" s="1229"/>
    </row>
    <row r="16" spans="1:28" ht="33.75" customHeight="1">
      <c r="J16" s="498"/>
      <c r="K16" s="498"/>
      <c r="L16" s="1310"/>
      <c r="M16" s="1310"/>
      <c r="N16" s="631"/>
      <c r="O16" s="1317"/>
      <c r="P16" s="504" t="s">
        <v>578</v>
      </c>
      <c r="Q16" s="504" t="s">
        <v>6</v>
      </c>
      <c r="R16" s="505" t="s">
        <v>272</v>
      </c>
      <c r="S16" s="1305" t="s">
        <v>271</v>
      </c>
      <c r="T16" s="1306"/>
      <c r="U16" s="1295"/>
      <c r="V16" s="1309"/>
      <c r="W16" s="1229"/>
    </row>
    <row r="17" spans="1:28">
      <c r="J17" s="498"/>
      <c r="K17" s="537">
        <v>1</v>
      </c>
      <c r="L17" s="615" t="s">
        <v>91</v>
      </c>
      <c r="M17" s="615" t="s">
        <v>47</v>
      </c>
      <c r="N17" s="617" t="str">
        <f ca="1">OFFSET(N17,0,-1)</f>
        <v>2</v>
      </c>
      <c r="O17" s="616">
        <f ca="1">OFFSET(O17,0,-1)+1</f>
        <v>3</v>
      </c>
      <c r="P17" s="616">
        <f ca="1">OFFSET(P17,0,-1)+1</f>
        <v>4</v>
      </c>
      <c r="Q17" s="616">
        <f ca="1">OFFSET(Q17,0,-1)+1</f>
        <v>5</v>
      </c>
      <c r="R17" s="616">
        <f ca="1">OFFSET(R17,0,-1)+1</f>
        <v>6</v>
      </c>
      <c r="S17" s="1298">
        <f ca="1">OFFSET(S17,0,-1)+1</f>
        <v>7</v>
      </c>
      <c r="T17" s="1298"/>
      <c r="U17" s="616">
        <f ca="1">OFFSET(U17,0,-2)+1</f>
        <v>8</v>
      </c>
      <c r="V17" s="617">
        <f ca="1">OFFSET(V17,0,-1)</f>
        <v>8</v>
      </c>
      <c r="W17" s="616">
        <f ca="1">OFFSET(W17,0,-1)+1</f>
        <v>9</v>
      </c>
    </row>
    <row r="18" spans="1:28" ht="22.5">
      <c r="A18" s="1281">
        <v>1</v>
      </c>
      <c r="B18" s="794"/>
      <c r="C18" s="794"/>
      <c r="D18" s="794"/>
      <c r="E18" s="795"/>
      <c r="F18" s="796"/>
      <c r="G18" s="796"/>
      <c r="H18" s="796"/>
      <c r="I18" s="797"/>
      <c r="J18" s="792"/>
      <c r="K18" s="799"/>
      <c r="L18" s="561">
        <f>mergeValue(A18)</f>
        <v>1</v>
      </c>
      <c r="M18" s="609" t="s">
        <v>19</v>
      </c>
      <c r="N18" s="614"/>
      <c r="O18" s="1282"/>
      <c r="P18" s="1282"/>
      <c r="Q18" s="1282"/>
      <c r="R18" s="1282"/>
      <c r="S18" s="1282"/>
      <c r="T18" s="1282"/>
      <c r="U18" s="1282"/>
      <c r="V18" s="1282"/>
      <c r="W18" s="598" t="s">
        <v>717</v>
      </c>
      <c r="Y18" s="557"/>
      <c r="Z18" s="557" t="str">
        <f t="shared" ref="Z18:Z31" si="0">IF(M18="","",M18 )</f>
        <v>Наименование тарифа</v>
      </c>
      <c r="AA18" s="557"/>
      <c r="AB18" s="557"/>
    </row>
    <row r="19" spans="1:28" ht="22.5">
      <c r="A19" s="1281"/>
      <c r="B19" s="1281">
        <v>1</v>
      </c>
      <c r="C19" s="794"/>
      <c r="D19" s="794"/>
      <c r="E19" s="796"/>
      <c r="F19" s="796"/>
      <c r="G19" s="796"/>
      <c r="H19" s="796"/>
      <c r="I19" s="791"/>
      <c r="J19" s="790"/>
      <c r="K19" s="793"/>
      <c r="L19" s="561" t="str">
        <f>mergeValue(A19) &amp;"."&amp; mergeValue(B19)</f>
        <v>1.1</v>
      </c>
      <c r="M19" s="515" t="s">
        <v>15</v>
      </c>
      <c r="N19" s="614"/>
      <c r="O19" s="1282"/>
      <c r="P19" s="1282"/>
      <c r="Q19" s="1282"/>
      <c r="R19" s="1282"/>
      <c r="S19" s="1282"/>
      <c r="T19" s="1282"/>
      <c r="U19" s="1282"/>
      <c r="V19" s="1282"/>
      <c r="W19" s="598" t="s">
        <v>458</v>
      </c>
      <c r="Y19" s="557"/>
      <c r="Z19" s="557" t="str">
        <f t="shared" si="0"/>
        <v>Территория действия тарифа</v>
      </c>
      <c r="AA19" s="557"/>
      <c r="AB19" s="557"/>
    </row>
    <row r="20" spans="1:28" ht="22.5">
      <c r="A20" s="1281"/>
      <c r="B20" s="1281"/>
      <c r="C20" s="1281">
        <v>1</v>
      </c>
      <c r="D20" s="794"/>
      <c r="E20" s="796"/>
      <c r="F20" s="796"/>
      <c r="G20" s="796"/>
      <c r="H20" s="796"/>
      <c r="I20" s="798"/>
      <c r="J20" s="790"/>
      <c r="K20" s="793"/>
      <c r="L20" s="561" t="str">
        <f>mergeValue(A20) &amp;"."&amp; mergeValue(B20)&amp;"."&amp; mergeValue(C20)</f>
        <v>1.1.1</v>
      </c>
      <c r="M20" s="516" t="s">
        <v>7</v>
      </c>
      <c r="N20" s="614"/>
      <c r="O20" s="1282"/>
      <c r="P20" s="1282"/>
      <c r="Q20" s="1282"/>
      <c r="R20" s="1282"/>
      <c r="S20" s="1282"/>
      <c r="T20" s="1282"/>
      <c r="U20" s="1282"/>
      <c r="V20" s="1282"/>
      <c r="W20" s="598" t="s">
        <v>599</v>
      </c>
      <c r="Y20" s="557"/>
      <c r="Z20" s="557" t="str">
        <f t="shared" si="0"/>
        <v xml:space="preserve">Наименование системы теплоснабжения </v>
      </c>
      <c r="AA20" s="557"/>
      <c r="AB20" s="557"/>
    </row>
    <row r="21" spans="1:28" ht="22.5">
      <c r="A21" s="1281"/>
      <c r="B21" s="1281"/>
      <c r="C21" s="1281"/>
      <c r="D21" s="1281">
        <v>1</v>
      </c>
      <c r="E21" s="796"/>
      <c r="F21" s="796"/>
      <c r="G21" s="796"/>
      <c r="H21" s="796"/>
      <c r="I21" s="798"/>
      <c r="J21" s="790"/>
      <c r="K21" s="793"/>
      <c r="L21" s="561" t="str">
        <f>mergeValue(A21) &amp;"."&amp; mergeValue(B21)&amp;"."&amp; mergeValue(C21)&amp;"."&amp; mergeValue(D21)</f>
        <v>1.1.1.1</v>
      </c>
      <c r="M21" s="517" t="s">
        <v>21</v>
      </c>
      <c r="N21" s="614"/>
      <c r="O21" s="1282"/>
      <c r="P21" s="1282"/>
      <c r="Q21" s="1282"/>
      <c r="R21" s="1282"/>
      <c r="S21" s="1282"/>
      <c r="T21" s="1282"/>
      <c r="U21" s="1282"/>
      <c r="V21" s="1282"/>
      <c r="W21" s="598" t="s">
        <v>600</v>
      </c>
      <c r="Y21" s="557"/>
      <c r="Z21" s="557" t="str">
        <f t="shared" si="0"/>
        <v xml:space="preserve">Источник тепловой энергии  </v>
      </c>
      <c r="AA21" s="557"/>
      <c r="AB21" s="557"/>
    </row>
    <row r="22" spans="1:28" ht="78.75">
      <c r="A22" s="1281"/>
      <c r="B22" s="1281"/>
      <c r="C22" s="1281"/>
      <c r="D22" s="1281"/>
      <c r="E22" s="1281">
        <v>1</v>
      </c>
      <c r="F22" s="796"/>
      <c r="G22" s="796"/>
      <c r="H22" s="794">
        <v>1</v>
      </c>
      <c r="I22" s="1281">
        <v>1</v>
      </c>
      <c r="J22" s="796"/>
      <c r="K22" s="801"/>
      <c r="L22" s="561" t="str">
        <f>mergeValue(A22) &amp;"."&amp; mergeValue(B22)&amp;"."&amp; mergeValue(C22)&amp;"."&amp; mergeValue(D22)&amp;"."&amp; mergeValue(E22)</f>
        <v>1.1.1.1.1</v>
      </c>
      <c r="M22" s="523" t="s">
        <v>8</v>
      </c>
      <c r="N22" s="614"/>
      <c r="O22" s="1283"/>
      <c r="P22" s="1283"/>
      <c r="Q22" s="1283"/>
      <c r="R22" s="1283"/>
      <c r="S22" s="1283"/>
      <c r="T22" s="1283"/>
      <c r="U22" s="1283"/>
      <c r="V22" s="1283"/>
      <c r="W22" s="598" t="s">
        <v>718</v>
      </c>
      <c r="Y22" s="557"/>
      <c r="Z22" s="557" t="str">
        <f t="shared" si="0"/>
        <v>Схема подключения теплопотребляющей установки к коллектору источника тепловой энергии</v>
      </c>
      <c r="AA22" s="557"/>
      <c r="AB22" s="557"/>
    </row>
    <row r="23" spans="1:28" ht="33.75">
      <c r="A23" s="1281"/>
      <c r="B23" s="1281"/>
      <c r="C23" s="1281"/>
      <c r="D23" s="1281"/>
      <c r="E23" s="1281"/>
      <c r="F23" s="1281">
        <v>1</v>
      </c>
      <c r="G23" s="794"/>
      <c r="H23" s="794"/>
      <c r="I23" s="1281"/>
      <c r="J23" s="1281">
        <v>1</v>
      </c>
      <c r="K23" s="802"/>
      <c r="L23" s="561" t="str">
        <f>mergeValue(A23) &amp;"."&amp; mergeValue(B23)&amp;"."&amp; mergeValue(C23)&amp;"."&amp; mergeValue(D23)&amp;"."&amp; mergeValue(E23)&amp;"."&amp; mergeValue(F23)</f>
        <v>1.1.1.1.1.1</v>
      </c>
      <c r="M23" s="524" t="s">
        <v>9</v>
      </c>
      <c r="N23" s="614"/>
      <c r="O23" s="1284"/>
      <c r="P23" s="1285"/>
      <c r="Q23" s="1285"/>
      <c r="R23" s="1285"/>
      <c r="S23" s="1285"/>
      <c r="T23" s="1285"/>
      <c r="U23" s="1285"/>
      <c r="V23" s="1286"/>
      <c r="W23" s="598" t="s">
        <v>719</v>
      </c>
      <c r="Y23" s="557"/>
      <c r="Z23" s="557" t="str">
        <f t="shared" si="0"/>
        <v>Группа потребителей</v>
      </c>
      <c r="AA23" s="557"/>
      <c r="AB23" s="557"/>
    </row>
    <row r="24" spans="1:28" ht="122.1" customHeight="1">
      <c r="A24" s="1281"/>
      <c r="B24" s="1281"/>
      <c r="C24" s="1281"/>
      <c r="D24" s="1281"/>
      <c r="E24" s="1281"/>
      <c r="F24" s="1281"/>
      <c r="G24" s="794">
        <v>1</v>
      </c>
      <c r="H24" s="794"/>
      <c r="I24" s="1281"/>
      <c r="J24" s="1281"/>
      <c r="K24" s="802">
        <v>1</v>
      </c>
      <c r="L24" s="561" t="str">
        <f>mergeValue(A24) &amp;"."&amp; mergeValue(B24)&amp;"."&amp; mergeValue(C24)&amp;"."&amp; mergeValue(D24)&amp;"."&amp; mergeValue(E24)&amp;"."&amp; mergeValue(F24)&amp;"."&amp; mergeValue(G24)</f>
        <v>1.1.1.1.1.1.1</v>
      </c>
      <c r="M24" s="1084"/>
      <c r="N24" s="614"/>
      <c r="O24" s="531"/>
      <c r="P24" s="531"/>
      <c r="Q24" s="1034"/>
      <c r="R24" s="1287"/>
      <c r="S24" s="1289" t="s">
        <v>82</v>
      </c>
      <c r="T24" s="1288"/>
      <c r="U24" s="1289" t="s">
        <v>83</v>
      </c>
      <c r="V24" s="531"/>
      <c r="W24" s="1299" t="s">
        <v>720</v>
      </c>
      <c r="X24" s="553" t="str">
        <f>strCheckDate(O25:V25)</f>
        <v/>
      </c>
      <c r="Y24" s="557"/>
      <c r="Z24" s="557" t="str">
        <f t="shared" si="0"/>
        <v/>
      </c>
      <c r="AA24" s="557"/>
      <c r="AB24" s="557"/>
    </row>
    <row r="25" spans="1:28" ht="11.25" hidden="1">
      <c r="A25" s="1281"/>
      <c r="B25" s="1281"/>
      <c r="C25" s="1281"/>
      <c r="D25" s="1281"/>
      <c r="E25" s="1281"/>
      <c r="F25" s="1281"/>
      <c r="G25" s="794"/>
      <c r="H25" s="794"/>
      <c r="I25" s="1281"/>
      <c r="J25" s="1281"/>
      <c r="K25" s="802"/>
      <c r="L25" s="568"/>
      <c r="M25" s="614"/>
      <c r="N25" s="614"/>
      <c r="O25" s="531"/>
      <c r="P25" s="531"/>
      <c r="Q25" s="552" t="str">
        <f>R24 &amp; "-" &amp; T24</f>
        <v>-</v>
      </c>
      <c r="R25" s="1288"/>
      <c r="S25" s="1289"/>
      <c r="T25" s="1288"/>
      <c r="U25" s="1289"/>
      <c r="V25" s="531"/>
      <c r="W25" s="1300"/>
      <c r="Y25" s="557"/>
      <c r="Z25" s="557" t="str">
        <f t="shared" si="0"/>
        <v/>
      </c>
      <c r="AA25" s="557"/>
      <c r="AB25" s="557"/>
    </row>
    <row r="26" spans="1:28" ht="15" customHeight="1">
      <c r="A26" s="1281"/>
      <c r="B26" s="1281"/>
      <c r="C26" s="1281"/>
      <c r="D26" s="1281"/>
      <c r="E26" s="1281"/>
      <c r="F26" s="1281"/>
      <c r="G26" s="796"/>
      <c r="H26" s="794"/>
      <c r="I26" s="1281"/>
      <c r="J26" s="1281"/>
      <c r="K26" s="801"/>
      <c r="L26" s="507"/>
      <c r="M26" s="526" t="s">
        <v>24</v>
      </c>
      <c r="N26" s="533"/>
      <c r="O26" s="533"/>
      <c r="P26" s="533"/>
      <c r="Q26" s="533"/>
      <c r="R26" s="533"/>
      <c r="S26" s="533"/>
      <c r="T26" s="533"/>
      <c r="U26" s="533"/>
      <c r="V26" s="529"/>
      <c r="W26" s="1301"/>
      <c r="Y26" s="557"/>
      <c r="Z26" s="557" t="str">
        <f t="shared" si="0"/>
        <v>Добавить вид теплоносителя (параметры теплоносителя)</v>
      </c>
      <c r="AA26" s="557"/>
      <c r="AB26" s="557"/>
    </row>
    <row r="27" spans="1:28" ht="15" customHeight="1">
      <c r="A27" s="1281"/>
      <c r="B27" s="1281"/>
      <c r="C27" s="1281"/>
      <c r="D27" s="1281"/>
      <c r="E27" s="1281"/>
      <c r="F27" s="796"/>
      <c r="G27" s="796"/>
      <c r="H27" s="794"/>
      <c r="I27" s="1281"/>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281"/>
      <c r="B28" s="1281"/>
      <c r="C28" s="1281"/>
      <c r="D28" s="1281"/>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281"/>
      <c r="B29" s="1281"/>
      <c r="C29" s="1281"/>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281"/>
      <c r="B30" s="1281"/>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281"/>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2"/>
      <c r="M32" s="534" t="s">
        <v>307</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47</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28.04.2021</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79"/>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476</v>
      </c>
      <c r="H13" s="297"/>
      <c r="I13" s="1280" t="s">
        <v>568</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400</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570</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815</vt:i4>
      </vt:variant>
    </vt:vector>
  </HeadingPairs>
  <TitlesOfParts>
    <vt:vector size="825" baseType="lpstr">
      <vt:lpstr>Инструкция</vt:lpstr>
      <vt:lpstr>Титульный</vt:lpstr>
      <vt:lpstr>Территории</vt:lpstr>
      <vt:lpstr>Перечень тарифов</vt:lpstr>
      <vt:lpstr>Форма 1.0.1 | Т-гор.вода</vt:lpstr>
      <vt:lpstr>Форма 4.10.4 | Т-гор.вода</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add_CT_4</vt:lpstr>
      <vt:lpstr>add_CT_6</vt:lpstr>
      <vt:lpstr>add_CT_7</vt:lpstr>
      <vt:lpstr>add_CT_8</vt:lpstr>
      <vt:lpstr>add_CT_9</vt:lpstr>
      <vt:lpstr>add_MO_1</vt:lpstr>
      <vt:lpstr>add_MO_10</vt:lpstr>
      <vt:lpstr>add_MO_13</vt:lpstr>
      <vt:lpstr>add_MO_2</vt:lpstr>
      <vt:lpstr>add_MO_3</vt:lpstr>
      <vt:lpstr>add_MO_3_i</vt:lpstr>
      <vt:lpstr>add_MO_4</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admin</cp:lastModifiedBy>
  <cp:lastPrinted>2013-08-29T08:11:20Z</cp:lastPrinted>
  <dcterms:created xsi:type="dcterms:W3CDTF">2004-05-21T07:18:45Z</dcterms:created>
  <dcterms:modified xsi:type="dcterms:W3CDTF">2021-05-17T11:18:06Z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