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CE46E670-8226-4485-9884-972BF45405B8}" xr6:coauthVersionLast="46" xr6:coauthVersionMax="46"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Т-ТН'!$M$18:$BF$32</definedName>
    <definedName name="checkCell_List06_4_double_date">'Форма 4.10.3 | Т-ТН'!$BG$18:$BG$32</definedName>
    <definedName name="checkCell_List06_4_unique_t">'Форма 4.10.3 | Т-ТН'!$M$18:$M$32</definedName>
    <definedName name="checkCell_List06_4_unique_t1">'Форма 4.10.3 | Т-ТН'!$BH$18:$BH$32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Т-ТН'!$BE$18:$BE$32</definedName>
    <definedName name="List06_4_note">'Форма 4.10.3 | Т-ТН'!$BF$18:$BF$32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4.10.1'!$H$17:$I$23</definedName>
    <definedName name="List14_1_Date_1">'Форма 4.10.1'!$H$27:$I$47</definedName>
    <definedName name="List14_1_DPR">'Форма 4.10.1'!$K$25</definedName>
    <definedName name="List14_1_flagIPR">'Форма 4.10.1'!$J$15</definedName>
    <definedName name="List14_1_GroundMaterials_1">'Форма 4.10.1'!$K$15:$K$47</definedName>
    <definedName name="List14_1_hypIPR">'Форма 4.10.1'!$K$15</definedName>
    <definedName name="List14_1_method">'Форма 4.10.1'!$J$17:$J$23</definedName>
    <definedName name="List14_1_note">'Форма 4.10.1'!$L$14:$L$47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4.10.1'!$C$17:$C$23</definedName>
    <definedName name="pDel_List14_1_1_2">'Форма 4.10.1'!$G$17:$G$23</definedName>
    <definedName name="pDel_List14_1_2">'Форма 4.10.1'!$C$27:$C$33</definedName>
    <definedName name="pDel_List14_1_2_2">'Форма 4.10.1'!$G$27:$G$33</definedName>
    <definedName name="pDel_List14_1_3">'Форма 4.10.1'!$C$35:$C$41</definedName>
    <definedName name="pDel_List14_1_3_2">'Форма 4.10.1'!$G$35:$G$41</definedName>
    <definedName name="pDel_List14_1_4">'Форма 4.10.1'!$C$43:$C$44</definedName>
    <definedName name="pDel_List14_1_4_2">'Форма 4.10.1'!$G$43:$G$44</definedName>
    <definedName name="pDel_List14_1_5">'Форма 4.10.1'!$C$46:$C$47</definedName>
    <definedName name="pDel_List14_1_5_2">'Форма 4.10.1'!$G$46:$G$47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Т-ТН'!$BE$18:$BE$32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J32" i="647" l="1"/>
  <c r="J31" i="647"/>
  <c r="J30" i="647"/>
  <c r="J29" i="647"/>
  <c r="J27" i="647"/>
  <c r="A224" i="612"/>
  <c r="A225" i="612"/>
  <c r="A226" i="612"/>
  <c r="A221" i="612"/>
  <c r="A222" i="612"/>
  <c r="A223" i="612"/>
  <c r="A218" i="612"/>
  <c r="A219" i="612"/>
  <c r="A220" i="612"/>
  <c r="A215" i="612"/>
  <c r="A216" i="612"/>
  <c r="A217" i="612"/>
  <c r="A212" i="612"/>
  <c r="A213" i="612"/>
  <c r="A214" i="612"/>
  <c r="A209" i="612"/>
  <c r="A210" i="612"/>
  <c r="A211" i="612"/>
  <c r="A206" i="612"/>
  <c r="A207" i="612"/>
  <c r="A208" i="612"/>
  <c r="A203" i="612"/>
  <c r="A204" i="612"/>
  <c r="A205" i="612"/>
  <c r="A200" i="612"/>
  <c r="A201" i="612"/>
  <c r="A202" i="612"/>
  <c r="A197" i="612"/>
  <c r="A198" i="612"/>
  <c r="A199" i="612"/>
  <c r="A196"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7" i="612"/>
  <c r="A128" i="612"/>
  <c r="A129" i="612"/>
  <c r="A130" i="612"/>
  <c r="A131" i="612"/>
  <c r="A132" i="612"/>
  <c r="A133" i="612"/>
  <c r="A134" i="612"/>
  <c r="A135" i="612"/>
  <c r="A136" i="612"/>
  <c r="A137" i="612"/>
  <c r="A139" i="612"/>
  <c r="A140" i="612"/>
  <c r="A141" i="612"/>
  <c r="A142" i="612"/>
  <c r="A143" i="612"/>
  <c r="A144" i="612"/>
  <c r="A145" i="612"/>
  <c r="A146" i="612"/>
  <c r="A147" i="612"/>
  <c r="A149" i="612"/>
  <c r="A150" i="612"/>
  <c r="A151" i="612"/>
  <c r="A152" i="612"/>
  <c r="A153" i="612"/>
  <c r="A154" i="612"/>
  <c r="A155" i="612"/>
  <c r="A156" i="612"/>
  <c r="A157" i="612"/>
  <c r="A159" i="612"/>
  <c r="A160" i="612"/>
  <c r="A161" i="612"/>
  <c r="A162" i="612"/>
  <c r="A163" i="612"/>
  <c r="A164" i="612"/>
  <c r="A165" i="612"/>
  <c r="A166" i="612"/>
  <c r="A167" i="612"/>
  <c r="A168" i="612"/>
  <c r="A169" i="612"/>
  <c r="A170" i="612"/>
  <c r="A171" i="612"/>
  <c r="A172" i="612"/>
  <c r="A173" i="612"/>
  <c r="A174" i="612"/>
  <c r="A175" i="612"/>
  <c r="A176" i="612"/>
  <c r="A177" i="612"/>
  <c r="A179" i="612"/>
  <c r="A180" i="612"/>
  <c r="A181" i="612"/>
  <c r="A182" i="612"/>
  <c r="A183" i="612"/>
  <c r="A184" i="612"/>
  <c r="A185" i="612"/>
  <c r="A186" i="612"/>
  <c r="A187" i="612"/>
  <c r="A188" i="612"/>
  <c r="A189" i="612"/>
  <c r="A190" i="612"/>
  <c r="A191" i="612"/>
  <c r="A192" i="612"/>
  <c r="A193" i="612"/>
  <c r="A194" i="612"/>
  <c r="A195" i="612"/>
  <c r="AX28" i="627"/>
  <c r="A178" i="612" s="1"/>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O18" i="627"/>
  <c r="BI24" i="627"/>
  <c r="Q25" i="627"/>
  <c r="X25" i="627"/>
  <c r="AE25" i="627"/>
  <c r="AL25" i="627"/>
  <c r="AS25" i="627"/>
  <c r="AZ25" i="627"/>
  <c r="BI28" i="627"/>
  <c r="O28" i="627"/>
  <c r="A126" i="612" s="1"/>
  <c r="V28" i="627"/>
  <c r="A138" i="612" s="1"/>
  <c r="AC28" i="627"/>
  <c r="A148" i="612" s="1"/>
  <c r="AJ28" i="627"/>
  <c r="A158" i="612" s="1"/>
  <c r="AQ28" i="627"/>
  <c r="Q29" i="627"/>
  <c r="X29" i="627"/>
  <c r="AE29" i="627"/>
  <c r="AL29" i="627"/>
  <c r="AS29" i="627"/>
  <c r="AZ29" i="627"/>
  <c r="AZ92" i="471"/>
  <c r="AS92" i="471"/>
  <c r="AL92" i="471"/>
  <c r="AE92" i="471"/>
  <c r="X92" i="471"/>
  <c r="H12" i="649"/>
  <c r="H11" i="649"/>
  <c r="H9" i="649"/>
  <c r="H8" i="649"/>
  <c r="H7" i="649"/>
  <c r="H12" i="645"/>
  <c r="H9" i="645"/>
  <c r="H8" i="645"/>
  <c r="F46" i="647"/>
  <c r="E46" i="647"/>
  <c r="F43" i="647"/>
  <c r="E43" i="647"/>
  <c r="F35" i="647"/>
  <c r="E35" i="647"/>
  <c r="F27" i="647"/>
  <c r="E27" i="647"/>
  <c r="F17" i="647"/>
  <c r="E17" i="647"/>
  <c r="H12" i="637"/>
  <c r="H9" i="637"/>
  <c r="H8" i="637"/>
  <c r="R14" i="601"/>
  <c r="H13" i="649" s="1"/>
  <c r="R13" i="601"/>
  <c r="R12" i="601"/>
  <c r="P12" i="601"/>
  <c r="L18" i="627"/>
  <c r="L21" i="627"/>
  <c r="L24" i="627"/>
  <c r="L27" i="627"/>
  <c r="F13" i="649"/>
  <c r="M14" i="601"/>
  <c r="B3" i="525"/>
  <c r="F11" i="649"/>
  <c r="BH23" i="627"/>
  <c r="BG24" i="627"/>
  <c r="BG28" i="627"/>
  <c r="F8" i="649"/>
  <c r="B2" i="525"/>
  <c r="L23" i="627"/>
  <c r="M13" i="601"/>
  <c r="L20" i="627"/>
  <c r="L28" i="627"/>
  <c r="F12" i="649"/>
  <c r="L19" i="627"/>
  <c r="BH27" i="627"/>
  <c r="F9" i="649"/>
  <c r="F10" i="649"/>
  <c r="M12" i="601"/>
  <c r="H13" i="637"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X24" i="624"/>
  <c r="L18" i="624"/>
  <c r="L24" i="624"/>
  <c r="L21" i="624"/>
  <c r="L19" i="624"/>
  <c r="L22" i="624"/>
  <c r="L23" i="624"/>
  <c r="L20" i="624"/>
  <c r="F8" i="647" l="1"/>
  <c r="E8" i="647"/>
  <c r="F7" i="647"/>
  <c r="E7" i="647"/>
  <c r="H11" i="645"/>
  <c r="H7" i="645"/>
  <c r="F9" i="645"/>
  <c r="F10" i="645"/>
  <c r="F11" i="645"/>
  <c r="F13" i="645"/>
  <c r="F8" i="645"/>
  <c r="F12"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2" i="437"/>
  <c r="E3" i="437"/>
  <c r="O18" i="632" l="1"/>
  <c r="P18" i="632" s="1"/>
  <c r="Q18" i="632" s="1"/>
  <c r="R18" i="632" s="1"/>
  <c r="S18" i="632" s="1"/>
  <c r="T18" i="632" s="1"/>
  <c r="V18" i="632" s="1"/>
  <c r="R24" i="632"/>
  <c r="L23" i="632"/>
  <c r="L21" i="632"/>
  <c r="L20" i="632"/>
  <c r="L19" i="632"/>
  <c r="Y23" i="632"/>
  <c r="L22"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0" i="471"/>
  <c r="L21" i="642"/>
  <c r="L22" i="642"/>
  <c r="L18" i="642"/>
  <c r="F12" i="643"/>
  <c r="L244" i="471"/>
  <c r="L242" i="471"/>
  <c r="L23" i="642"/>
  <c r="L241" i="471"/>
  <c r="L20" i="642"/>
  <c r="F9" i="643"/>
  <c r="X24" i="642"/>
  <c r="F8" i="643"/>
  <c r="X244" i="471"/>
  <c r="F13" i="643"/>
  <c r="L243" i="471"/>
  <c r="L238" i="471"/>
  <c r="L239" i="471"/>
  <c r="F10" i="643"/>
  <c r="F11" i="643"/>
  <c r="L19" i="642"/>
  <c r="L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0" i="471"/>
  <c r="L224" i="471"/>
  <c r="F13" i="641"/>
  <c r="L222" i="471"/>
  <c r="L225" i="471"/>
  <c r="L24" i="640"/>
  <c r="L221" i="471"/>
  <c r="F11" i="641"/>
  <c r="F8" i="641"/>
  <c r="L26" i="640"/>
  <c r="F10" i="641"/>
  <c r="F12" i="641"/>
  <c r="L21" i="640"/>
  <c r="L226" i="471"/>
  <c r="L23" i="640"/>
  <c r="L20" i="640"/>
  <c r="X226" i="471"/>
  <c r="L223" i="471"/>
  <c r="F9" i="641"/>
  <c r="L25" i="640"/>
  <c r="L22" i="640"/>
  <c r="X26" i="640"/>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83" i="471"/>
  <c r="F9" i="635"/>
  <c r="F10" i="637"/>
  <c r="BH90" i="471"/>
  <c r="L167" i="471"/>
  <c r="L144" i="471"/>
  <c r="L85" i="471"/>
  <c r="L130" i="471"/>
  <c r="L51" i="471"/>
  <c r="F9" i="638"/>
  <c r="L86" i="471"/>
  <c r="L55" i="471"/>
  <c r="F9" i="634"/>
  <c r="F11" i="638"/>
  <c r="L88" i="471"/>
  <c r="L180" i="471"/>
  <c r="F11" i="637"/>
  <c r="L164" i="471"/>
  <c r="F10" i="636"/>
  <c r="F9" i="636"/>
  <c r="L126" i="471"/>
  <c r="F12" i="639"/>
  <c r="F13" i="634"/>
  <c r="L148" i="471"/>
  <c r="L104" i="471"/>
  <c r="AC110" i="471"/>
  <c r="L149" i="471"/>
  <c r="L181" i="471"/>
  <c r="L32" i="471"/>
  <c r="F12" i="637"/>
  <c r="L182" i="471"/>
  <c r="AH197" i="471"/>
  <c r="F10" i="639"/>
  <c r="L53" i="471"/>
  <c r="L165" i="471"/>
  <c r="L106" i="471"/>
  <c r="X73" i="471"/>
  <c r="AC109" i="471"/>
  <c r="AD108" i="471"/>
  <c r="F8" i="638"/>
  <c r="L145" i="471"/>
  <c r="L163" i="471"/>
  <c r="L179" i="471"/>
  <c r="L31" i="471"/>
  <c r="L72" i="471"/>
  <c r="L166" i="471"/>
  <c r="F11" i="639"/>
  <c r="L34" i="471"/>
  <c r="F8" i="637"/>
  <c r="F13" i="638"/>
  <c r="L70" i="471"/>
  <c r="Y148" i="471"/>
  <c r="F13" i="635"/>
  <c r="L131" i="471"/>
  <c r="F10" i="638"/>
  <c r="F10" i="635"/>
  <c r="F11" i="636"/>
  <c r="L120" i="471"/>
  <c r="F9" i="637"/>
  <c r="L162" i="471"/>
  <c r="L69" i="471"/>
  <c r="Y183" i="471"/>
  <c r="F11" i="635"/>
  <c r="F9" i="639"/>
  <c r="F8" i="639"/>
  <c r="L35" i="471"/>
  <c r="L196" i="471"/>
  <c r="L146" i="471"/>
  <c r="Y166" i="471"/>
  <c r="AC120" i="471"/>
  <c r="L67" i="471"/>
  <c r="L91" i="471"/>
  <c r="X131" i="471"/>
  <c r="X149" i="471"/>
  <c r="L68" i="471"/>
  <c r="F13" i="636"/>
  <c r="L49" i="471"/>
  <c r="BG91" i="471"/>
  <c r="L90" i="471"/>
  <c r="F13" i="639"/>
  <c r="L195" i="471"/>
  <c r="L110" i="471"/>
  <c r="L33" i="471"/>
  <c r="L87" i="471"/>
  <c r="L125" i="471"/>
  <c r="L109" i="471"/>
  <c r="F8" i="634"/>
  <c r="F12" i="636"/>
  <c r="F13" i="637"/>
  <c r="L52" i="471"/>
  <c r="L71" i="471"/>
  <c r="L50" i="471"/>
  <c r="F12" i="638"/>
  <c r="L105" i="471"/>
  <c r="L161" i="471"/>
  <c r="L108" i="471"/>
  <c r="L128" i="471"/>
  <c r="L73" i="471"/>
  <c r="F12" i="635"/>
  <c r="F8" i="635"/>
  <c r="L197" i="471"/>
  <c r="Y130" i="471"/>
  <c r="L36" i="471"/>
  <c r="F10" i="634"/>
  <c r="L143" i="471"/>
  <c r="L54" i="471"/>
  <c r="X55" i="471"/>
  <c r="L193" i="471"/>
  <c r="X167" i="471"/>
  <c r="F12" i="634"/>
  <c r="X37" i="471"/>
  <c r="L127" i="471"/>
  <c r="L37" i="471"/>
  <c r="L103" i="471"/>
  <c r="F11" i="634"/>
  <c r="L194" i="471"/>
  <c r="F8" i="636"/>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6" i="626"/>
  <c r="L23" i="626"/>
  <c r="L22" i="625"/>
  <c r="L22" i="626"/>
  <c r="L24" i="626"/>
  <c r="X26" i="626"/>
  <c r="L19" i="625"/>
  <c r="L21" i="625"/>
  <c r="L20" i="626"/>
  <c r="L20" i="625"/>
  <c r="X24" i="625"/>
  <c r="L24" i="625"/>
  <c r="L25" i="626"/>
  <c r="L21" i="626"/>
  <c r="L23"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Y23" i="630"/>
  <c r="L21" i="633"/>
  <c r="L19" i="633"/>
  <c r="L24" i="631"/>
  <c r="Y23" i="631"/>
  <c r="L24" i="630"/>
  <c r="L23" i="631"/>
  <c r="X24" i="630"/>
  <c r="L22" i="631"/>
  <c r="L20" i="631"/>
  <c r="L23" i="630"/>
  <c r="L20" i="630"/>
  <c r="L19" i="631"/>
  <c r="X24" i="631"/>
  <c r="L21" i="631"/>
  <c r="AH23" i="633"/>
  <c r="L19" i="630"/>
  <c r="L23" i="633"/>
  <c r="L18" i="630"/>
  <c r="L21" i="630"/>
  <c r="L18" i="631"/>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21" i="629"/>
  <c r="L23" i="628"/>
  <c r="L18" i="629"/>
  <c r="AC25" i="628"/>
  <c r="L20" i="629"/>
  <c r="Y23" i="629"/>
  <c r="AC24" i="628"/>
  <c r="AD23" i="628"/>
  <c r="L21" i="628"/>
  <c r="L19" i="629"/>
  <c r="X24" i="629"/>
  <c r="L19" i="628"/>
  <c r="L18" i="628"/>
  <c r="L25" i="628"/>
  <c r="L24" i="628"/>
  <c r="L23" i="629"/>
  <c r="L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8"/>
  <c r="F9" i="616"/>
  <c r="M307" i="471"/>
  <c r="F11" i="617"/>
  <c r="F9" i="617"/>
  <c r="F11" i="616"/>
  <c r="F8" i="616"/>
  <c r="F12" i="614"/>
  <c r="F12" i="617"/>
  <c r="F8" i="618"/>
  <c r="F10" i="617"/>
  <c r="F341" i="471"/>
  <c r="F337" i="471"/>
  <c r="F340" i="471"/>
  <c r="F10" i="616"/>
  <c r="F10" i="618"/>
  <c r="M302" i="471"/>
  <c r="F11" i="614"/>
  <c r="M297" i="471"/>
  <c r="F342" i="471"/>
  <c r="F8" i="614"/>
  <c r="F339" i="471"/>
  <c r="F8" i="617"/>
  <c r="F13" i="617"/>
  <c r="F11" i="618"/>
  <c r="F13" i="616"/>
  <c r="F9" i="614"/>
  <c r="F13" i="614"/>
  <c r="F12" i="616"/>
  <c r="F12" i="618"/>
  <c r="F10" i="614"/>
  <c r="F9" i="618"/>
  <c r="F338" i="471"/>
</calcChain>
</file>

<file path=xl/sharedStrings.xml><?xml version="1.0" encoding="utf-8"?>
<sst xmlns="http://schemas.openxmlformats.org/spreadsheetml/2006/main" count="4725" uniqueCount="2134">
  <si>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</si>
  <si>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</si>
  <si>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</si>
  <si>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</si>
  <si>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</si>
  <si>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</si>
  <si>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</si>
  <si>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</si>
  <si>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</si>
  <si>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</si>
  <si>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</si>
  <si>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</si>
  <si>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</si>
  <si>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</si>
  <si>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</si>
  <si>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</si>
  <si>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</si>
  <si>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</si>
  <si>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</si>
  <si>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</si>
  <si>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</si>
  <si>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</si>
  <si>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</si>
  <si>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</si>
  <si>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</si>
  <si>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</si>
  <si>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</si>
  <si>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</si>
  <si>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</si>
  <si>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</si>
  <si>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</si>
  <si>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</si>
  <si>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</si>
  <si>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</si>
  <si>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</si>
  <si>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</si>
  <si>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</si>
  <si>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</si>
  <si>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</si>
  <si>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</si>
  <si>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</si>
  <si>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</si>
  <si>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</si>
  <si>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</si>
  <si>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</si>
  <si>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</si>
  <si>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</si>
  <si>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</si>
  <si>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</si>
  <si>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</si>
  <si>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</si>
  <si>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</si>
  <si>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</si>
  <si>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</si>
  <si>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</si>
  <si>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</si>
  <si>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</si>
  <si>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</si>
  <si>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</si>
  <si>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</si>
  <si>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</si>
  <si>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</si>
  <si>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</si>
  <si>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</si>
  <si>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</si>
  <si>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</si>
  <si>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</si>
  <si>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</si>
  <si>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</si>
  <si>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</si>
  <si>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</si>
  <si>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</si>
  <si>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</si>
  <si>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</si>
  <si>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</si>
  <si>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</si>
  <si>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</si>
  <si>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</si>
  <si>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</si>
  <si>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</si>
  <si>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</si>
  <si>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</si>
  <si>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</si>
  <si>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</si>
  <si>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</si>
  <si>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</si>
  <si>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</si>
  <si>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</si>
  <si>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</si>
  <si>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</si>
  <si>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</si>
  <si>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</si>
  <si>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</si>
  <si>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</si>
  <si>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</si>
  <si>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</si>
  <si>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</si>
  <si>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</si>
  <si>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</si>
  <si>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</si>
  <si>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</si>
  <si>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</si>
  <si>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</si>
  <si>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</si>
  <si>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</si>
  <si>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</si>
  <si>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</si>
  <si>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</si>
  <si>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</si>
  <si>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</si>
  <si>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</si>
  <si>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</si>
  <si>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</si>
  <si>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</si>
  <si>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</si>
  <si>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</si>
  <si>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</si>
  <si>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</si>
  <si>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</si>
  <si>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</si>
  <si>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</si>
  <si>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</si>
  <si>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</si>
  <si>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</si>
  <si>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</si>
  <si>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</si>
  <si>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</si>
  <si>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</si>
  <si>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</si>
  <si>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</si>
  <si>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</si>
  <si>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</si>
  <si>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</si>
  <si>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</si>
  <si>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</si>
  <si>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</si>
  <si>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</si>
  <si>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</si>
  <si>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</si>
  <si>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</si>
  <si>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</si>
  <si>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</si>
  <si>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</si>
  <si>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</si>
  <si>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</si>
  <si>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</si>
  <si>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</si>
  <si>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</si>
  <si>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</si>
  <si>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</si>
  <si>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</si>
  <si>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</si>
  <si>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</si>
  <si>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</si>
  <si>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</si>
  <si>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</si>
  <si>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</si>
  <si>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</si>
  <si>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</si>
  <si>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</si>
  <si>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</si>
  <si>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</si>
  <si>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</si>
  <si>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</si>
  <si>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</si>
  <si>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</si>
  <si>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</si>
  <si>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</si>
  <si>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</si>
  <si>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</si>
  <si>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</si>
  <si>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</si>
  <si>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</si>
  <si>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</si>
  <si>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</si>
  <si>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</si>
  <si>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</si>
  <si>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</si>
  <si>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</si>
  <si>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</si>
  <si>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</si>
  <si>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</si>
  <si>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</si>
  <si>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</si>
  <si>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</si>
  <si>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</si>
  <si>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</si>
  <si>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</si>
  <si>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</si>
  <si>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</si>
  <si>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</si>
  <si>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</si>
  <si>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</si>
  <si>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</si>
  <si>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</si>
  <si>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</si>
  <si>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</si>
  <si>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</si>
  <si>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</si>
  <si>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</si>
  <si>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</si>
  <si>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</si>
  <si>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</si>
  <si>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</si>
  <si>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</si>
  <si>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</si>
  <si>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</si>
  <si>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</si>
  <si>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</si>
  <si>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</si>
  <si>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</si>
  <si>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</si>
  <si>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</si>
  <si>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</si>
  <si>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</si>
  <si>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</si>
  <si>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</si>
  <si>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</si>
  <si>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</si>
  <si>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</si>
  <si>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</si>
  <si>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</si>
  <si>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</si>
  <si>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</si>
  <si>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</si>
  <si>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</si>
  <si>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</si>
  <si>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</si>
  <si>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</si>
  <si>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</si>
  <si>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</si>
  <si>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</si>
  <si>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</si>
  <si>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</si>
  <si>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</si>
  <si>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</si>
  <si>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</si>
  <si>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</si>
  <si>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</si>
  <si>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</si>
  <si>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</si>
  <si>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</si>
  <si>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</si>
  <si>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</si>
  <si>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</si>
  <si>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</si>
  <si>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</si>
  <si>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</si>
  <si>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</si>
  <si>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</si>
  <si>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</si>
  <si>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</si>
  <si>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</si>
  <si>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</si>
  <si>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</si>
  <si>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</si>
  <si>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</si>
  <si>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</si>
  <si>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</si>
  <si>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</si>
  <si>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</si>
  <si>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</si>
  <si>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</si>
  <si>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</si>
  <si>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</si>
  <si>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</si>
  <si>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</si>
  <si>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</si>
  <si>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</si>
  <si>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</si>
  <si>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</si>
  <si>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</si>
  <si>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</si>
  <si>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</si>
  <si>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</si>
  <si>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</si>
  <si>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</si>
  <si>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</si>
  <si>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</si>
  <si>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</si>
  <si>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</si>
  <si>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</si>
  <si>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</si>
  <si>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</si>
  <si>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</si>
  <si>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</si>
  <si>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</si>
  <si>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</si>
  <si>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</si>
  <si>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</si>
  <si>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</si>
  <si>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</si>
  <si>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</si>
  <si>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</si>
  <si>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</si>
  <si>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</si>
  <si>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</si>
  <si>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</si>
  <si>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</si>
  <si>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</si>
  <si>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</si>
  <si>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</si>
  <si>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</si>
  <si>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</si>
  <si>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</si>
  <si>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</si>
  <si>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</si>
  <si>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</si>
  <si>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</si>
  <si>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</si>
  <si>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</si>
  <si>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</si>
  <si>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</si>
  <si>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</si>
  <si>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</si>
  <si>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</si>
  <si>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</si>
  <si>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</si>
  <si>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</si>
  <si>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</si>
  <si>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</si>
  <si>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</si>
  <si>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</si>
  <si>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</si>
  <si>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</si>
  <si>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</si>
  <si>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</si>
  <si>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</si>
  <si>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</si>
  <si>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</si>
  <si>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</si>
  <si>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</si>
  <si>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</si>
  <si>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</si>
  <si>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</si>
  <si>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</si>
  <si>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</si>
  <si>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</si>
  <si>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</si>
  <si>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</si>
  <si>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</si>
  <si>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</si>
  <si>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</si>
  <si>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</si>
  <si>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</si>
  <si>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</si>
  <si>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</si>
  <si>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</si>
  <si>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</si>
  <si>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</si>
  <si>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</si>
  <si>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</si>
  <si>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</si>
  <si>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</si>
  <si>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</si>
  <si>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</si>
  <si>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</si>
  <si>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</si>
  <si>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</si>
  <si>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</si>
  <si>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</si>
  <si>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</si>
  <si>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</si>
  <si>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</si>
  <si>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</si>
  <si>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</si>
  <si>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</si>
  <si>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</si>
  <si>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</si>
  <si>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</si>
  <si>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</si>
  <si>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</si>
  <si>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</si>
  <si>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</si>
  <si>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</si>
  <si>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</si>
  <si>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</si>
  <si>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</si>
  <si>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</si>
  <si>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</si>
  <si>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</si>
  <si>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</si>
  <si>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</si>
  <si>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</si>
  <si>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</si>
  <si>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</si>
  <si>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</si>
  <si>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</si>
  <si>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</si>
  <si>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</si>
  <si>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</si>
  <si>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</si>
  <si>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</si>
  <si>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</si>
  <si>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</si>
  <si>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</si>
  <si>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</si>
  <si>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</si>
  <si>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</si>
  <si>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</si>
  <si>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</si>
  <si>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</si>
  <si>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</si>
  <si>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</si>
  <si>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</si>
  <si>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</si>
  <si>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</si>
  <si>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</si>
  <si>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</si>
  <si>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</si>
  <si>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</si>
  <si>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</si>
  <si>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</si>
  <si>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</si>
  <si>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</si>
  <si>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</si>
  <si>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</si>
  <si>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</si>
  <si>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</si>
  <si>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</si>
  <si>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</si>
  <si>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</si>
  <si>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</si>
  <si>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</si>
  <si>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</si>
  <si>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</si>
  <si>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</si>
  <si>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</si>
  <si>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</si>
  <si>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</si>
  <si>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</si>
  <si>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</si>
  <si>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</si>
  <si>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</si>
  <si>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</si>
  <si>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</si>
  <si>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</si>
  <si>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</si>
  <si>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</si>
  <si>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</si>
  <si>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</si>
  <si>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</si>
  <si>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</si>
  <si>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</si>
  <si>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</si>
  <si>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</si>
  <si>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</si>
  <si>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</si>
  <si>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</si>
  <si>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</si>
  <si>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</si>
  <si>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</si>
  <si>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</si>
  <si>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</si>
  <si>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</si>
  <si>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</si>
  <si>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</si>
  <si>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</si>
  <si>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</si>
  <si>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</si>
  <si>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</si>
  <si>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</si>
  <si>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</si>
  <si>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</si>
  <si>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</si>
  <si>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</si>
  <si>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</si>
  <si>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</si>
  <si>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</si>
  <si>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</si>
  <si>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</si>
  <si>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</si>
  <si>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</si>
  <si>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</si>
  <si>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</si>
  <si>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</si>
  <si>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</si>
  <si>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</si>
  <si>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</si>
  <si>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</si>
  <si>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</si>
  <si>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</si>
  <si>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</si>
  <si>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</si>
  <si>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</si>
  <si>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</si>
  <si>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</si>
  <si>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</si>
  <si>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</si>
  <si>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</si>
  <si>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</si>
  <si>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</si>
  <si>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</si>
  <si>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</si>
  <si>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</si>
  <si>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</si>
  <si>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</si>
  <si>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</si>
  <si>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</si>
  <si>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</si>
  <si>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</si>
  <si>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</si>
  <si>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</si>
  <si>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</si>
  <si>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</si>
  <si>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</si>
  <si>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</si>
  <si>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</si>
  <si>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</si>
  <si>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</si>
  <si>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</si>
  <si>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</si>
  <si>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</si>
  <si>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</si>
  <si>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</si>
  <si>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</si>
  <si>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</si>
  <si>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</si>
  <si>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</si>
  <si>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</si>
  <si>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</si>
  <si>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</si>
  <si>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</si>
  <si>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</si>
  <si>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</si>
  <si>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</si>
  <si>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</si>
  <si>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</si>
  <si>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</si>
  <si>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</si>
  <si>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</si>
  <si>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</si>
  <si>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</si>
  <si>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</si>
  <si>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</si>
  <si>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</si>
  <si>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</si>
  <si>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</si>
  <si>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</si>
  <si>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</si>
  <si>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</si>
  <si>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</si>
  <si>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</si>
  <si>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</si>
  <si>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</si>
  <si>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</si>
  <si>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</si>
  <si>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</si>
  <si>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</si>
  <si>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</si>
  <si>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</si>
  <si>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</si>
  <si>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</si>
  <si>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</si>
  <si>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</si>
  <si>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</si>
  <si>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</si>
  <si>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</si>
  <si>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</si>
  <si>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</si>
  <si>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</si>
  <si>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</si>
  <si>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</si>
  <si>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</si>
  <si>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</si>
  <si>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</si>
  <si>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</si>
  <si>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</si>
  <si>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</si>
  <si>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</si>
  <si>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</si>
  <si>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</si>
  <si>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</si>
  <si>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</si>
  <si>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</si>
  <si>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</si>
  <si>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</si>
  <si>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</si>
  <si>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</si>
  <si>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</si>
  <si>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</si>
  <si>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</si>
  <si>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</si>
  <si>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</si>
  <si>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</si>
  <si>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</si>
  <si>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</si>
  <si>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</si>
  <si>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</si>
  <si>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</si>
  <si>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</si>
  <si>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</si>
  <si>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</si>
  <si>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</si>
  <si>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</si>
  <si>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</si>
  <si>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</si>
  <si>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</si>
  <si>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</si>
  <si>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</si>
  <si>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</si>
  <si>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</si>
  <si>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</si>
  <si>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</si>
  <si>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</si>
  <si>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</si>
  <si>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</si>
  <si>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</si>
  <si>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</si>
  <si>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</si>
  <si>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</si>
  <si>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</si>
  <si>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</si>
  <si>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</si>
  <si>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</si>
  <si>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</si>
  <si>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</si>
  <si>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</si>
  <si>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</si>
  <si>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</si>
  <si>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</si>
  <si>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</si>
  <si>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</si>
  <si>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</si>
  <si>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</si>
  <si>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</si>
  <si>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</si>
  <si>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</si>
  <si>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</si>
  <si>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</si>
  <si>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</si>
  <si>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</si>
  <si>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</si>
  <si>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</si>
  <si>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</si>
  <si>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</si>
  <si>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</si>
  <si>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</si>
  <si>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</si>
  <si>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</si>
  <si>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</si>
  <si>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</si>
  <si>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</si>
  <si>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</si>
  <si>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</si>
  <si>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</si>
  <si>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</si>
  <si>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</si>
  <si>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</si>
  <si>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</si>
  <si>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</si>
  <si>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</si>
  <si>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</si>
  <si>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</si>
  <si>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</si>
  <si>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</si>
  <si>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</si>
  <si>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</si>
  <si>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</si>
  <si>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</si>
  <si>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</si>
  <si>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</si>
  <si>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</si>
  <si>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</si>
  <si>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</si>
  <si>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</si>
  <si>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</si>
  <si>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</si>
  <si>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</si>
  <si>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</si>
  <si>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</si>
  <si>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</si>
  <si>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</si>
  <si>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</si>
  <si>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</si>
  <si>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</si>
  <si>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</si>
  <si>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</si>
  <si>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</si>
  <si>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</si>
  <si>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</si>
  <si>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</si>
  <si>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</si>
  <si>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</si>
  <si>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</si>
  <si>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</si>
  <si>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</si>
  <si>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</si>
  <si>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</si>
  <si>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</si>
  <si>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</si>
  <si>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</si>
  <si>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</si>
  <si>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</si>
  <si>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</si>
  <si>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</si>
  <si>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</si>
  <si>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</si>
  <si>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</si>
  <si>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</si>
  <si>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</si>
  <si>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</si>
  <si>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</si>
  <si>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</si>
  <si>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</si>
  <si>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</si>
  <si>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</si>
  <si>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</si>
  <si>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</si>
  <si>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</si>
  <si>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</si>
  <si>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</si>
  <si>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</si>
  <si>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</si>
  <si>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</si>
  <si>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</si>
  <si>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</si>
  <si>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</si>
  <si>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</si>
  <si>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</si>
  <si>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</si>
  <si>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</si>
  <si>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</si>
  <si>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</si>
  <si>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</si>
  <si>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</si>
  <si>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</si>
  <si>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</si>
  <si>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</si>
  <si>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</si>
  <si>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</si>
  <si>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</si>
  <si>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</si>
  <si>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</si>
  <si>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</si>
  <si>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</si>
  <si>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</si>
  <si>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</si>
  <si>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</si>
  <si>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</si>
  <si>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</si>
  <si>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</si>
  <si>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</si>
  <si>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</si>
  <si>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</si>
  <si>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</si>
  <si>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</si>
  <si>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</si>
  <si>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</si>
  <si>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</si>
  <si>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</si>
  <si>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</si>
  <si>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</si>
  <si>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</si>
  <si>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</si>
  <si>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</si>
  <si>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</si>
  <si>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</si>
  <si>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</si>
  <si>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</si>
  <si>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</si>
  <si>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</si>
  <si>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</si>
  <si>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</si>
  <si>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</si>
  <si>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</si>
  <si>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</si>
  <si>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</si>
  <si>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</si>
  <si>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</si>
  <si>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</si>
  <si>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</si>
  <si>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</si>
  <si>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</si>
  <si>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</si>
  <si>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</si>
  <si>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</si>
  <si>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</si>
  <si>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</si>
  <si>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</si>
  <si>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</si>
  <si>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</si>
  <si>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</si>
  <si>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</si>
  <si>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</si>
  <si>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</si>
  <si>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</si>
  <si>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</si>
  <si>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</si>
  <si>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</si>
  <si>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</si>
  <si>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</si>
  <si>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</si>
  <si>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</si>
  <si>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</si>
  <si>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</si>
  <si>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</si>
  <si>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</si>
  <si>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</si>
  <si>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</si>
  <si>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</si>
  <si>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</si>
  <si>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</si>
  <si>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</si>
  <si>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</si>
  <si>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</si>
  <si>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</si>
  <si>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</si>
  <si>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</si>
  <si>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</si>
  <si>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</si>
  <si>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</si>
  <si>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</si>
  <si>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</si>
  <si>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</si>
  <si>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</si>
  <si>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</si>
  <si>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</si>
  <si>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</si>
  <si>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</si>
  <si>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</si>
  <si>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</si>
  <si>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</si>
  <si>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</si>
  <si>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</si>
  <si>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</si>
  <si>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</si>
  <si>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</si>
  <si>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</si>
  <si>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</si>
  <si>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</si>
  <si>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</si>
  <si>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</si>
  <si>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</si>
  <si>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</si>
  <si>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</si>
  <si>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</si>
  <si>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</si>
  <si>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</si>
  <si>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</si>
  <si>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</si>
  <si>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</si>
  <si>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</si>
  <si>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</si>
  <si>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</si>
  <si>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</si>
  <si>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</si>
  <si>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</si>
  <si>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</si>
  <si>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</si>
  <si>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</si>
  <si>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</si>
  <si>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</si>
  <si>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</si>
  <si>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</si>
  <si>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</si>
  <si>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</si>
  <si>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</si>
  <si>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</si>
  <si>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</si>
  <si>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</si>
  <si>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</si>
  <si>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</si>
  <si>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</si>
  <si>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</si>
  <si>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</si>
  <si>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</si>
  <si>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</si>
  <si>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</si>
  <si>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</si>
  <si>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</si>
  <si>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</si>
  <si>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</si>
  <si>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</si>
  <si>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</si>
  <si>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</si>
  <si>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</si>
  <si>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</si>
  <si>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</si>
  <si>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</si>
  <si>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</si>
  <si>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</si>
  <si>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</si>
  <si>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</si>
  <si>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</si>
  <si>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</si>
  <si>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</si>
  <si>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</si>
  <si>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</si>
  <si>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</si>
  <si>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</si>
  <si>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</si>
  <si>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</si>
  <si>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</si>
  <si>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</si>
  <si>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</si>
  <si>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</si>
  <si>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</si>
  <si>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</si>
  <si>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</si>
  <si>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</si>
  <si>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</si>
  <si>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</si>
  <si>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</si>
  <si>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</si>
  <si>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</si>
  <si>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</si>
  <si>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</si>
  <si>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</si>
  <si>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</si>
  <si>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</si>
  <si>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</si>
  <si>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</si>
  <si>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</si>
  <si>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</si>
  <si>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</si>
  <si>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</si>
  <si>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</si>
  <si>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</si>
  <si>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</si>
  <si>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</si>
  <si>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</si>
  <si>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</si>
  <si>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</si>
  <si>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</si>
  <si>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</si>
  <si>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</si>
  <si>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</si>
  <si>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</si>
  <si>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</si>
  <si>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</si>
  <si>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</si>
  <si>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</si>
  <si>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</si>
  <si>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</si>
  <si>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</si>
  <si>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</si>
  <si>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</si>
  <si>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</si>
  <si>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</si>
  <si>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</si>
  <si>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</si>
  <si>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</si>
  <si>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</si>
  <si>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</si>
  <si>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</si>
  <si>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</si>
  <si>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</si>
  <si>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</si>
  <si>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</si>
  <si>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</si>
  <si>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</si>
  <si>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</si>
  <si>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</si>
  <si>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</si>
  <si>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</si>
  <si>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</si>
  <si>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</si>
  <si>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</si>
  <si>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</si>
  <si>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</si>
  <si>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</si>
  <si>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</si>
  <si>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</si>
  <si>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</si>
  <si>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</si>
  <si>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</si>
  <si>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</si>
  <si>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</si>
  <si>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</si>
  <si>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</si>
  <si>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</si>
  <si>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</si>
  <si>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</si>
  <si>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</si>
  <si>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</si>
  <si>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</si>
  <si>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</si>
  <si>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</si>
  <si>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</si>
  <si>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</si>
  <si>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</si>
  <si>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</si>
  <si>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</si>
  <si>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</si>
  <si>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</si>
  <si>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</si>
  <si>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</si>
  <si>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</si>
  <si>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</si>
  <si>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</si>
  <si>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</si>
  <si>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</si>
  <si>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</si>
  <si>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</si>
  <si>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</si>
  <si>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</si>
  <si>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</si>
  <si>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</si>
  <si>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</si>
  <si>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</si>
  <si>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</si>
  <si>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</si>
  <si>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</si>
  <si>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</si>
  <si>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</si>
  <si>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</si>
  <si>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</si>
  <si>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</si>
  <si>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</si>
  <si>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</si>
  <si>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</si>
  <si>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</si>
  <si>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</si>
  <si>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</si>
  <si>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</si>
  <si>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</si>
  <si>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</si>
  <si>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</si>
  <si>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</si>
  <si>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</si>
  <si>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</si>
  <si>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</si>
  <si>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</si>
  <si>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</si>
  <si>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</si>
  <si>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</si>
  <si>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</si>
  <si>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</si>
  <si>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</si>
  <si>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</si>
  <si>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</si>
  <si>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</si>
  <si>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</si>
  <si>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</si>
  <si>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</si>
  <si>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</si>
  <si>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</si>
  <si>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</si>
  <si>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</si>
  <si>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</si>
  <si>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</si>
  <si>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</si>
  <si>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</si>
  <si>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</si>
  <si>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</si>
  <si>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</si>
  <si>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</si>
  <si>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</si>
  <si>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</si>
  <si>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</si>
  <si>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</si>
  <si>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</si>
  <si>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</si>
  <si>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</si>
  <si>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</si>
  <si>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</si>
  <si>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</si>
  <si>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</si>
  <si>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</si>
  <si>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</si>
  <si>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</si>
  <si>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</si>
  <si>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</si>
  <si>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</si>
  <si>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</si>
  <si>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</si>
  <si>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</si>
  <si>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</si>
  <si>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</si>
  <si>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</si>
  <si>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</si>
  <si>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</si>
  <si>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</si>
  <si>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</si>
  <si>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</si>
  <si>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</si>
  <si>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</si>
  <si>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</si>
  <si>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</si>
  <si>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</si>
  <si>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</si>
  <si>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</si>
  <si>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</si>
  <si>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</si>
  <si>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</si>
  <si>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</si>
  <si>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</si>
  <si>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</si>
  <si>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</si>
  <si>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</si>
  <si>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</si>
  <si>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</si>
  <si>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</si>
  <si>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</si>
  <si>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</si>
  <si>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</si>
  <si>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</si>
  <si>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</si>
  <si>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</si>
  <si>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</si>
  <si>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</si>
  <si>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</si>
  <si>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</si>
  <si>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</si>
  <si>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</si>
  <si>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</si>
  <si>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</si>
  <si>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</si>
  <si>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</si>
  <si>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</si>
  <si>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</si>
  <si>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</si>
  <si>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</si>
  <si>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</si>
  <si>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</si>
  <si>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</si>
  <si>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</si>
  <si>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</si>
  <si>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</si>
  <si>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</si>
  <si>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</si>
  <si>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</si>
  <si>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</si>
  <si>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</si>
  <si>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</si>
  <si>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</si>
  <si>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</si>
  <si>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</si>
  <si>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</si>
  <si>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</si>
  <si>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</si>
  <si>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</si>
  <si>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</si>
  <si>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</si>
  <si>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</si>
  <si>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</si>
  <si>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</si>
  <si>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</si>
  <si>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</si>
  <si>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</si>
  <si>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</si>
  <si>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</si>
  <si>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</si>
  <si>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</si>
  <si>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</si>
  <si>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</si>
  <si>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</si>
  <si>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</si>
  <si>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</si>
  <si>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</si>
  <si>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</si>
  <si>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</si>
  <si>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</si>
  <si>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</si>
  <si>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</si>
  <si>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</si>
  <si>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</si>
  <si>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</si>
  <si>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</si>
  <si>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</si>
  <si>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</si>
  <si>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</si>
  <si>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</si>
  <si>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</si>
  <si>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</si>
  <si>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</si>
  <si>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</si>
  <si>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</si>
  <si>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</si>
  <si>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</si>
  <si>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</si>
  <si>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</si>
  <si>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</si>
  <si>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</si>
  <si>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</si>
  <si>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</si>
  <si>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</si>
  <si>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</si>
  <si>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</si>
  <si>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</si>
  <si>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</si>
  <si>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</si>
  <si>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</si>
  <si>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</si>
  <si>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</si>
  <si>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</si>
  <si>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</si>
  <si>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</si>
  <si>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</si>
  <si>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</si>
  <si>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</si>
  <si>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</si>
  <si>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</si>
  <si>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</si>
  <si>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</si>
  <si>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</si>
  <si>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</si>
  <si>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</si>
  <si>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</si>
  <si>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</si>
  <si>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</si>
  <si>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</si>
  <si>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</si>
  <si>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</si>
  <si>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</si>
  <si>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</si>
  <si>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</si>
  <si>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</si>
  <si>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</si>
  <si>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</si>
  <si>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</si>
  <si>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</si>
  <si>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</si>
  <si>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</si>
  <si>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</si>
  <si>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</si>
  <si>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</si>
  <si>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</si>
  <si>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</si>
  <si>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</si>
  <si>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</si>
  <si>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</si>
  <si>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</si>
  <si>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</si>
  <si>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</si>
  <si>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</si>
  <si>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</si>
  <si>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</si>
  <si>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</si>
  <si>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</si>
  <si>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</si>
  <si>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</si>
  <si>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</si>
  <si>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</si>
  <si>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</si>
  <si>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</si>
  <si>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</si>
  <si>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</si>
  <si>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</si>
  <si>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</si>
  <si>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</si>
  <si>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</si>
  <si>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</si>
  <si>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</si>
  <si>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</si>
  <si>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</si>
  <si>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</si>
  <si>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</si>
  <si>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</si>
  <si>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</si>
  <si>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</si>
  <si>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</si>
  <si>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</si>
  <si>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</si>
  <si>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</si>
  <si>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</si>
  <si>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</si>
  <si>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</si>
  <si>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</si>
  <si>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</si>
  <si>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</si>
  <si>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</si>
  <si>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</si>
  <si>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</si>
  <si>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</si>
  <si>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</si>
  <si>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</si>
  <si>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</si>
  <si>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</si>
  <si>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</si>
  <si>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</si>
  <si>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</si>
  <si>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</si>
  <si>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</si>
  <si>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</si>
  <si>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</si>
  <si>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</si>
  <si>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</si>
  <si>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</si>
  <si>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</si>
  <si>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</si>
  <si>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</si>
  <si>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</si>
  <si>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</si>
  <si>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</si>
  <si>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</si>
  <si>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</si>
  <si>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</si>
  <si>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</si>
  <si>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</si>
  <si>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</si>
  <si>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</si>
  <si>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</si>
  <si>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</si>
  <si>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</si>
  <si>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</si>
  <si>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</si>
  <si>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</si>
  <si>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</si>
  <si>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</si>
  <si>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</si>
  <si>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</si>
  <si>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</si>
  <si>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</si>
  <si>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</si>
  <si>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</si>
  <si>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</si>
  <si>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</si>
  <si>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</si>
  <si>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</si>
  <si>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</si>
  <si>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</si>
  <si>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</si>
  <si>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</si>
  <si>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</si>
  <si>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</si>
  <si>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</si>
  <si>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</si>
  <si>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</si>
  <si>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</si>
  <si>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</si>
  <si>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</si>
  <si>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</si>
  <si>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</si>
  <si>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</si>
  <si>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</si>
  <si>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</si>
  <si>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</si>
  <si>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</si>
  <si>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</si>
  <si>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</si>
  <si>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</si>
  <si>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</si>
  <si>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</si>
  <si>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</si>
  <si>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</si>
  <si>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</si>
  <si>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</si>
  <si>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</si>
  <si>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</si>
  <si>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</si>
  <si>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</si>
  <si>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</si>
  <si>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</si>
  <si>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</si>
  <si>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</si>
  <si>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</si>
  <si>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</si>
  <si>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</si>
  <si>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</si>
  <si>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</si>
  <si>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</si>
  <si>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</si>
  <si>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</si>
  <si>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</si>
  <si>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</si>
  <si>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</si>
  <si>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</si>
  <si>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</si>
  <si>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</si>
  <si>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</si>
  <si>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</si>
  <si>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</si>
  <si>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</si>
  <si>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</si>
  <si>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</si>
  <si>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</si>
  <si>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</si>
  <si>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</si>
  <si>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</si>
  <si>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</si>
  <si>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</si>
  <si>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</si>
  <si>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</si>
  <si>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</si>
  <si>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</si>
  <si>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</si>
  <si>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</si>
  <si>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</si>
  <si>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</si>
  <si>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</si>
  <si>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</si>
  <si>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</si>
  <si>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</si>
  <si>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</si>
  <si>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</si>
  <si>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</si>
  <si>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</si>
  <si>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</si>
  <si>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</si>
  <si>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</si>
  <si>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</si>
  <si>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</si>
  <si>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</si>
  <si>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</si>
  <si>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</si>
  <si>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</si>
  <si>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</si>
  <si>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</si>
  <si>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</si>
  <si>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</si>
  <si>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</si>
  <si>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</si>
  <si>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</si>
  <si>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</si>
  <si>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</si>
  <si>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</si>
  <si>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</si>
  <si>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</si>
  <si>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</si>
  <si>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</si>
  <si>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</si>
  <si>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</si>
  <si>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</si>
  <si>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</si>
  <si>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</si>
  <si>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</si>
  <si>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</si>
  <si>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</si>
  <si>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</si>
  <si>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</si>
  <si>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</si>
  <si>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</si>
  <si>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</si>
  <si>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</si>
  <si>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</si>
  <si>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</si>
  <si>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</si>
  <si>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</si>
  <si>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</si>
  <si>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</si>
  <si>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</si>
  <si>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</si>
  <si>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</si>
  <si>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</si>
  <si>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</si>
  <si>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</si>
  <si>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</si>
  <si>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</si>
  <si>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</si>
  <si>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</si>
  <si>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</si>
  <si>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</si>
  <si>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</si>
  <si>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</si>
  <si>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</si>
  <si>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</si>
  <si>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</si>
  <si>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</si>
  <si>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</si>
  <si>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</si>
  <si>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</si>
  <si>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</si>
  <si>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</si>
  <si>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</si>
  <si>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</si>
  <si>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</si>
  <si>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</si>
  <si>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</si>
  <si>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</si>
  <si>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</si>
  <si>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</si>
  <si>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</si>
  <si>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</si>
  <si>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</si>
  <si>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</si>
  <si>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</si>
  <si>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</si>
  <si>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</si>
  <si>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</si>
  <si>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</si>
  <si>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</si>
  <si>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</si>
  <si>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</si>
  <si>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</si>
  <si>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</si>
  <si>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</si>
  <si>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</si>
  <si>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</si>
  <si>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</si>
  <si>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</si>
  <si>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</si>
  <si>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</si>
  <si>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</si>
  <si>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</si>
  <si>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</si>
  <si>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</si>
  <si>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</si>
  <si>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</si>
  <si>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</si>
  <si>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</si>
  <si>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</si>
  <si>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</si>
  <si>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</si>
  <si>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</si>
  <si>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</si>
  <si>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</si>
  <si>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</si>
  <si>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</si>
  <si>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</si>
  <si>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</si>
  <si>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</si>
  <si>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</si>
  <si>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</si>
  <si>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</si>
  <si>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</si>
  <si>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</si>
  <si>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</si>
  <si>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</si>
  <si>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</si>
  <si>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</si>
  <si>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</si>
  <si>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</si>
  <si>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26485611</t>
  </si>
  <si>
    <t>АО "Салют"</t>
  </si>
  <si>
    <t>6313034986</t>
  </si>
  <si>
    <t>631301001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</si>
  <si>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</si>
  <si>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</si>
  <si>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</si>
  <si>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</si>
  <si>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</si>
  <si>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</si>
  <si>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</si>
  <si>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</si>
  <si>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</si>
  <si>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</si>
  <si>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</si>
  <si>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</si>
  <si>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</si>
  <si>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</si>
  <si>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</si>
  <si>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</si>
  <si>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</si>
  <si>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</si>
  <si>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</si>
  <si>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</si>
  <si>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</si>
  <si>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</si>
  <si>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</si>
  <si>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</si>
  <si>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</si>
  <si>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</si>
  <si>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</si>
  <si>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</si>
  <si>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</si>
  <si>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</si>
  <si>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</si>
  <si>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</si>
  <si>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</si>
  <si>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</si>
  <si>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</si>
  <si>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</si>
  <si>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</si>
  <si>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</si>
  <si>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</si>
  <si>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</si>
  <si>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</si>
  <si>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</si>
  <si>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</si>
  <si>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</si>
  <si>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</si>
  <si>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</si>
  <si>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</si>
  <si>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</si>
  <si>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</si>
  <si>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</si>
  <si>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</si>
  <si>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</si>
  <si>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</si>
  <si>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</si>
  <si>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</si>
  <si>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</si>
  <si>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</si>
  <si>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</si>
  <si>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</si>
  <si>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</si>
  <si>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</si>
  <si>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</si>
  <si>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</si>
  <si>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</si>
  <si>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</si>
  <si>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</si>
  <si>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</si>
  <si>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</si>
  <si>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</si>
  <si>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</si>
  <si>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</si>
  <si>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</si>
  <si>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</si>
  <si>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</si>
  <si>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</si>
  <si>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</si>
  <si>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</si>
  <si>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</si>
  <si>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</si>
  <si>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</si>
  <si>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</si>
  <si>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</si>
  <si>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</si>
  <si>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</si>
  <si>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</si>
  <si>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</si>
  <si>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</si>
  <si>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</si>
  <si>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</si>
  <si>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</si>
  <si>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</si>
  <si>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</si>
  <si>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</si>
  <si>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</si>
  <si>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</si>
  <si>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</si>
  <si>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</si>
  <si>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</si>
  <si>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</si>
  <si>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</si>
  <si>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</si>
  <si>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</si>
  <si>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</si>
  <si>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</si>
  <si>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</si>
  <si>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</si>
  <si>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</si>
  <si>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</si>
  <si>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</si>
  <si>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</si>
  <si>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</si>
  <si>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</si>
  <si>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</si>
  <si>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</si>
  <si>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</si>
  <si>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</si>
  <si>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</si>
  <si>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</si>
  <si>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</si>
  <si>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</si>
  <si>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</si>
  <si>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</si>
  <si>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</si>
  <si>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</si>
  <si>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</si>
  <si>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</si>
  <si>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</si>
  <si>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</si>
  <si>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</si>
  <si>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</si>
  <si>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</si>
  <si>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</si>
  <si>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</si>
  <si>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</si>
  <si>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</si>
  <si>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</si>
  <si>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</si>
  <si>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</si>
  <si>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</si>
  <si>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</si>
  <si>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</si>
  <si>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</si>
  <si>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</si>
  <si>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</si>
  <si>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</si>
  <si>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</si>
  <si>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</si>
  <si>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</si>
  <si>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</si>
  <si>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</si>
  <si>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</si>
  <si>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</si>
  <si>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</si>
  <si>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</si>
  <si>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</si>
  <si>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</si>
  <si>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</si>
  <si>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</si>
  <si>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</si>
  <si>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</si>
  <si>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</si>
  <si>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</si>
  <si>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</si>
  <si>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</si>
  <si>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</si>
  <si>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</si>
  <si>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</si>
  <si>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</si>
  <si>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</si>
  <si>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</si>
  <si>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</si>
  <si>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</si>
  <si>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</si>
  <si>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</si>
  <si>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</si>
  <si>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</si>
  <si>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</si>
  <si>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</si>
  <si>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</si>
  <si>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</si>
  <si>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</si>
  <si>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</si>
  <si>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</si>
  <si>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</si>
  <si>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</si>
  <si>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</si>
  <si>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</si>
  <si>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</si>
  <si>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</si>
  <si>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</si>
  <si>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</si>
  <si>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</si>
  <si>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</si>
  <si>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</si>
  <si>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</si>
  <si>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</si>
  <si>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</si>
  <si>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</si>
  <si>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</si>
  <si>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</si>
  <si>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</si>
  <si>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</si>
  <si>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</si>
  <si>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</si>
  <si>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</si>
  <si>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</si>
  <si>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</si>
  <si>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</si>
  <si>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</si>
  <si>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</si>
  <si>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</si>
  <si>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</si>
  <si>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</si>
  <si>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</si>
  <si>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</si>
  <si>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</si>
  <si>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</si>
  <si>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</si>
  <si>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</si>
  <si>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</si>
  <si>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</si>
  <si>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</si>
  <si>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</si>
  <si>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</si>
  <si>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</si>
  <si>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</si>
  <si>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</si>
  <si>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</si>
  <si>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</si>
  <si>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</si>
  <si>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</si>
  <si>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</si>
  <si>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</si>
  <si>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</si>
  <si>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</si>
  <si>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</si>
  <si>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</si>
  <si>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</si>
  <si>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</si>
  <si>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</si>
  <si>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</si>
  <si>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</si>
  <si>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</si>
  <si>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</si>
  <si>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</si>
  <si>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</si>
  <si>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</si>
  <si>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</si>
  <si>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</si>
  <si>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</si>
  <si>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</si>
  <si>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</si>
  <si>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</si>
  <si>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</si>
  <si>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</si>
  <si>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</si>
  <si>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</si>
  <si>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</si>
  <si>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</si>
  <si>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</si>
  <si>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</si>
  <si>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</si>
  <si>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</si>
  <si>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</si>
  <si>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</si>
  <si>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</si>
  <si>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</si>
  <si>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</si>
  <si>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</si>
  <si>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</si>
  <si>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</si>
  <si>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</si>
  <si>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</si>
  <si>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</si>
  <si>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</si>
  <si>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</si>
  <si>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</si>
  <si>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</si>
  <si>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</si>
  <si>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</si>
  <si>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</si>
  <si>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</si>
  <si>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</si>
  <si>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</si>
  <si>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</si>
  <si>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</si>
  <si>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</si>
  <si>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</si>
  <si>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</si>
  <si>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</si>
  <si>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</si>
  <si>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</si>
  <si>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</si>
  <si>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</si>
  <si>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</si>
  <si>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</si>
  <si>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</si>
  <si>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</si>
  <si>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</si>
  <si>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</si>
  <si>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</si>
  <si>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</si>
  <si>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</si>
  <si>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</si>
  <si>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</si>
  <si>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</si>
  <si>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</si>
  <si>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</si>
  <si>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</si>
  <si>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</si>
  <si>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</si>
  <si>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</si>
  <si>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</si>
  <si>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</si>
  <si>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</si>
  <si>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</si>
  <si>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</si>
  <si>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</si>
  <si>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</si>
  <si>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</si>
  <si>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</si>
  <si>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</si>
  <si>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</si>
  <si>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</si>
  <si>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</si>
  <si>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</si>
  <si>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</si>
  <si>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</si>
  <si>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</si>
  <si>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</si>
  <si>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</si>
  <si>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</si>
  <si>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</si>
  <si>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</si>
  <si>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</si>
  <si>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</si>
  <si>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</si>
  <si>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</si>
  <si>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</si>
  <si>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</si>
  <si>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</si>
  <si>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</si>
  <si>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</si>
  <si>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</si>
  <si>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</si>
  <si>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</si>
  <si>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</si>
  <si>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</si>
  <si>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</si>
  <si>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</si>
  <si>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</si>
  <si>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</si>
  <si>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</si>
  <si>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</si>
  <si>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</si>
  <si>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</si>
  <si>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</si>
  <si>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</si>
  <si>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</si>
  <si>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</si>
  <si>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</si>
  <si>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</si>
  <si>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</si>
  <si>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</si>
  <si>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</si>
  <si>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</si>
  <si>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</si>
  <si>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</si>
  <si>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</si>
  <si>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</si>
  <si>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</si>
  <si>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</si>
  <si>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</si>
  <si>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</si>
  <si>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</si>
  <si>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</si>
  <si>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</si>
  <si>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</si>
  <si>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</si>
  <si>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</si>
  <si>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</si>
  <si>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</si>
  <si>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</si>
  <si>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</si>
  <si>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</si>
  <si>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</si>
  <si>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</si>
  <si>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</si>
  <si>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</si>
  <si>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</si>
  <si>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</si>
  <si>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</si>
  <si>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</si>
  <si>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</si>
  <si>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</si>
  <si>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</si>
  <si>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</si>
  <si>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</si>
  <si>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</si>
  <si>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</si>
  <si>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</si>
  <si>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</si>
  <si>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</si>
  <si>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</si>
  <si>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</si>
  <si>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</si>
  <si>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</si>
  <si>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</si>
  <si>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</si>
  <si>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</si>
  <si>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</si>
  <si>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</si>
  <si>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</si>
  <si>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</si>
  <si>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</si>
  <si>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</si>
  <si>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</si>
  <si>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</si>
  <si>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</si>
  <si>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</si>
  <si>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</si>
  <si>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</si>
  <si>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</si>
  <si>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</si>
  <si>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</si>
  <si>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</si>
  <si>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</si>
  <si>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</si>
  <si>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</si>
  <si>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</si>
  <si>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</si>
  <si>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</si>
  <si>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</si>
  <si>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</si>
  <si>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</si>
  <si>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</si>
  <si>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</si>
  <si>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</si>
  <si>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</si>
  <si>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</si>
  <si>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</si>
  <si>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</si>
  <si>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</si>
  <si>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</si>
  <si>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</si>
  <si>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</si>
  <si>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</si>
  <si>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</si>
  <si>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</si>
  <si>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</si>
  <si>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</si>
  <si>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</si>
  <si>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</si>
  <si>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</si>
  <si>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</si>
  <si>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</si>
  <si>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</si>
  <si>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</si>
  <si>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</si>
  <si>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</si>
  <si>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</si>
  <si>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</si>
  <si>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</si>
  <si>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</si>
  <si>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</si>
  <si>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</si>
  <si>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</si>
  <si>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</si>
  <si>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</si>
  <si>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</si>
  <si>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</si>
  <si>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</si>
  <si>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</si>
  <si>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</si>
  <si>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</si>
  <si>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</si>
  <si>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</si>
  <si>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</si>
  <si>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</si>
  <si>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</si>
  <si>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</si>
  <si>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</si>
  <si>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</si>
  <si>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</si>
  <si>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</si>
  <si>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</si>
  <si>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</si>
  <si>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</si>
  <si>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</si>
  <si>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</si>
  <si>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</si>
  <si>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</si>
  <si>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</si>
  <si>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</si>
  <si>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</si>
  <si>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</si>
  <si>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</si>
  <si>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</si>
  <si>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</si>
  <si>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</si>
  <si>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</si>
  <si>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</si>
  <si>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</si>
  <si>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</si>
  <si>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</si>
  <si>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</si>
  <si>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</si>
  <si>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</si>
  <si>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</si>
  <si>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</si>
  <si>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</si>
  <si>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</si>
  <si>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</si>
  <si>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</si>
  <si>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</si>
  <si>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</si>
  <si>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</si>
  <si>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</si>
  <si>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</si>
  <si>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</si>
  <si>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</si>
  <si>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</si>
  <si>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</si>
  <si>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</si>
  <si>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</si>
  <si>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</si>
  <si>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</si>
  <si>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</si>
  <si>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</si>
  <si>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</si>
  <si>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</si>
  <si>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</si>
  <si>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</si>
  <si>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</si>
  <si>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</si>
  <si>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</si>
  <si>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</si>
  <si>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</si>
  <si>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</si>
  <si>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</si>
  <si>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</si>
  <si>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</si>
  <si>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</si>
  <si>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</si>
  <si>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</si>
  <si>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</si>
  <si>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</si>
  <si>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</si>
  <si>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</si>
  <si>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</si>
  <si>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</si>
  <si>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</si>
  <si>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</si>
  <si>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</si>
  <si>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</si>
  <si>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</si>
  <si>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</si>
  <si>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</si>
  <si>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</si>
  <si>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</si>
  <si>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</si>
  <si>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</si>
  <si>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</si>
  <si>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</si>
  <si>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</si>
  <si>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</si>
  <si>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</si>
  <si>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</si>
  <si>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</si>
  <si>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</si>
  <si>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</si>
  <si>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</si>
  <si>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</si>
  <si>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</si>
  <si>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</si>
  <si>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</si>
  <si>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</si>
  <si>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</si>
  <si>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</si>
  <si>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</si>
  <si>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</si>
  <si>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</si>
  <si>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</si>
  <si>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</si>
  <si>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</si>
  <si>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</si>
  <si>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</si>
  <si>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</si>
  <si>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</si>
  <si>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</si>
  <si>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</si>
  <si>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</si>
  <si>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23.04.2021</t>
  </si>
  <si>
    <t>170-р</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</si>
  <si>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</si>
  <si>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</si>
  <si>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</si>
  <si>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</si>
  <si>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</si>
  <si>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</si>
  <si>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</si>
  <si>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</si>
  <si>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Теплоноситель; Передача. Теплоноситель; Сбыт. Теплоноситель</t>
  </si>
  <si>
    <t>30.06.2022</t>
  </si>
  <si>
    <t>01.07.2022</t>
  </si>
  <si>
    <t>30.06.2023</t>
  </si>
  <si>
    <t>01.07.2023</t>
  </si>
  <si>
    <t>30.06.2024</t>
  </si>
  <si>
    <t>01.07.2024</t>
  </si>
  <si>
    <t>30.06.2025</t>
  </si>
  <si>
    <t>01.07.2025</t>
  </si>
  <si>
    <t>30.06.2026</t>
  </si>
  <si>
    <t>01.07.2026</t>
  </si>
  <si>
    <t>https://portal.eias.ru/Portal/DownloadPage.aspx?type=12&amp;guid=78e38950-046c-450b-bede-38fed04d34be</t>
  </si>
  <si>
    <t>997550001</t>
  </si>
  <si>
    <t>17.05.2021 19:22:15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</si>
</sst>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0">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20"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27813000" y="41910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45</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1458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8" t="s">
        <v>717</v>
      </c>
      <c r="M5" s="1298"/>
      <c r="N5" s="1298"/>
      <c r="O5" s="1298"/>
      <c r="P5" s="1298"/>
      <c r="Q5" s="1298"/>
      <c r="R5" s="1298"/>
      <c r="S5" s="1298"/>
      <c r="T5" s="1298"/>
      <c r="U5" s="633"/>
    </row>
    <row r="6" spans="1:29" ht="3" customHeight="1">
      <c r="J6" s="499"/>
      <c r="K6" s="499"/>
      <c r="L6" s="494"/>
      <c r="M6" s="494"/>
      <c r="N6" s="494"/>
      <c r="O6" s="498"/>
      <c r="P6" s="498"/>
      <c r="Q6" s="498"/>
      <c r="R6" s="498"/>
      <c r="S6" s="498"/>
      <c r="T6" s="498"/>
      <c r="U6" s="498"/>
      <c r="V6" s="502"/>
    </row>
    <row r="7" spans="1:29"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551"/>
      <c r="V9" s="551"/>
      <c r="W9" s="489"/>
      <c r="X9" s="559"/>
      <c r="Y9" s="559"/>
      <c r="Z9" s="559"/>
      <c r="AA9" s="559"/>
      <c r="AB9" s="559"/>
      <c r="AC9" s="559"/>
    </row>
    <row r="10" spans="1:29"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29" s="539" customFormat="1" ht="11.25" hidden="1">
      <c r="A11" s="559"/>
      <c r="B11" s="559"/>
      <c r="C11" s="559"/>
      <c r="D11" s="559"/>
      <c r="E11" s="559"/>
      <c r="F11" s="559"/>
      <c r="G11" s="559"/>
      <c r="H11" s="559"/>
      <c r="L11" s="1299"/>
      <c r="M11" s="1299"/>
      <c r="N11" s="536"/>
      <c r="O11" s="551"/>
      <c r="P11" s="551"/>
      <c r="Q11" s="551"/>
      <c r="R11" s="551"/>
      <c r="S11" s="551"/>
      <c r="T11" s="551"/>
      <c r="U11" s="557" t="s">
        <v>371</v>
      </c>
      <c r="X11" s="559"/>
      <c r="Y11" s="559"/>
      <c r="Z11" s="559"/>
      <c r="AA11" s="559"/>
      <c r="AB11" s="559"/>
      <c r="AC11" s="559"/>
    </row>
    <row r="12" spans="1:29">
      <c r="J12" s="499"/>
      <c r="K12" s="499"/>
      <c r="L12" s="494"/>
      <c r="M12" s="494"/>
      <c r="N12" s="472"/>
      <c r="O12" s="1306"/>
      <c r="P12" s="1306"/>
      <c r="Q12" s="1306"/>
      <c r="R12" s="1306"/>
      <c r="S12" s="1306"/>
      <c r="T12" s="1306"/>
      <c r="U12" s="1306"/>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312" t="s">
        <v>91</v>
      </c>
      <c r="M14" s="1312" t="s">
        <v>602</v>
      </c>
      <c r="N14" s="630"/>
      <c r="O14" s="1313" t="s">
        <v>604</v>
      </c>
      <c r="P14" s="1314"/>
      <c r="Q14" s="1314"/>
      <c r="R14" s="1314"/>
      <c r="S14" s="1314"/>
      <c r="T14" s="1315"/>
      <c r="U14" s="1295" t="s">
        <v>339</v>
      </c>
      <c r="V14" s="1309" t="s">
        <v>274</v>
      </c>
      <c r="W14" s="1231"/>
    </row>
    <row r="15" spans="1:29" ht="14.25" customHeight="1">
      <c r="J15" s="499"/>
      <c r="K15" s="499"/>
      <c r="L15" s="1312"/>
      <c r="M15" s="1312"/>
      <c r="N15" s="631"/>
      <c r="O15" s="1318" t="s">
        <v>578</v>
      </c>
      <c r="P15" s="1316" t="s">
        <v>270</v>
      </c>
      <c r="Q15" s="1317"/>
      <c r="R15" s="1292" t="s">
        <v>615</v>
      </c>
      <c r="S15" s="1293"/>
      <c r="T15" s="1294"/>
      <c r="U15" s="1296"/>
      <c r="V15" s="1310"/>
      <c r="W15" s="1231"/>
    </row>
    <row r="16" spans="1:29" ht="33.75" customHeight="1">
      <c r="J16" s="499"/>
      <c r="K16" s="499"/>
      <c r="L16" s="1312"/>
      <c r="M16" s="1312"/>
      <c r="N16" s="632"/>
      <c r="O16" s="1319"/>
      <c r="P16" s="505" t="s">
        <v>579</v>
      </c>
      <c r="Q16" s="505" t="s">
        <v>6</v>
      </c>
      <c r="R16" s="506" t="s">
        <v>273</v>
      </c>
      <c r="S16" s="1307" t="s">
        <v>272</v>
      </c>
      <c r="T16" s="1308"/>
      <c r="U16" s="1297"/>
      <c r="V16" s="1311"/>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0">
        <f ca="1">OFFSET(S17,0,-1)+1</f>
        <v>7</v>
      </c>
      <c r="T17" s="1300"/>
      <c r="U17" s="617">
        <f ca="1">OFFSET(U17,0,-2)+1</f>
        <v>8</v>
      </c>
      <c r="V17" s="618">
        <f ca="1">OFFSET(V17,0,-1)</f>
        <v>8</v>
      </c>
      <c r="W17" s="617">
        <f ca="1">OFFSET(W17,0,-1)+1</f>
        <v>9</v>
      </c>
    </row>
    <row r="18" spans="1:29" ht="22.5">
      <c r="A18" s="1283">
        <v>1</v>
      </c>
      <c r="B18" s="813"/>
      <c r="C18" s="813"/>
      <c r="D18" s="813"/>
      <c r="E18" s="814"/>
      <c r="F18" s="815"/>
      <c r="G18" s="815"/>
      <c r="H18" s="815"/>
      <c r="I18" s="816"/>
      <c r="J18" s="811"/>
      <c r="K18" s="818"/>
      <c r="L18" s="562">
        <f>mergeValue(A18)</f>
        <v>1</v>
      </c>
      <c r="M18" s="610" t="s">
        <v>19</v>
      </c>
      <c r="N18" s="615"/>
      <c r="O18" s="1284"/>
      <c r="P18" s="1284"/>
      <c r="Q18" s="1284"/>
      <c r="R18" s="1284"/>
      <c r="S18" s="1284"/>
      <c r="T18" s="1284"/>
      <c r="U18" s="1284"/>
      <c r="V18" s="1284"/>
      <c r="W18" s="1130" t="s">
        <v>718</v>
      </c>
      <c r="Y18" s="558"/>
      <c r="Z18" s="558" t="str">
        <f t="shared" ref="Z18:Z31" si="0">IF(M18="","",M18 )</f>
        <v>Наименование тарифа</v>
      </c>
      <c r="AA18" s="558"/>
      <c r="AB18" s="558"/>
      <c r="AC18" s="558"/>
    </row>
    <row r="19" spans="1:29" ht="22.5">
      <c r="A19" s="1283"/>
      <c r="B19" s="1283">
        <v>1</v>
      </c>
      <c r="C19" s="813"/>
      <c r="D19" s="813"/>
      <c r="E19" s="815"/>
      <c r="F19" s="815"/>
      <c r="G19" s="815"/>
      <c r="H19" s="815"/>
      <c r="I19" s="810"/>
      <c r="J19" s="809"/>
      <c r="K19" s="812"/>
      <c r="L19" s="562" t="str">
        <f>mergeValue(A19) &amp;"."&amp; mergeValue(B19)</f>
        <v>1.1</v>
      </c>
      <c r="M19" s="516" t="s">
        <v>15</v>
      </c>
      <c r="N19" s="615"/>
      <c r="O19" s="1284"/>
      <c r="P19" s="1284"/>
      <c r="Q19" s="1284"/>
      <c r="R19" s="1284"/>
      <c r="S19" s="1284"/>
      <c r="T19" s="1284"/>
      <c r="U19" s="1284"/>
      <c r="V19" s="1284"/>
      <c r="W19" s="1130" t="s">
        <v>459</v>
      </c>
      <c r="Y19" s="558"/>
      <c r="Z19" s="558" t="str">
        <f t="shared" si="0"/>
        <v>Территория действия тарифа</v>
      </c>
      <c r="AA19" s="558"/>
      <c r="AB19" s="558"/>
      <c r="AC19" s="558"/>
    </row>
    <row r="20" spans="1:29" ht="22.5">
      <c r="A20" s="1283"/>
      <c r="B20" s="1283"/>
      <c r="C20" s="1283">
        <v>1</v>
      </c>
      <c r="D20" s="813"/>
      <c r="E20" s="815"/>
      <c r="F20" s="815"/>
      <c r="G20" s="815"/>
      <c r="H20" s="815"/>
      <c r="I20" s="817"/>
      <c r="J20" s="809"/>
      <c r="K20" s="812"/>
      <c r="L20" s="562" t="str">
        <f>mergeValue(A20) &amp;"."&amp; mergeValue(B20)&amp;"."&amp; mergeValue(C20)</f>
        <v>1.1.1</v>
      </c>
      <c r="M20" s="517" t="s">
        <v>7</v>
      </c>
      <c r="N20" s="615"/>
      <c r="O20" s="1284"/>
      <c r="P20" s="1284"/>
      <c r="Q20" s="1284"/>
      <c r="R20" s="1284"/>
      <c r="S20" s="1284"/>
      <c r="T20" s="1284"/>
      <c r="U20" s="1284"/>
      <c r="V20" s="1284"/>
      <c r="W20" s="1130" t="s">
        <v>600</v>
      </c>
      <c r="Y20" s="558"/>
      <c r="Z20" s="558" t="str">
        <f t="shared" si="0"/>
        <v xml:space="preserve">Наименование системы теплоснабжения </v>
      </c>
      <c r="AA20" s="558"/>
      <c r="AB20" s="558"/>
      <c r="AC20" s="558"/>
    </row>
    <row r="21" spans="1:29" ht="22.5">
      <c r="A21" s="1283"/>
      <c r="B21" s="1283"/>
      <c r="C21" s="1283"/>
      <c r="D21" s="1283">
        <v>1</v>
      </c>
      <c r="E21" s="815"/>
      <c r="F21" s="815"/>
      <c r="G21" s="815"/>
      <c r="H21" s="815"/>
      <c r="I21" s="817"/>
      <c r="J21" s="809"/>
      <c r="K21" s="812"/>
      <c r="L21" s="562" t="str">
        <f>mergeValue(A21) &amp;"."&amp; mergeValue(B21)&amp;"."&amp; mergeValue(C21)&amp;"."&amp; mergeValue(D21)</f>
        <v>1.1.1.1</v>
      </c>
      <c r="M21" s="518" t="s">
        <v>21</v>
      </c>
      <c r="N21" s="615"/>
      <c r="O21" s="1284"/>
      <c r="P21" s="1284"/>
      <c r="Q21" s="1284"/>
      <c r="R21" s="1284"/>
      <c r="S21" s="1284"/>
      <c r="T21" s="1284"/>
      <c r="U21" s="1284"/>
      <c r="V21" s="1284"/>
      <c r="W21" s="1130" t="s">
        <v>601</v>
      </c>
      <c r="Y21" s="558"/>
      <c r="Z21" s="558" t="str">
        <f t="shared" si="0"/>
        <v xml:space="preserve">Источник тепловой энергии  </v>
      </c>
      <c r="AA21" s="558"/>
      <c r="AB21" s="558"/>
      <c r="AC21" s="558"/>
    </row>
    <row r="22" spans="1:29" ht="78.75">
      <c r="A22" s="1283"/>
      <c r="B22" s="1283"/>
      <c r="C22" s="1283"/>
      <c r="D22" s="1283"/>
      <c r="E22" s="1283">
        <v>1</v>
      </c>
      <c r="F22" s="815"/>
      <c r="G22" s="815"/>
      <c r="H22" s="813">
        <v>1</v>
      </c>
      <c r="I22" s="1283">
        <v>1</v>
      </c>
      <c r="J22" s="815"/>
      <c r="K22" s="820"/>
      <c r="L22" s="562" t="str">
        <f>mergeValue(A22) &amp;"."&amp; mergeValue(B22)&amp;"."&amp; mergeValue(C22)&amp;"."&amp; mergeValue(D22)&amp;"."&amp; mergeValue(E22)</f>
        <v>1.1.1.1.1</v>
      </c>
      <c r="M22" s="524" t="s">
        <v>8</v>
      </c>
      <c r="N22" s="615"/>
      <c r="O22" s="1285"/>
      <c r="P22" s="1285"/>
      <c r="Q22" s="1285"/>
      <c r="R22" s="1285"/>
      <c r="S22" s="1285"/>
      <c r="T22" s="1285"/>
      <c r="U22" s="1285"/>
      <c r="V22" s="1285"/>
      <c r="W22" s="1130"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3"/>
      <c r="B23" s="1283"/>
      <c r="C23" s="1283"/>
      <c r="D23" s="1283"/>
      <c r="E23" s="1283"/>
      <c r="F23" s="1283">
        <v>1</v>
      </c>
      <c r="G23" s="813"/>
      <c r="H23" s="813"/>
      <c r="I23" s="1283"/>
      <c r="J23" s="1283">
        <v>1</v>
      </c>
      <c r="K23" s="821"/>
      <c r="L23" s="562" t="str">
        <f>mergeValue(A23) &amp;"."&amp; mergeValue(B23)&amp;"."&amp; mergeValue(C23)&amp;"."&amp; mergeValue(D23)&amp;"."&amp; mergeValue(E23)&amp;"."&amp; mergeValue(F23)</f>
        <v>1.1.1.1.1.1</v>
      </c>
      <c r="M23" s="525" t="s">
        <v>9</v>
      </c>
      <c r="N23" s="615"/>
      <c r="O23" s="1286"/>
      <c r="P23" s="1287"/>
      <c r="Q23" s="1287"/>
      <c r="R23" s="1287"/>
      <c r="S23" s="1287"/>
      <c r="T23" s="1287"/>
      <c r="U23" s="1287"/>
      <c r="V23" s="1288"/>
      <c r="W23" s="1130" t="s">
        <v>720</v>
      </c>
      <c r="Y23" s="558"/>
      <c r="Z23" s="558" t="str">
        <f t="shared" si="0"/>
        <v>Группа потребителей</v>
      </c>
      <c r="AA23" s="558"/>
      <c r="AB23" s="558"/>
      <c r="AC23" s="558"/>
    </row>
    <row r="24" spans="1:29" ht="122.1" customHeight="1">
      <c r="A24" s="1283"/>
      <c r="B24" s="1283"/>
      <c r="C24" s="1283"/>
      <c r="D24" s="1283"/>
      <c r="E24" s="1283"/>
      <c r="F24" s="1283"/>
      <c r="G24" s="813">
        <v>1</v>
      </c>
      <c r="H24" s="813"/>
      <c r="I24" s="1283"/>
      <c r="J24" s="1283"/>
      <c r="K24" s="821">
        <v>1</v>
      </c>
      <c r="L24" s="562" t="str">
        <f>mergeValue(A24) &amp;"."&amp; mergeValue(B24)&amp;"."&amp; mergeValue(C24)&amp;"."&amp; mergeValue(D24)&amp;"."&amp; mergeValue(E24)&amp;"."&amp; mergeValue(F24)&amp;"."&amp; mergeValue(G24)</f>
        <v>1.1.1.1.1.1.1</v>
      </c>
      <c r="M24" s="1089"/>
      <c r="N24" s="615"/>
      <c r="O24" s="532"/>
      <c r="P24" s="532"/>
      <c r="Q24" s="1040"/>
      <c r="R24" s="1290"/>
      <c r="S24" s="1291" t="s">
        <v>83</v>
      </c>
      <c r="T24" s="1290"/>
      <c r="U24" s="1291" t="s">
        <v>84</v>
      </c>
      <c r="V24" s="532"/>
      <c r="W24" s="1301" t="s">
        <v>721</v>
      </c>
      <c r="X24" s="554" t="str">
        <f>strCheckDate(O25:V25)</f>
        <v/>
      </c>
      <c r="Y24" s="558"/>
      <c r="Z24" s="558" t="str">
        <f t="shared" si="0"/>
        <v/>
      </c>
      <c r="AA24" s="558"/>
      <c r="AB24" s="558"/>
      <c r="AC24" s="558"/>
    </row>
    <row r="25" spans="1:29" ht="11.25" hidden="1">
      <c r="A25" s="1283"/>
      <c r="B25" s="1283"/>
      <c r="C25" s="1283"/>
      <c r="D25" s="1283"/>
      <c r="E25" s="1283"/>
      <c r="F25" s="1283"/>
      <c r="G25" s="813"/>
      <c r="H25" s="813"/>
      <c r="I25" s="1283"/>
      <c r="J25" s="1283"/>
      <c r="K25" s="821"/>
      <c r="L25" s="569"/>
      <c r="M25" s="615"/>
      <c r="N25" s="615"/>
      <c r="O25" s="532"/>
      <c r="P25" s="532"/>
      <c r="Q25" s="553" t="str">
        <f>R24 &amp; "-" &amp; T24</f>
        <v>-</v>
      </c>
      <c r="R25" s="1290"/>
      <c r="S25" s="1291"/>
      <c r="T25" s="1290"/>
      <c r="U25" s="1291"/>
      <c r="V25" s="532"/>
      <c r="W25" s="1302"/>
      <c r="Y25" s="558"/>
      <c r="Z25" s="558" t="str">
        <f t="shared" si="0"/>
        <v/>
      </c>
      <c r="AA25" s="558"/>
      <c r="AB25" s="558"/>
      <c r="AC25" s="558"/>
    </row>
    <row r="26" spans="1:29" ht="15" customHeight="1">
      <c r="A26" s="1283"/>
      <c r="B26" s="1283"/>
      <c r="C26" s="1283"/>
      <c r="D26" s="1283"/>
      <c r="E26" s="1283"/>
      <c r="F26" s="1283"/>
      <c r="G26" s="815"/>
      <c r="H26" s="813"/>
      <c r="I26" s="1283"/>
      <c r="J26" s="1283"/>
      <c r="K26" s="820"/>
      <c r="L26" s="508"/>
      <c r="M26" s="527" t="s">
        <v>24</v>
      </c>
      <c r="N26" s="534"/>
      <c r="O26" s="534"/>
      <c r="P26" s="534"/>
      <c r="Q26" s="534"/>
      <c r="R26" s="534"/>
      <c r="S26" s="534"/>
      <c r="T26" s="534"/>
      <c r="U26" s="534"/>
      <c r="V26" s="530"/>
      <c r="W26" s="1303"/>
      <c r="Y26" s="558"/>
      <c r="Z26" s="558" t="str">
        <f t="shared" si="0"/>
        <v>Добавить вид теплоносителя (параметры теплоносителя)</v>
      </c>
      <c r="AA26" s="558"/>
      <c r="AB26" s="558"/>
      <c r="AC26" s="558"/>
    </row>
    <row r="27" spans="1:29" ht="15" customHeight="1">
      <c r="A27" s="1283"/>
      <c r="B27" s="1283"/>
      <c r="C27" s="1283"/>
      <c r="D27" s="1283"/>
      <c r="E27" s="1283"/>
      <c r="F27" s="815"/>
      <c r="G27" s="815"/>
      <c r="H27" s="813"/>
      <c r="I27" s="1283"/>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3"/>
      <c r="B28" s="1283"/>
      <c r="C28" s="1283"/>
      <c r="D28" s="1283"/>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3"/>
      <c r="B29" s="1283"/>
      <c r="C29" s="1283"/>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3"/>
      <c r="B30" s="1283"/>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3"/>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7" t="s">
        <v>470</v>
      </c>
      <c r="G2" s="1278"/>
      <c r="H2" s="1279"/>
      <c r="I2" s="757"/>
    </row>
    <row r="3" spans="1:20" ht="3" customHeight="1"/>
    <row r="4" spans="1:20" s="955" customFormat="1" ht="11.25">
      <c r="A4" s="961"/>
      <c r="B4" s="961"/>
      <c r="C4" s="961"/>
      <c r="D4" s="961"/>
      <c r="F4" s="1231" t="s">
        <v>445</v>
      </c>
      <c r="G4" s="1231"/>
      <c r="H4" s="1231"/>
      <c r="I4" s="1280"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0"/>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28.04.2021</v>
      </c>
      <c r="I7" s="767" t="s">
        <v>472</v>
      </c>
      <c r="J7" s="584"/>
      <c r="K7" s="961"/>
      <c r="L7" s="961"/>
      <c r="M7" s="961"/>
      <c r="N7" s="961"/>
      <c r="O7" s="961"/>
      <c r="P7" s="961"/>
      <c r="Q7" s="961"/>
      <c r="R7" s="961"/>
      <c r="S7" s="961"/>
      <c r="T7" s="961"/>
    </row>
    <row r="8" spans="1:20" s="955" customFormat="1" ht="45">
      <c r="A8" s="1281">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81"/>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81"/>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1"/>
      <c r="B11" s="1281">
        <v>1</v>
      </c>
      <c r="C11" s="971"/>
      <c r="D11" s="971"/>
      <c r="F11" s="977" t="str">
        <f>"4."&amp;mergeValue(A11) &amp;"."&amp;mergeValue(B11)</f>
        <v>4.1.1</v>
      </c>
      <c r="G11" s="778" t="s">
        <v>570</v>
      </c>
      <c r="H11" s="975" t="str">
        <f>IF(region_name="","",region_name)</f>
        <v>Самарская область</v>
      </c>
      <c r="I11" s="767" t="s">
        <v>478</v>
      </c>
      <c r="J11" s="584"/>
      <c r="K11" s="961"/>
      <c r="L11" s="961"/>
      <c r="M11" s="961"/>
      <c r="N11" s="961"/>
      <c r="O11" s="961"/>
      <c r="P11" s="961"/>
      <c r="Q11" s="961"/>
      <c r="R11" s="961"/>
      <c r="S11" s="961"/>
      <c r="T11" s="961"/>
    </row>
    <row r="12" spans="1:20" s="955" customFormat="1" ht="22.5">
      <c r="A12" s="1281"/>
      <c r="B12" s="1281"/>
      <c r="C12" s="1281">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81"/>
      <c r="B13" s="1281"/>
      <c r="C13" s="1281"/>
      <c r="D13" s="971">
        <v>1</v>
      </c>
      <c r="F13" s="977" t="str">
        <f>"4."&amp;mergeValue(A13) &amp;"."&amp;mergeValue(B13)&amp;"."&amp;mergeValue(C13)&amp;"."&amp;mergeValue(D13)</f>
        <v>4.1.1.1.1</v>
      </c>
      <c r="G13" s="769" t="s">
        <v>477</v>
      </c>
      <c r="H13" s="975"/>
      <c r="I13" s="1282" t="s">
        <v>569</v>
      </c>
      <c r="J13" s="584"/>
      <c r="K13" s="961"/>
      <c r="L13" s="961"/>
      <c r="M13" s="961"/>
      <c r="N13" s="961"/>
      <c r="O13" s="961"/>
      <c r="P13" s="961"/>
      <c r="Q13" s="961"/>
      <c r="R13" s="961"/>
      <c r="S13" s="961"/>
      <c r="T13" s="961"/>
    </row>
    <row r="14" spans="1:20" s="955" customFormat="1" ht="18.75">
      <c r="A14" s="1281"/>
      <c r="B14" s="1281"/>
      <c r="C14" s="1281"/>
      <c r="D14" s="971"/>
      <c r="F14" s="770"/>
      <c r="G14" s="948" t="s">
        <v>4</v>
      </c>
      <c r="H14" s="593"/>
      <c r="I14" s="1282"/>
      <c r="J14" s="584"/>
      <c r="K14" s="961"/>
      <c r="L14" s="961"/>
      <c r="M14" s="961"/>
      <c r="N14" s="961"/>
      <c r="O14" s="961"/>
      <c r="P14" s="961"/>
      <c r="Q14" s="961"/>
      <c r="R14" s="961"/>
      <c r="S14" s="961"/>
      <c r="T14" s="961"/>
    </row>
    <row r="15" spans="1:20" s="955" customFormat="1" ht="18.75">
      <c r="A15" s="1281"/>
      <c r="B15" s="1281"/>
      <c r="C15" s="971"/>
      <c r="D15" s="971"/>
      <c r="F15" s="603"/>
      <c r="G15" s="546" t="s">
        <v>401</v>
      </c>
      <c r="H15" s="604"/>
      <c r="I15" s="605"/>
      <c r="J15" s="584"/>
      <c r="K15" s="961"/>
      <c r="L15" s="961"/>
      <c r="M15" s="961"/>
      <c r="N15" s="961"/>
      <c r="O15" s="961"/>
      <c r="P15" s="961"/>
      <c r="Q15" s="961"/>
      <c r="R15" s="961"/>
      <c r="S15" s="961"/>
      <c r="T15" s="961"/>
    </row>
    <row r="16" spans="1:20" s="955" customFormat="1" ht="18.75">
      <c r="A16" s="1281"/>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6" t="s">
        <v>571</v>
      </c>
      <c r="H19" s="1276"/>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8" t="s">
        <v>717</v>
      </c>
      <c r="M5" s="1298"/>
      <c r="N5" s="1298"/>
      <c r="O5" s="1298"/>
      <c r="P5" s="1298"/>
      <c r="Q5" s="1298"/>
      <c r="R5" s="1298"/>
      <c r="S5" s="1298"/>
      <c r="T5" s="1298"/>
      <c r="U5" s="633"/>
    </row>
    <row r="6" spans="1:34" ht="3" customHeight="1">
      <c r="J6" s="943"/>
      <c r="K6" s="943"/>
      <c r="L6" s="939"/>
      <c r="M6" s="939"/>
      <c r="N6" s="939"/>
      <c r="O6" s="718"/>
      <c r="P6" s="718"/>
      <c r="Q6" s="718"/>
      <c r="R6" s="718"/>
      <c r="S6" s="718"/>
      <c r="T6" s="718"/>
      <c r="U6" s="718"/>
      <c r="V6" s="946"/>
    </row>
    <row r="7" spans="1:34"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730"/>
      <c r="V9" s="730"/>
      <c r="W9" s="489"/>
      <c r="X9" s="961"/>
      <c r="Y9" s="961"/>
      <c r="Z9" s="961"/>
      <c r="AA9" s="961"/>
      <c r="AB9" s="961"/>
      <c r="AC9" s="961"/>
      <c r="AD9" s="961"/>
      <c r="AE9" s="961"/>
      <c r="AF9" s="961"/>
      <c r="AG9" s="961"/>
      <c r="AH9" s="961"/>
    </row>
    <row r="10" spans="1:34"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34" s="955" customFormat="1" ht="11.25" hidden="1">
      <c r="A11" s="961"/>
      <c r="B11" s="961"/>
      <c r="C11" s="961"/>
      <c r="D11" s="961"/>
      <c r="E11" s="961"/>
      <c r="F11" s="961"/>
      <c r="G11" s="961"/>
      <c r="H11" s="961"/>
      <c r="L11" s="1299"/>
      <c r="M11" s="1299"/>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6"/>
      <c r="P12" s="1306"/>
      <c r="Q12" s="1306"/>
      <c r="R12" s="1306"/>
      <c r="S12" s="1306"/>
      <c r="T12" s="1306"/>
      <c r="U12" s="1306"/>
    </row>
    <row r="13" spans="1:34">
      <c r="J13" s="943"/>
      <c r="K13" s="943"/>
      <c r="L13" s="1231" t="s">
        <v>445</v>
      </c>
      <c r="M13" s="1231"/>
      <c r="N13" s="1231"/>
      <c r="O13" s="1231"/>
      <c r="P13" s="1231"/>
      <c r="Q13" s="1231"/>
      <c r="R13" s="1231"/>
      <c r="S13" s="1231"/>
      <c r="T13" s="1231"/>
      <c r="U13" s="1231"/>
      <c r="V13" s="1231"/>
      <c r="W13" s="1231" t="s">
        <v>446</v>
      </c>
    </row>
    <row r="14" spans="1:34" ht="14.25" customHeight="1">
      <c r="J14" s="943"/>
      <c r="K14" s="943"/>
      <c r="L14" s="1312" t="s">
        <v>91</v>
      </c>
      <c r="M14" s="1312" t="s">
        <v>602</v>
      </c>
      <c r="N14" s="630"/>
      <c r="O14" s="1313" t="s">
        <v>604</v>
      </c>
      <c r="P14" s="1314"/>
      <c r="Q14" s="1314"/>
      <c r="R14" s="1314"/>
      <c r="S14" s="1314"/>
      <c r="T14" s="1315"/>
      <c r="U14" s="1295" t="s">
        <v>339</v>
      </c>
      <c r="V14" s="1309" t="s">
        <v>274</v>
      </c>
      <c r="W14" s="1231"/>
    </row>
    <row r="15" spans="1:34" ht="14.25" customHeight="1">
      <c r="J15" s="943"/>
      <c r="K15" s="943"/>
      <c r="L15" s="1312"/>
      <c r="M15" s="1312"/>
      <c r="N15" s="631"/>
      <c r="O15" s="1318" t="s">
        <v>578</v>
      </c>
      <c r="P15" s="1316" t="s">
        <v>270</v>
      </c>
      <c r="Q15" s="1317"/>
      <c r="R15" s="1292" t="s">
        <v>615</v>
      </c>
      <c r="S15" s="1293"/>
      <c r="T15" s="1294"/>
      <c r="U15" s="1296"/>
      <c r="V15" s="1310"/>
      <c r="W15" s="1231"/>
    </row>
    <row r="16" spans="1:34" ht="33.75" customHeight="1">
      <c r="J16" s="943"/>
      <c r="K16" s="943"/>
      <c r="L16" s="1312"/>
      <c r="M16" s="1312"/>
      <c r="N16" s="632"/>
      <c r="O16" s="1319"/>
      <c r="P16" s="719" t="s">
        <v>579</v>
      </c>
      <c r="Q16" s="719" t="s">
        <v>6</v>
      </c>
      <c r="R16" s="976" t="s">
        <v>273</v>
      </c>
      <c r="S16" s="1307" t="s">
        <v>272</v>
      </c>
      <c r="T16" s="1308"/>
      <c r="U16" s="1297"/>
      <c r="V16" s="1311"/>
      <c r="W16" s="1231"/>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0">
        <f ca="1">OFFSET(S17,0,-1)+1</f>
        <v>7</v>
      </c>
      <c r="T17" s="1300"/>
      <c r="U17" s="973">
        <f ca="1">OFFSET(U17,0,-2)+1</f>
        <v>8</v>
      </c>
      <c r="V17" s="618">
        <f ca="1">OFFSET(V17,0,-1)</f>
        <v>8</v>
      </c>
      <c r="W17" s="973">
        <f ca="1">OFFSET(W17,0,-1)+1</f>
        <v>9</v>
      </c>
    </row>
    <row r="18" spans="1:36" ht="22.5">
      <c r="A18" s="1283">
        <v>1</v>
      </c>
      <c r="B18" s="963"/>
      <c r="C18" s="963"/>
      <c r="D18" s="963"/>
      <c r="E18" s="929"/>
      <c r="F18" s="974"/>
      <c r="G18" s="974"/>
      <c r="H18" s="974"/>
      <c r="I18" s="931"/>
      <c r="J18" s="927"/>
      <c r="K18" s="911"/>
      <c r="L18" s="978">
        <f>mergeValue(A18)</f>
        <v>1</v>
      </c>
      <c r="M18" s="610" t="s">
        <v>19</v>
      </c>
      <c r="N18" s="615"/>
      <c r="O18" s="1284"/>
      <c r="P18" s="1284"/>
      <c r="Q18" s="1284"/>
      <c r="R18" s="1284"/>
      <c r="S18" s="1284"/>
      <c r="T18" s="1284"/>
      <c r="U18" s="1284"/>
      <c r="V18" s="1284"/>
      <c r="W18" s="1130" t="s">
        <v>718</v>
      </c>
      <c r="Y18" s="777"/>
      <c r="Z18" s="777" t="str">
        <f t="shared" ref="Z18:Z31" si="0">IF(M18="","",M18 )</f>
        <v>Наименование тарифа</v>
      </c>
      <c r="AA18" s="777"/>
      <c r="AB18" s="777"/>
      <c r="AC18" s="777"/>
      <c r="AI18" s="956"/>
      <c r="AJ18" s="956"/>
    </row>
    <row r="19" spans="1:36" ht="22.5">
      <c r="A19" s="1283"/>
      <c r="B19" s="1283">
        <v>1</v>
      </c>
      <c r="C19" s="963"/>
      <c r="D19" s="963"/>
      <c r="E19" s="974"/>
      <c r="F19" s="974"/>
      <c r="G19" s="974"/>
      <c r="H19" s="974"/>
      <c r="I19" s="969"/>
      <c r="J19" s="902"/>
      <c r="K19" s="905"/>
      <c r="L19" s="978" t="str">
        <f>mergeValue(A19) &amp;"."&amp; mergeValue(B19)</f>
        <v>1.1</v>
      </c>
      <c r="M19" s="658" t="s">
        <v>15</v>
      </c>
      <c r="N19" s="615"/>
      <c r="O19" s="1284"/>
      <c r="P19" s="1284"/>
      <c r="Q19" s="1284"/>
      <c r="R19" s="1284"/>
      <c r="S19" s="1284"/>
      <c r="T19" s="1284"/>
      <c r="U19" s="1284"/>
      <c r="V19" s="1284"/>
      <c r="W19" s="1130" t="s">
        <v>459</v>
      </c>
      <c r="Y19" s="777"/>
      <c r="Z19" s="777" t="str">
        <f t="shared" si="0"/>
        <v>Территория действия тарифа</v>
      </c>
      <c r="AA19" s="777"/>
      <c r="AB19" s="777"/>
      <c r="AC19" s="777"/>
      <c r="AI19" s="956"/>
      <c r="AJ19" s="956"/>
    </row>
    <row r="20" spans="1:36" ht="22.5">
      <c r="A20" s="1283"/>
      <c r="B20" s="1283"/>
      <c r="C20" s="1283">
        <v>1</v>
      </c>
      <c r="D20" s="963"/>
      <c r="E20" s="974"/>
      <c r="F20" s="974"/>
      <c r="G20" s="974"/>
      <c r="H20" s="974"/>
      <c r="I20" s="910"/>
      <c r="J20" s="902"/>
      <c r="K20" s="905"/>
      <c r="L20" s="978" t="str">
        <f>mergeValue(A20) &amp;"."&amp; mergeValue(B20)&amp;"."&amp; mergeValue(C20)</f>
        <v>1.1.1</v>
      </c>
      <c r="M20" s="659" t="s">
        <v>7</v>
      </c>
      <c r="N20" s="615"/>
      <c r="O20" s="1284"/>
      <c r="P20" s="1284"/>
      <c r="Q20" s="1284"/>
      <c r="R20" s="1284"/>
      <c r="S20" s="1284"/>
      <c r="T20" s="1284"/>
      <c r="U20" s="1284"/>
      <c r="V20" s="1284"/>
      <c r="W20" s="1130" t="s">
        <v>600</v>
      </c>
      <c r="Y20" s="777"/>
      <c r="Z20" s="777" t="str">
        <f t="shared" si="0"/>
        <v xml:space="preserve">Наименование системы теплоснабжения </v>
      </c>
      <c r="AA20" s="777"/>
      <c r="AB20" s="777"/>
      <c r="AC20" s="777"/>
      <c r="AI20" s="956"/>
      <c r="AJ20" s="956"/>
    </row>
    <row r="21" spans="1:36" ht="22.5">
      <c r="A21" s="1283"/>
      <c r="B21" s="1283"/>
      <c r="C21" s="1283"/>
      <c r="D21" s="1283">
        <v>1</v>
      </c>
      <c r="E21" s="974"/>
      <c r="F21" s="974"/>
      <c r="G21" s="974"/>
      <c r="H21" s="974"/>
      <c r="I21" s="910"/>
      <c r="J21" s="902"/>
      <c r="K21" s="905"/>
      <c r="L21" s="978" t="str">
        <f>mergeValue(A21) &amp;"."&amp; mergeValue(B21)&amp;"."&amp; mergeValue(C21)&amp;"."&amp; mergeValue(D21)</f>
        <v>1.1.1.1</v>
      </c>
      <c r="M21" s="660" t="s">
        <v>21</v>
      </c>
      <c r="N21" s="615"/>
      <c r="O21" s="1284"/>
      <c r="P21" s="1284"/>
      <c r="Q21" s="1284"/>
      <c r="R21" s="1284"/>
      <c r="S21" s="1284"/>
      <c r="T21" s="1284"/>
      <c r="U21" s="1284"/>
      <c r="V21" s="1284"/>
      <c r="W21" s="1130" t="s">
        <v>601</v>
      </c>
      <c r="Y21" s="777"/>
      <c r="Z21" s="777" t="str">
        <f t="shared" si="0"/>
        <v xml:space="preserve">Источник тепловой энергии  </v>
      </c>
      <c r="AA21" s="777"/>
      <c r="AB21" s="777"/>
      <c r="AC21" s="777"/>
      <c r="AI21" s="956"/>
      <c r="AJ21" s="956"/>
    </row>
    <row r="22" spans="1:36" ht="78.75">
      <c r="A22" s="1283"/>
      <c r="B22" s="1283"/>
      <c r="C22" s="1283"/>
      <c r="D22" s="1283"/>
      <c r="E22" s="1283">
        <v>1</v>
      </c>
      <c r="F22" s="974"/>
      <c r="G22" s="974"/>
      <c r="H22" s="963">
        <v>1</v>
      </c>
      <c r="I22" s="1283">
        <v>1</v>
      </c>
      <c r="J22" s="974"/>
      <c r="K22" s="913"/>
      <c r="L22" s="978" t="str">
        <f>mergeValue(A22) &amp;"."&amp; mergeValue(B22)&amp;"."&amp; mergeValue(C22)&amp;"."&amp; mergeValue(D22)&amp;"."&amp; mergeValue(E22)</f>
        <v>1.1.1.1.1</v>
      </c>
      <c r="M22" s="524" t="s">
        <v>8</v>
      </c>
      <c r="N22" s="615"/>
      <c r="O22" s="1285"/>
      <c r="P22" s="1285"/>
      <c r="Q22" s="1285"/>
      <c r="R22" s="1285"/>
      <c r="S22" s="1285"/>
      <c r="T22" s="1285"/>
      <c r="U22" s="1285"/>
      <c r="V22" s="1285"/>
      <c r="W22" s="1130"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3"/>
      <c r="B23" s="1283"/>
      <c r="C23" s="1283"/>
      <c r="D23" s="1283"/>
      <c r="E23" s="1283"/>
      <c r="F23" s="1283">
        <v>1</v>
      </c>
      <c r="G23" s="963"/>
      <c r="H23" s="963"/>
      <c r="I23" s="1283"/>
      <c r="J23" s="1283">
        <v>1</v>
      </c>
      <c r="K23" s="914"/>
      <c r="L23" s="978" t="str">
        <f>mergeValue(A23) &amp;"."&amp; mergeValue(B23)&amp;"."&amp; mergeValue(C23)&amp;"."&amp; mergeValue(D23)&amp;"."&amp; mergeValue(E23)&amp;"."&amp; mergeValue(F23)</f>
        <v>1.1.1.1.1.1</v>
      </c>
      <c r="M23" s="525" t="s">
        <v>9</v>
      </c>
      <c r="N23" s="615"/>
      <c r="O23" s="1286"/>
      <c r="P23" s="1287"/>
      <c r="Q23" s="1287"/>
      <c r="R23" s="1287"/>
      <c r="S23" s="1287"/>
      <c r="T23" s="1287"/>
      <c r="U23" s="1287"/>
      <c r="V23" s="1288"/>
      <c r="W23" s="1130" t="s">
        <v>720</v>
      </c>
      <c r="Y23" s="777"/>
      <c r="Z23" s="777" t="str">
        <f t="shared" si="0"/>
        <v>Группа потребителей</v>
      </c>
      <c r="AA23" s="777"/>
      <c r="AB23" s="777"/>
      <c r="AC23" s="777"/>
      <c r="AI23" s="956"/>
      <c r="AJ23" s="956"/>
    </row>
    <row r="24" spans="1:36" ht="122.1" customHeight="1">
      <c r="A24" s="1283"/>
      <c r="B24" s="1283"/>
      <c r="C24" s="1283"/>
      <c r="D24" s="1283"/>
      <c r="E24" s="1283"/>
      <c r="F24" s="1283"/>
      <c r="G24" s="963">
        <v>1</v>
      </c>
      <c r="H24" s="963"/>
      <c r="I24" s="1283"/>
      <c r="J24" s="1283"/>
      <c r="K24" s="914">
        <v>1</v>
      </c>
      <c r="L24" s="978" t="str">
        <f>mergeValue(A24) &amp;"."&amp; mergeValue(B24)&amp;"."&amp; mergeValue(C24)&amp;"."&amp; mergeValue(D24)&amp;"."&amp; mergeValue(E24)&amp;"."&amp; mergeValue(F24)&amp;"."&amp; mergeValue(G24)</f>
        <v>1.1.1.1.1.1.1</v>
      </c>
      <c r="M24" s="1089"/>
      <c r="N24" s="615"/>
      <c r="O24" s="726"/>
      <c r="P24" s="726"/>
      <c r="Q24" s="1040"/>
      <c r="R24" s="1290"/>
      <c r="S24" s="1291" t="s">
        <v>83</v>
      </c>
      <c r="T24" s="1290"/>
      <c r="U24" s="1291" t="s">
        <v>84</v>
      </c>
      <c r="V24" s="726"/>
      <c r="W24" s="1301" t="s">
        <v>721</v>
      </c>
      <c r="X24" s="956" t="str">
        <f>strCheckDate(O25:V25)</f>
        <v/>
      </c>
      <c r="Y24" s="777"/>
      <c r="Z24" s="777" t="str">
        <f t="shared" si="0"/>
        <v/>
      </c>
      <c r="AA24" s="777"/>
      <c r="AB24" s="777"/>
      <c r="AC24" s="777"/>
      <c r="AI24" s="956"/>
      <c r="AJ24" s="956"/>
    </row>
    <row r="25" spans="1:36" ht="11.25" hidden="1">
      <c r="A25" s="1283"/>
      <c r="B25" s="1283"/>
      <c r="C25" s="1283"/>
      <c r="D25" s="1283"/>
      <c r="E25" s="1283"/>
      <c r="F25" s="1283"/>
      <c r="G25" s="963"/>
      <c r="H25" s="963"/>
      <c r="I25" s="1283"/>
      <c r="J25" s="1283"/>
      <c r="K25" s="914"/>
      <c r="L25" s="752"/>
      <c r="M25" s="615"/>
      <c r="N25" s="615"/>
      <c r="O25" s="726"/>
      <c r="P25" s="726"/>
      <c r="Q25" s="732" t="str">
        <f>R24 &amp; "-" &amp; T24</f>
        <v>-</v>
      </c>
      <c r="R25" s="1290"/>
      <c r="S25" s="1291"/>
      <c r="T25" s="1290"/>
      <c r="U25" s="1291"/>
      <c r="V25" s="726"/>
      <c r="W25" s="1302"/>
      <c r="Y25" s="777"/>
      <c r="Z25" s="777" t="str">
        <f t="shared" si="0"/>
        <v/>
      </c>
      <c r="AA25" s="777"/>
      <c r="AB25" s="777"/>
      <c r="AC25" s="777"/>
      <c r="AI25" s="956"/>
      <c r="AJ25" s="956"/>
    </row>
    <row r="26" spans="1:36" ht="15" customHeight="1">
      <c r="A26" s="1283"/>
      <c r="B26" s="1283"/>
      <c r="C26" s="1283"/>
      <c r="D26" s="1283"/>
      <c r="E26" s="1283"/>
      <c r="F26" s="1283"/>
      <c r="G26" s="974"/>
      <c r="H26" s="963"/>
      <c r="I26" s="1283"/>
      <c r="J26" s="1283"/>
      <c r="K26" s="913"/>
      <c r="L26" s="654"/>
      <c r="M26" s="527" t="s">
        <v>24</v>
      </c>
      <c r="N26" s="954"/>
      <c r="O26" s="954"/>
      <c r="P26" s="954"/>
      <c r="Q26" s="954"/>
      <c r="R26" s="954"/>
      <c r="S26" s="954"/>
      <c r="T26" s="954"/>
      <c r="U26" s="954"/>
      <c r="V26" s="725"/>
      <c r="W26" s="1303"/>
      <c r="Y26" s="777"/>
      <c r="Z26" s="777" t="str">
        <f t="shared" si="0"/>
        <v>Добавить вид теплоносителя (параметры теплоносителя)</v>
      </c>
      <c r="AA26" s="777"/>
      <c r="AB26" s="777"/>
      <c r="AC26" s="777"/>
      <c r="AI26" s="956"/>
      <c r="AJ26" s="956"/>
    </row>
    <row r="27" spans="1:36" ht="15" customHeight="1">
      <c r="A27" s="1283"/>
      <c r="B27" s="1283"/>
      <c r="C27" s="1283"/>
      <c r="D27" s="1283"/>
      <c r="E27" s="1283"/>
      <c r="F27" s="974"/>
      <c r="G27" s="974"/>
      <c r="H27" s="963"/>
      <c r="I27" s="1283"/>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3"/>
      <c r="B28" s="1283"/>
      <c r="C28" s="1283"/>
      <c r="D28" s="1283"/>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3"/>
      <c r="B29" s="1283"/>
      <c r="C29" s="1283"/>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3"/>
      <c r="B30" s="1283"/>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3"/>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7" t="s">
        <v>470</v>
      </c>
      <c r="G2" s="1278"/>
      <c r="H2" s="1279"/>
      <c r="I2" s="609"/>
    </row>
    <row r="3" spans="1:20" ht="3" customHeight="1"/>
    <row r="4" spans="1:20" s="539" customFormat="1" ht="11.25">
      <c r="A4" s="559"/>
      <c r="B4" s="559"/>
      <c r="C4" s="559"/>
      <c r="D4" s="559"/>
      <c r="F4" s="1231" t="s">
        <v>445</v>
      </c>
      <c r="G4" s="1231"/>
      <c r="H4" s="1231"/>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Самарская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8" t="s">
        <v>717</v>
      </c>
      <c r="M5" s="1298"/>
      <c r="N5" s="1298"/>
      <c r="O5" s="1298"/>
      <c r="P5" s="1298"/>
      <c r="Q5" s="1298"/>
      <c r="R5" s="1298"/>
      <c r="S5" s="1298"/>
      <c r="T5" s="1298"/>
      <c r="U5" s="633"/>
    </row>
    <row r="6" spans="1:34" ht="3" customHeight="1">
      <c r="J6" s="499"/>
      <c r="K6" s="499"/>
      <c r="L6" s="494"/>
      <c r="M6" s="494"/>
      <c r="N6" s="494"/>
      <c r="O6" s="498"/>
      <c r="P6" s="498"/>
      <c r="Q6" s="498"/>
      <c r="R6" s="498"/>
      <c r="S6" s="498"/>
      <c r="T6" s="498"/>
      <c r="U6" s="498"/>
      <c r="V6" s="502"/>
    </row>
    <row r="7" spans="1:34" s="776" customFormat="1" ht="5.25" hidden="1">
      <c r="A7" s="1100"/>
      <c r="B7" s="1100"/>
      <c r="C7" s="1100"/>
      <c r="D7" s="1100"/>
      <c r="E7" s="1100"/>
      <c r="F7" s="1100"/>
      <c r="G7" s="1103"/>
      <c r="H7" s="1103"/>
      <c r="I7" s="747"/>
      <c r="J7" s="748"/>
      <c r="K7" s="748"/>
      <c r="L7" s="749"/>
      <c r="M7" s="1170"/>
      <c r="N7" s="749"/>
      <c r="O7" s="1320"/>
      <c r="P7" s="1320"/>
      <c r="Q7" s="779"/>
      <c r="R7" s="779"/>
      <c r="S7" s="779"/>
      <c r="T7" s="779"/>
      <c r="U7" s="780"/>
      <c r="V7" s="781"/>
      <c r="X7" s="1100"/>
      <c r="Y7" s="1100"/>
      <c r="Z7" s="1100"/>
      <c r="AA7" s="1100"/>
      <c r="AB7" s="1100"/>
      <c r="AC7" s="1100"/>
      <c r="AD7" s="1100"/>
      <c r="AE7" s="1100"/>
      <c r="AF7" s="1100"/>
      <c r="AG7" s="1100"/>
      <c r="AH7" s="1100"/>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3"/>
      <c r="M9" s="1046"/>
      <c r="O9" s="1304"/>
      <c r="P9" s="1304"/>
      <c r="Q9" s="1304"/>
      <c r="R9" s="1304"/>
      <c r="S9" s="1304"/>
      <c r="T9" s="1304"/>
      <c r="U9" s="780"/>
      <c r="V9" s="780"/>
      <c r="X9" s="1122"/>
      <c r="Y9" s="1122"/>
      <c r="Z9" s="1122"/>
      <c r="AA9" s="1122"/>
      <c r="AB9" s="1122"/>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6"/>
      <c r="O10" s="1305" t="str">
        <f>IF(datePr_ch="",IF(datePr="","",datePr),datePr_ch)</f>
        <v>23.04.2021</v>
      </c>
      <c r="P10" s="1305"/>
      <c r="Q10" s="1305"/>
      <c r="R10" s="1305"/>
      <c r="S10" s="1305"/>
      <c r="T10" s="1305"/>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6"/>
      <c r="O11" s="1305" t="str">
        <f>IF(numberPr_ch="",IF(numberPr="","",numberPr),numberPr_ch)</f>
        <v>170-р</v>
      </c>
      <c r="P11" s="1305"/>
      <c r="Q11" s="1305"/>
      <c r="R11" s="1305"/>
      <c r="S11" s="1305"/>
      <c r="T11" s="1305"/>
      <c r="U11" s="551"/>
      <c r="V11" s="551"/>
      <c r="W11" s="489"/>
      <c r="X11" s="559"/>
      <c r="Y11" s="559"/>
      <c r="Z11" s="559"/>
      <c r="AA11" s="559"/>
      <c r="AB11" s="559"/>
      <c r="AC11" s="559"/>
      <c r="AD11" s="559"/>
      <c r="AE11" s="559"/>
      <c r="AF11" s="559"/>
      <c r="AG11" s="559"/>
      <c r="AH11" s="559"/>
    </row>
    <row r="12" spans="1:34" s="746" customFormat="1" ht="5.25" hidden="1">
      <c r="A12" s="1122"/>
      <c r="B12" s="1122"/>
      <c r="C12" s="1122"/>
      <c r="D12" s="1122"/>
      <c r="E12" s="1122"/>
      <c r="F12" s="1122"/>
      <c r="G12" s="1122"/>
      <c r="H12" s="1122"/>
      <c r="L12" s="1173"/>
      <c r="M12" s="1046"/>
      <c r="O12" s="1304"/>
      <c r="P12" s="1304"/>
      <c r="Q12" s="1304"/>
      <c r="R12" s="1304"/>
      <c r="S12" s="1304"/>
      <c r="T12" s="1304"/>
      <c r="U12" s="780"/>
      <c r="V12" s="780"/>
      <c r="X12" s="1122"/>
      <c r="Y12" s="1122"/>
      <c r="Z12" s="1122"/>
      <c r="AA12" s="1122"/>
      <c r="AB12" s="1122"/>
    </row>
    <row r="13" spans="1:34" s="539" customFormat="1" ht="11.25" hidden="1">
      <c r="A13" s="559"/>
      <c r="B13" s="559"/>
      <c r="C13" s="559"/>
      <c r="D13" s="559"/>
      <c r="E13" s="559"/>
      <c r="F13" s="559"/>
      <c r="G13" s="559"/>
      <c r="H13" s="559"/>
      <c r="L13" s="1299"/>
      <c r="M13" s="1299"/>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6"/>
      <c r="P14" s="1306"/>
      <c r="Q14" s="1306"/>
      <c r="R14" s="1306"/>
      <c r="S14" s="1306"/>
      <c r="T14" s="1306"/>
      <c r="U14" s="1306"/>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312" t="s">
        <v>91</v>
      </c>
      <c r="M16" s="1312" t="s">
        <v>602</v>
      </c>
      <c r="N16" s="630"/>
      <c r="O16" s="1313" t="s">
        <v>604</v>
      </c>
      <c r="P16" s="1314"/>
      <c r="Q16" s="1314"/>
      <c r="R16" s="1314"/>
      <c r="S16" s="1314"/>
      <c r="T16" s="1315"/>
      <c r="U16" s="1295" t="s">
        <v>339</v>
      </c>
      <c r="V16" s="1309" t="s">
        <v>274</v>
      </c>
      <c r="W16" s="1231"/>
    </row>
    <row r="17" spans="1:36" ht="14.25" customHeight="1">
      <c r="J17" s="499"/>
      <c r="K17" s="499"/>
      <c r="L17" s="1312"/>
      <c r="M17" s="1312"/>
      <c r="N17" s="631"/>
      <c r="O17" s="1318" t="s">
        <v>578</v>
      </c>
      <c r="P17" s="1316" t="s">
        <v>270</v>
      </c>
      <c r="Q17" s="1317"/>
      <c r="R17" s="1292" t="s">
        <v>615</v>
      </c>
      <c r="S17" s="1293"/>
      <c r="T17" s="1294"/>
      <c r="U17" s="1296"/>
      <c r="V17" s="1310"/>
      <c r="W17" s="1231"/>
    </row>
    <row r="18" spans="1:36" ht="33.75" customHeight="1">
      <c r="J18" s="499"/>
      <c r="K18" s="499"/>
      <c r="L18" s="1312"/>
      <c r="M18" s="1312"/>
      <c r="N18" s="632"/>
      <c r="O18" s="1319"/>
      <c r="P18" s="505" t="s">
        <v>579</v>
      </c>
      <c r="Q18" s="505" t="s">
        <v>6</v>
      </c>
      <c r="R18" s="506" t="s">
        <v>273</v>
      </c>
      <c r="S18" s="1307" t="s">
        <v>272</v>
      </c>
      <c r="T18" s="1308"/>
      <c r="U18" s="1297"/>
      <c r="V18" s="1311"/>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0">
        <f ca="1">OFFSET(S19,0,-1)+1</f>
        <v>7</v>
      </c>
      <c r="T19" s="1300"/>
      <c r="U19" s="617">
        <f ca="1">OFFSET(U19,0,-2)+1</f>
        <v>8</v>
      </c>
      <c r="V19" s="618">
        <f ca="1">OFFSET(V19,0,-1)</f>
        <v>8</v>
      </c>
      <c r="W19" s="617">
        <f ca="1">OFFSET(W19,0,-1)+1</f>
        <v>9</v>
      </c>
    </row>
    <row r="20" spans="1:36" ht="22.5">
      <c r="A20" s="1283">
        <v>1</v>
      </c>
      <c r="B20" s="831"/>
      <c r="C20" s="831"/>
      <c r="D20" s="831"/>
      <c r="E20" s="832"/>
      <c r="F20" s="833"/>
      <c r="G20" s="833"/>
      <c r="H20" s="833"/>
      <c r="I20" s="834"/>
      <c r="J20" s="829"/>
      <c r="K20" s="836"/>
      <c r="L20" s="562">
        <f>mergeValue(A20)</f>
        <v>1</v>
      </c>
      <c r="M20" s="610" t="s">
        <v>19</v>
      </c>
      <c r="N20" s="615"/>
      <c r="O20" s="1284"/>
      <c r="P20" s="1284"/>
      <c r="Q20" s="1284"/>
      <c r="R20" s="1284"/>
      <c r="S20" s="1284"/>
      <c r="T20" s="1284"/>
      <c r="U20" s="1284"/>
      <c r="V20" s="1284"/>
      <c r="W20" s="1130" t="s">
        <v>718</v>
      </c>
      <c r="Y20" s="558"/>
      <c r="Z20" s="558" t="str">
        <f t="shared" ref="Z20:Z33" si="0">IF(M20="","",M20 )</f>
        <v>Наименование тарифа</v>
      </c>
      <c r="AA20" s="558"/>
      <c r="AB20" s="558"/>
      <c r="AC20" s="558"/>
      <c r="AI20" s="554"/>
      <c r="AJ20" s="554"/>
    </row>
    <row r="21" spans="1:36" ht="22.5">
      <c r="A21" s="1283"/>
      <c r="B21" s="1283">
        <v>1</v>
      </c>
      <c r="C21" s="831"/>
      <c r="D21" s="831"/>
      <c r="E21" s="833"/>
      <c r="F21" s="833"/>
      <c r="G21" s="833"/>
      <c r="H21" s="833"/>
      <c r="I21" s="828"/>
      <c r="J21" s="827"/>
      <c r="K21" s="830"/>
      <c r="L21" s="562" t="str">
        <f>mergeValue(A21) &amp;"."&amp; mergeValue(B21)</f>
        <v>1.1</v>
      </c>
      <c r="M21" s="516" t="s">
        <v>15</v>
      </c>
      <c r="N21" s="615"/>
      <c r="O21" s="1284"/>
      <c r="P21" s="1284"/>
      <c r="Q21" s="1284"/>
      <c r="R21" s="1284"/>
      <c r="S21" s="1284"/>
      <c r="T21" s="1284"/>
      <c r="U21" s="1284"/>
      <c r="V21" s="1284"/>
      <c r="W21" s="1130" t="s">
        <v>459</v>
      </c>
      <c r="Y21" s="558"/>
      <c r="Z21" s="558" t="str">
        <f t="shared" si="0"/>
        <v>Территория действия тарифа</v>
      </c>
      <c r="AA21" s="558"/>
      <c r="AB21" s="558"/>
      <c r="AC21" s="558"/>
      <c r="AI21" s="554"/>
      <c r="AJ21" s="554"/>
    </row>
    <row r="22" spans="1:36" ht="22.5">
      <c r="A22" s="1283"/>
      <c r="B22" s="1283"/>
      <c r="C22" s="1283">
        <v>1</v>
      </c>
      <c r="D22" s="831"/>
      <c r="E22" s="833"/>
      <c r="F22" s="833"/>
      <c r="G22" s="833"/>
      <c r="H22" s="833"/>
      <c r="I22" s="835"/>
      <c r="J22" s="827"/>
      <c r="K22" s="830"/>
      <c r="L22" s="562" t="str">
        <f>mergeValue(A22) &amp;"."&amp; mergeValue(B22)&amp;"."&amp; mergeValue(C22)</f>
        <v>1.1.1</v>
      </c>
      <c r="M22" s="517" t="s">
        <v>7</v>
      </c>
      <c r="N22" s="615"/>
      <c r="O22" s="1284"/>
      <c r="P22" s="1284"/>
      <c r="Q22" s="1284"/>
      <c r="R22" s="1284"/>
      <c r="S22" s="1284"/>
      <c r="T22" s="1284"/>
      <c r="U22" s="1284"/>
      <c r="V22" s="1284"/>
      <c r="W22" s="1130" t="s">
        <v>600</v>
      </c>
      <c r="Y22" s="558"/>
      <c r="Z22" s="558" t="str">
        <f t="shared" si="0"/>
        <v xml:space="preserve">Наименование системы теплоснабжения </v>
      </c>
      <c r="AA22" s="558"/>
      <c r="AB22" s="558"/>
      <c r="AC22" s="558"/>
      <c r="AI22" s="554"/>
      <c r="AJ22" s="554"/>
    </row>
    <row r="23" spans="1:36" ht="22.5">
      <c r="A23" s="1283"/>
      <c r="B23" s="1283"/>
      <c r="C23" s="1283"/>
      <c r="D23" s="1283">
        <v>1</v>
      </c>
      <c r="E23" s="833"/>
      <c r="F23" s="833"/>
      <c r="G23" s="833"/>
      <c r="H23" s="833"/>
      <c r="I23" s="835"/>
      <c r="J23" s="827"/>
      <c r="K23" s="830"/>
      <c r="L23" s="562" t="str">
        <f>mergeValue(A23) &amp;"."&amp; mergeValue(B23)&amp;"."&amp; mergeValue(C23)&amp;"."&amp; mergeValue(D23)</f>
        <v>1.1.1.1</v>
      </c>
      <c r="M23" s="518" t="s">
        <v>21</v>
      </c>
      <c r="N23" s="615"/>
      <c r="O23" s="1284"/>
      <c r="P23" s="1284"/>
      <c r="Q23" s="1284"/>
      <c r="R23" s="1284"/>
      <c r="S23" s="1284"/>
      <c r="T23" s="1284"/>
      <c r="U23" s="1284"/>
      <c r="V23" s="1284"/>
      <c r="W23" s="1130" t="s">
        <v>601</v>
      </c>
      <c r="Y23" s="558"/>
      <c r="Z23" s="558" t="str">
        <f t="shared" si="0"/>
        <v xml:space="preserve">Источник тепловой энергии  </v>
      </c>
      <c r="AA23" s="558"/>
      <c r="AB23" s="558"/>
      <c r="AC23" s="558"/>
      <c r="AI23" s="554"/>
      <c r="AJ23" s="554"/>
    </row>
    <row r="24" spans="1:36" ht="78.75">
      <c r="A24" s="1283"/>
      <c r="B24" s="1283"/>
      <c r="C24" s="1283"/>
      <c r="D24" s="1283"/>
      <c r="E24" s="1283">
        <v>1</v>
      </c>
      <c r="F24" s="833"/>
      <c r="G24" s="833"/>
      <c r="H24" s="831">
        <v>1</v>
      </c>
      <c r="I24" s="1283">
        <v>1</v>
      </c>
      <c r="J24" s="833"/>
      <c r="K24" s="838"/>
      <c r="L24" s="562" t="str">
        <f>mergeValue(A24) &amp;"."&amp; mergeValue(B24)&amp;"."&amp; mergeValue(C24)&amp;"."&amp; mergeValue(D24)&amp;"."&amp; mergeValue(E24)</f>
        <v>1.1.1.1.1</v>
      </c>
      <c r="M24" s="524" t="s">
        <v>8</v>
      </c>
      <c r="N24" s="615"/>
      <c r="O24" s="1285"/>
      <c r="P24" s="1285"/>
      <c r="Q24" s="1285"/>
      <c r="R24" s="1285"/>
      <c r="S24" s="1285"/>
      <c r="T24" s="1285"/>
      <c r="U24" s="1285"/>
      <c r="V24" s="1285"/>
      <c r="W24" s="1130"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3"/>
      <c r="B25" s="1283"/>
      <c r="C25" s="1283"/>
      <c r="D25" s="1283"/>
      <c r="E25" s="1283"/>
      <c r="F25" s="1283">
        <v>1</v>
      </c>
      <c r="G25" s="831"/>
      <c r="H25" s="831"/>
      <c r="I25" s="1283"/>
      <c r="J25" s="1283">
        <v>1</v>
      </c>
      <c r="K25" s="839"/>
      <c r="L25" s="562" t="str">
        <f>mergeValue(A25) &amp;"."&amp; mergeValue(B25)&amp;"."&amp; mergeValue(C25)&amp;"."&amp; mergeValue(D25)&amp;"."&amp; mergeValue(E25)&amp;"."&amp; mergeValue(F25)</f>
        <v>1.1.1.1.1.1</v>
      </c>
      <c r="M25" s="525" t="s">
        <v>9</v>
      </c>
      <c r="N25" s="615"/>
      <c r="O25" s="1286"/>
      <c r="P25" s="1287"/>
      <c r="Q25" s="1287"/>
      <c r="R25" s="1287"/>
      <c r="S25" s="1287"/>
      <c r="T25" s="1287"/>
      <c r="U25" s="1287"/>
      <c r="V25" s="1288"/>
      <c r="W25" s="1130" t="s">
        <v>720</v>
      </c>
      <c r="Y25" s="558"/>
      <c r="Z25" s="558" t="str">
        <f t="shared" si="0"/>
        <v>Группа потребителей</v>
      </c>
      <c r="AA25" s="558"/>
      <c r="AB25" s="558"/>
      <c r="AC25" s="558"/>
      <c r="AI25" s="554"/>
      <c r="AJ25" s="554"/>
    </row>
    <row r="26" spans="1:36" ht="122.1" customHeight="1">
      <c r="A26" s="1283"/>
      <c r="B26" s="1283"/>
      <c r="C26" s="1283"/>
      <c r="D26" s="1283"/>
      <c r="E26" s="1283"/>
      <c r="F26" s="1283"/>
      <c r="G26" s="831">
        <v>1</v>
      </c>
      <c r="H26" s="831"/>
      <c r="I26" s="1283"/>
      <c r="J26" s="1283"/>
      <c r="K26" s="839">
        <v>1</v>
      </c>
      <c r="L26" s="562" t="str">
        <f>mergeValue(A26) &amp;"."&amp; mergeValue(B26)&amp;"."&amp; mergeValue(C26)&amp;"."&amp; mergeValue(D26)&amp;"."&amp; mergeValue(E26)&amp;"."&amp; mergeValue(F26)&amp;"."&amp; mergeValue(G26)</f>
        <v>1.1.1.1.1.1.1</v>
      </c>
      <c r="M26" s="1089"/>
      <c r="N26" s="615"/>
      <c r="O26" s="532"/>
      <c r="P26" s="532"/>
      <c r="Q26" s="1040"/>
      <c r="R26" s="1290"/>
      <c r="S26" s="1291" t="s">
        <v>83</v>
      </c>
      <c r="T26" s="1290"/>
      <c r="U26" s="1291" t="s">
        <v>84</v>
      </c>
      <c r="V26" s="532"/>
      <c r="W26" s="1301" t="s">
        <v>721</v>
      </c>
      <c r="X26" s="554" t="str">
        <f>strCheckDate(O27:V27)</f>
        <v/>
      </c>
      <c r="Y26" s="558"/>
      <c r="Z26" s="558" t="str">
        <f t="shared" si="0"/>
        <v/>
      </c>
      <c r="AA26" s="558"/>
      <c r="AB26" s="558"/>
      <c r="AC26" s="558"/>
      <c r="AI26" s="554"/>
      <c r="AJ26" s="554"/>
    </row>
    <row r="27" spans="1:36" ht="11.25" hidden="1">
      <c r="A27" s="1283"/>
      <c r="B27" s="1283"/>
      <c r="C27" s="1283"/>
      <c r="D27" s="1283"/>
      <c r="E27" s="1283"/>
      <c r="F27" s="1283"/>
      <c r="G27" s="831"/>
      <c r="H27" s="831"/>
      <c r="I27" s="1283"/>
      <c r="J27" s="1283"/>
      <c r="K27" s="839"/>
      <c r="L27" s="569"/>
      <c r="M27" s="615"/>
      <c r="N27" s="615"/>
      <c r="O27" s="532"/>
      <c r="P27" s="532"/>
      <c r="Q27" s="553" t="str">
        <f>R26 &amp; "-" &amp; T26</f>
        <v>-</v>
      </c>
      <c r="R27" s="1290"/>
      <c r="S27" s="1291"/>
      <c r="T27" s="1290"/>
      <c r="U27" s="1291"/>
      <c r="V27" s="532"/>
      <c r="W27" s="1302"/>
      <c r="Y27" s="558"/>
      <c r="Z27" s="558" t="str">
        <f t="shared" si="0"/>
        <v/>
      </c>
      <c r="AA27" s="558"/>
      <c r="AB27" s="558"/>
      <c r="AC27" s="558"/>
      <c r="AI27" s="554"/>
      <c r="AJ27" s="554"/>
    </row>
    <row r="28" spans="1:36" ht="15" customHeight="1">
      <c r="A28" s="1283"/>
      <c r="B28" s="1283"/>
      <c r="C28" s="1283"/>
      <c r="D28" s="1283"/>
      <c r="E28" s="1283"/>
      <c r="F28" s="1283"/>
      <c r="G28" s="833"/>
      <c r="H28" s="831"/>
      <c r="I28" s="1283"/>
      <c r="J28" s="1283"/>
      <c r="K28" s="838"/>
      <c r="L28" s="508"/>
      <c r="M28" s="527" t="s">
        <v>24</v>
      </c>
      <c r="N28" s="534"/>
      <c r="O28" s="534"/>
      <c r="P28" s="534"/>
      <c r="Q28" s="534"/>
      <c r="R28" s="534"/>
      <c r="S28" s="534"/>
      <c r="T28" s="534"/>
      <c r="U28" s="534"/>
      <c r="V28" s="530"/>
      <c r="W28" s="1303"/>
      <c r="Y28" s="558"/>
      <c r="Z28" s="558" t="str">
        <f t="shared" si="0"/>
        <v>Добавить вид теплоносителя (параметры теплоносителя)</v>
      </c>
      <c r="AA28" s="558"/>
      <c r="AB28" s="558"/>
      <c r="AC28" s="558"/>
      <c r="AI28" s="554"/>
      <c r="AJ28" s="554"/>
    </row>
    <row r="29" spans="1:36" ht="15" customHeight="1">
      <c r="A29" s="1283"/>
      <c r="B29" s="1283"/>
      <c r="C29" s="1283"/>
      <c r="D29" s="1283"/>
      <c r="E29" s="1283"/>
      <c r="F29" s="833"/>
      <c r="G29" s="833"/>
      <c r="H29" s="831"/>
      <c r="I29" s="1283"/>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3"/>
      <c r="B30" s="1283"/>
      <c r="C30" s="1283"/>
      <c r="D30" s="1283"/>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3"/>
      <c r="B31" s="1283"/>
      <c r="C31" s="1283"/>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3"/>
      <c r="B32" s="1283"/>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3"/>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7" t="s">
        <v>470</v>
      </c>
      <c r="G2" s="1278"/>
      <c r="H2" s="1279"/>
      <c r="I2" s="757"/>
    </row>
    <row r="3" spans="1:20" ht="3" customHeight="1"/>
    <row r="4" spans="1:20" s="539" customFormat="1" ht="11.25">
      <c r="A4" s="734"/>
      <c r="B4" s="734"/>
      <c r="C4" s="734"/>
      <c r="D4" s="734"/>
      <c r="F4" s="1231" t="s">
        <v>445</v>
      </c>
      <c r="G4" s="1231"/>
      <c r="H4" s="1231"/>
      <c r="I4" s="1280"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0"/>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28.04.2021</v>
      </c>
      <c r="I7" s="767" t="s">
        <v>472</v>
      </c>
      <c r="J7" s="584"/>
      <c r="K7" s="734"/>
      <c r="L7" s="734"/>
      <c r="M7" s="734"/>
      <c r="N7" s="734"/>
      <c r="O7" s="734"/>
      <c r="P7" s="734"/>
      <c r="Q7" s="734"/>
      <c r="R7" s="734"/>
      <c r="S7" s="734"/>
      <c r="T7" s="734"/>
    </row>
    <row r="8" spans="1:20" s="539" customFormat="1" ht="45">
      <c r="A8" s="1281">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1"/>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1"/>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1"/>
      <c r="B11" s="1281">
        <v>1</v>
      </c>
      <c r="C11" s="740"/>
      <c r="D11" s="740"/>
      <c r="F11" s="765" t="str">
        <f>"4."&amp;mergeValue(A11) &amp;"."&amp;mergeValue(B11)</f>
        <v>4.1.1</v>
      </c>
      <c r="G11" s="778" t="s">
        <v>570</v>
      </c>
      <c r="H11" s="756" t="str">
        <f>IF(region_name="","",region_name)</f>
        <v>Самарская область</v>
      </c>
      <c r="I11" s="767" t="s">
        <v>478</v>
      </c>
      <c r="J11" s="584"/>
      <c r="K11" s="734"/>
      <c r="L11" s="734"/>
      <c r="M11" s="734"/>
      <c r="N11" s="734"/>
      <c r="O11" s="734"/>
      <c r="P11" s="734"/>
      <c r="Q11" s="734"/>
      <c r="R11" s="734"/>
      <c r="S11" s="734"/>
      <c r="T11" s="734"/>
    </row>
    <row r="12" spans="1:20" s="539" customFormat="1" ht="22.5">
      <c r="A12" s="1281"/>
      <c r="B12" s="1281"/>
      <c r="C12" s="1281">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1"/>
      <c r="B13" s="1281"/>
      <c r="C13" s="1281"/>
      <c r="D13" s="740">
        <v>1</v>
      </c>
      <c r="F13" s="765" t="str">
        <f>"4."&amp;mergeValue(A13) &amp;"."&amp;mergeValue(B13)&amp;"."&amp;mergeValue(C13)&amp;"."&amp;mergeValue(D13)</f>
        <v>4.1.1.1.1</v>
      </c>
      <c r="G13" s="769" t="s">
        <v>477</v>
      </c>
      <c r="H13" s="756"/>
      <c r="I13" s="1282" t="s">
        <v>569</v>
      </c>
      <c r="J13" s="584"/>
      <c r="K13" s="734"/>
      <c r="L13" s="734"/>
      <c r="M13" s="734"/>
      <c r="N13" s="734"/>
      <c r="O13" s="734"/>
      <c r="P13" s="734"/>
      <c r="Q13" s="734"/>
      <c r="R13" s="734"/>
      <c r="S13" s="734"/>
      <c r="T13" s="734"/>
    </row>
    <row r="14" spans="1:20" s="539" customFormat="1" ht="18.75">
      <c r="A14" s="1281"/>
      <c r="B14" s="1281"/>
      <c r="C14" s="1281"/>
      <c r="D14" s="740"/>
      <c r="F14" s="770"/>
      <c r="G14" s="722" t="s">
        <v>4</v>
      </c>
      <c r="H14" s="593"/>
      <c r="I14" s="1282"/>
      <c r="J14" s="584"/>
      <c r="K14" s="734"/>
      <c r="L14" s="734"/>
      <c r="M14" s="734"/>
      <c r="N14" s="734"/>
      <c r="O14" s="734"/>
      <c r="P14" s="734"/>
      <c r="Q14" s="734"/>
      <c r="R14" s="734"/>
      <c r="S14" s="734"/>
      <c r="T14" s="734"/>
    </row>
    <row r="15" spans="1:20" s="539" customFormat="1" ht="18.75">
      <c r="A15" s="1281"/>
      <c r="B15" s="1281"/>
      <c r="C15" s="740"/>
      <c r="D15" s="740"/>
      <c r="F15" s="603"/>
      <c r="G15" s="546" t="s">
        <v>401</v>
      </c>
      <c r="H15" s="604"/>
      <c r="I15" s="605"/>
      <c r="J15" s="584"/>
      <c r="K15" s="734"/>
      <c r="L15" s="734"/>
      <c r="M15" s="734"/>
      <c r="N15" s="734"/>
      <c r="O15" s="734"/>
      <c r="P15" s="734"/>
      <c r="Q15" s="734"/>
      <c r="R15" s="734"/>
      <c r="S15" s="734"/>
      <c r="T15" s="734"/>
    </row>
    <row r="16" spans="1:20" s="539" customFormat="1" ht="18.75">
      <c r="A16" s="1281"/>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6" t="s">
        <v>571</v>
      </c>
      <c r="H19" s="1276"/>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8" t="s">
        <v>717</v>
      </c>
      <c r="M5" s="1298"/>
      <c r="N5" s="1298"/>
      <c r="O5" s="1298"/>
      <c r="P5" s="1298"/>
      <c r="Q5" s="1298"/>
      <c r="R5" s="1298"/>
      <c r="S5" s="1298"/>
      <c r="T5" s="1298"/>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1"/>
      <c r="P7" s="1322"/>
      <c r="Q7" s="1322"/>
      <c r="R7" s="1322"/>
      <c r="S7" s="1322"/>
      <c r="T7" s="1323"/>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3"/>
      <c r="M9" s="1046"/>
      <c r="O9" s="1304"/>
      <c r="P9" s="1304"/>
      <c r="Q9" s="1304"/>
      <c r="R9" s="1304"/>
      <c r="S9" s="1304"/>
      <c r="T9" s="1304"/>
      <c r="U9" s="780"/>
      <c r="V9" s="780"/>
      <c r="X9" s="1122"/>
      <c r="Y9" s="1122"/>
      <c r="Z9" s="1122"/>
      <c r="AA9" s="1122"/>
      <c r="AB9" s="1122"/>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6"/>
      <c r="O10" s="1305" t="str">
        <f>IF(datePr_ch="",IF(datePr="","",datePr),datePr_ch)</f>
        <v>23.04.2021</v>
      </c>
      <c r="P10" s="1305"/>
      <c r="Q10" s="1305"/>
      <c r="R10" s="1305"/>
      <c r="S10" s="1305"/>
      <c r="T10" s="1305"/>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6"/>
      <c r="O11" s="1305" t="str">
        <f>IF(numberPr_ch="",IF(numberPr="","",numberPr),numberPr_ch)</f>
        <v>170-р</v>
      </c>
      <c r="P11" s="1305"/>
      <c r="Q11" s="1305"/>
      <c r="R11" s="1305"/>
      <c r="S11" s="1305"/>
      <c r="T11" s="1305"/>
      <c r="U11" s="730"/>
      <c r="V11" s="730"/>
      <c r="W11" s="489"/>
      <c r="X11" s="734"/>
      <c r="Y11" s="734"/>
      <c r="Z11" s="734"/>
      <c r="AA11" s="734"/>
      <c r="AB11" s="734"/>
      <c r="AC11" s="734"/>
      <c r="AD11" s="734"/>
      <c r="AE11" s="734"/>
      <c r="AF11" s="734"/>
      <c r="AG11" s="734"/>
      <c r="AH11" s="734"/>
    </row>
    <row r="12" spans="1:34" s="746" customFormat="1" ht="5.25" hidden="1">
      <c r="A12" s="1122"/>
      <c r="B12" s="1122"/>
      <c r="C12" s="1122"/>
      <c r="D12" s="1122"/>
      <c r="E12" s="1122"/>
      <c r="F12" s="1122"/>
      <c r="G12" s="1122"/>
      <c r="H12" s="1122"/>
      <c r="L12" s="1173"/>
      <c r="M12" s="1046"/>
      <c r="O12" s="1304"/>
      <c r="P12" s="1304"/>
      <c r="Q12" s="1304"/>
      <c r="R12" s="1304"/>
      <c r="S12" s="1304"/>
      <c r="T12" s="1304"/>
      <c r="U12" s="780"/>
      <c r="V12" s="780"/>
      <c r="X12" s="1122"/>
      <c r="Y12" s="1122"/>
      <c r="Z12" s="1122"/>
      <c r="AA12" s="1122"/>
      <c r="AB12" s="1122"/>
    </row>
    <row r="13" spans="1:34" s="539" customFormat="1" ht="11.25">
      <c r="A13" s="734"/>
      <c r="B13" s="734"/>
      <c r="C13" s="734"/>
      <c r="D13" s="734"/>
      <c r="E13" s="734"/>
      <c r="F13" s="734"/>
      <c r="G13" s="734"/>
      <c r="H13" s="734"/>
      <c r="L13" s="1299"/>
      <c r="M13" s="1299"/>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6"/>
      <c r="P14" s="1306"/>
      <c r="Q14" s="1306"/>
      <c r="R14" s="1306"/>
      <c r="S14" s="1306"/>
      <c r="T14" s="1306"/>
      <c r="U14" s="1306"/>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312" t="s">
        <v>91</v>
      </c>
      <c r="M16" s="1312" t="s">
        <v>602</v>
      </c>
      <c r="N16" s="630"/>
      <c r="O16" s="1313" t="s">
        <v>604</v>
      </c>
      <c r="P16" s="1314"/>
      <c r="Q16" s="1314"/>
      <c r="R16" s="1314"/>
      <c r="S16" s="1314"/>
      <c r="T16" s="1315"/>
      <c r="U16" s="1295" t="s">
        <v>339</v>
      </c>
      <c r="V16" s="1309" t="s">
        <v>274</v>
      </c>
      <c r="W16" s="1231"/>
    </row>
    <row r="17" spans="1:36" ht="14.25" customHeight="1">
      <c r="J17" s="652"/>
      <c r="K17" s="652"/>
      <c r="L17" s="1312"/>
      <c r="M17" s="1312"/>
      <c r="N17" s="631"/>
      <c r="O17" s="1318" t="s">
        <v>578</v>
      </c>
      <c r="P17" s="1316" t="s">
        <v>270</v>
      </c>
      <c r="Q17" s="1317"/>
      <c r="R17" s="1292" t="s">
        <v>615</v>
      </c>
      <c r="S17" s="1293"/>
      <c r="T17" s="1294"/>
      <c r="U17" s="1296"/>
      <c r="V17" s="1310"/>
      <c r="W17" s="1231"/>
    </row>
    <row r="18" spans="1:36" ht="33.75" customHeight="1">
      <c r="J18" s="652"/>
      <c r="K18" s="652"/>
      <c r="L18" s="1312"/>
      <c r="M18" s="1312"/>
      <c r="N18" s="632"/>
      <c r="O18" s="1319"/>
      <c r="P18" s="719" t="s">
        <v>579</v>
      </c>
      <c r="Q18" s="719" t="s">
        <v>6</v>
      </c>
      <c r="R18" s="743" t="s">
        <v>273</v>
      </c>
      <c r="S18" s="1307" t="s">
        <v>272</v>
      </c>
      <c r="T18" s="1308"/>
      <c r="U18" s="1297"/>
      <c r="V18" s="1311"/>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0">
        <f ca="1">OFFSET(S19,0,-1)+1</f>
        <v>7</v>
      </c>
      <c r="T19" s="1300"/>
      <c r="U19" s="741">
        <f ca="1">OFFSET(U19,0,-2)+1</f>
        <v>8</v>
      </c>
      <c r="V19" s="618">
        <f ca="1">OFFSET(V19,0,-1)</f>
        <v>8</v>
      </c>
      <c r="W19" s="741">
        <f ca="1">OFFSET(W19,0,-1)+1</f>
        <v>9</v>
      </c>
    </row>
    <row r="20" spans="1:36" ht="22.5">
      <c r="A20" s="1283">
        <v>1</v>
      </c>
      <c r="B20" s="831"/>
      <c r="C20" s="831"/>
      <c r="D20" s="831"/>
      <c r="E20" s="832"/>
      <c r="F20" s="833"/>
      <c r="G20" s="833"/>
      <c r="H20" s="833"/>
      <c r="I20" s="834"/>
      <c r="J20" s="829"/>
      <c r="K20" s="836"/>
      <c r="L20" s="744">
        <f>mergeValue(A20)</f>
        <v>1</v>
      </c>
      <c r="M20" s="610" t="s">
        <v>19</v>
      </c>
      <c r="N20" s="615"/>
      <c r="O20" s="1284"/>
      <c r="P20" s="1284"/>
      <c r="Q20" s="1284"/>
      <c r="R20" s="1284"/>
      <c r="S20" s="1284"/>
      <c r="T20" s="1284"/>
      <c r="U20" s="1284"/>
      <c r="V20" s="1284"/>
      <c r="W20" s="1130" t="s">
        <v>718</v>
      </c>
      <c r="Y20" s="777"/>
      <c r="Z20" s="777" t="str">
        <f t="shared" ref="Z20:Z33" si="0">IF(M20="","",M20 )</f>
        <v>Наименование тарифа</v>
      </c>
      <c r="AA20" s="777"/>
      <c r="AB20" s="777"/>
      <c r="AC20" s="777"/>
      <c r="AI20" s="759"/>
      <c r="AJ20" s="759"/>
    </row>
    <row r="21" spans="1:36" ht="22.5">
      <c r="A21" s="1283"/>
      <c r="B21" s="1283">
        <v>1</v>
      </c>
      <c r="C21" s="831"/>
      <c r="D21" s="831"/>
      <c r="E21" s="833"/>
      <c r="F21" s="833"/>
      <c r="G21" s="833"/>
      <c r="H21" s="833"/>
      <c r="I21" s="828"/>
      <c r="J21" s="827"/>
      <c r="K21" s="830"/>
      <c r="L21" s="744" t="str">
        <f>mergeValue(A21) &amp;"."&amp; mergeValue(B21)</f>
        <v>1.1</v>
      </c>
      <c r="M21" s="658" t="s">
        <v>15</v>
      </c>
      <c r="N21" s="615"/>
      <c r="O21" s="1284"/>
      <c r="P21" s="1284"/>
      <c r="Q21" s="1284"/>
      <c r="R21" s="1284"/>
      <c r="S21" s="1284"/>
      <c r="T21" s="1284"/>
      <c r="U21" s="1284"/>
      <c r="V21" s="1284"/>
      <c r="W21" s="1130" t="s">
        <v>459</v>
      </c>
      <c r="Y21" s="777"/>
      <c r="Z21" s="777" t="str">
        <f t="shared" si="0"/>
        <v>Территория действия тарифа</v>
      </c>
      <c r="AA21" s="777"/>
      <c r="AB21" s="777"/>
      <c r="AC21" s="777"/>
      <c r="AI21" s="759"/>
      <c r="AJ21" s="759"/>
    </row>
    <row r="22" spans="1:36" ht="22.5">
      <c r="A22" s="1283"/>
      <c r="B22" s="1283"/>
      <c r="C22" s="1283">
        <v>1</v>
      </c>
      <c r="D22" s="831"/>
      <c r="E22" s="833"/>
      <c r="F22" s="833"/>
      <c r="G22" s="833"/>
      <c r="H22" s="833"/>
      <c r="I22" s="835"/>
      <c r="J22" s="827"/>
      <c r="K22" s="830"/>
      <c r="L22" s="744" t="str">
        <f>mergeValue(A22) &amp;"."&amp; mergeValue(B22)&amp;"."&amp; mergeValue(C22)</f>
        <v>1.1.1</v>
      </c>
      <c r="M22" s="659" t="s">
        <v>7</v>
      </c>
      <c r="N22" s="615"/>
      <c r="O22" s="1284"/>
      <c r="P22" s="1284"/>
      <c r="Q22" s="1284"/>
      <c r="R22" s="1284"/>
      <c r="S22" s="1284"/>
      <c r="T22" s="1284"/>
      <c r="U22" s="1284"/>
      <c r="V22" s="1284"/>
      <c r="W22" s="1130" t="s">
        <v>600</v>
      </c>
      <c r="Y22" s="777"/>
      <c r="Z22" s="777" t="str">
        <f t="shared" si="0"/>
        <v xml:space="preserve">Наименование системы теплоснабжения </v>
      </c>
      <c r="AA22" s="777"/>
      <c r="AB22" s="777"/>
      <c r="AC22" s="777"/>
      <c r="AI22" s="759"/>
      <c r="AJ22" s="759"/>
    </row>
    <row r="23" spans="1:36" ht="22.5">
      <c r="A23" s="1283"/>
      <c r="B23" s="1283"/>
      <c r="C23" s="1283"/>
      <c r="D23" s="1283">
        <v>1</v>
      </c>
      <c r="E23" s="833"/>
      <c r="F23" s="833"/>
      <c r="G23" s="833"/>
      <c r="H23" s="833"/>
      <c r="I23" s="835"/>
      <c r="J23" s="827"/>
      <c r="K23" s="830"/>
      <c r="L23" s="744" t="str">
        <f>mergeValue(A23) &amp;"."&amp; mergeValue(B23)&amp;"."&amp; mergeValue(C23)&amp;"."&amp; mergeValue(D23)</f>
        <v>1.1.1.1</v>
      </c>
      <c r="M23" s="660" t="s">
        <v>21</v>
      </c>
      <c r="N23" s="615"/>
      <c r="O23" s="1284"/>
      <c r="P23" s="1284"/>
      <c r="Q23" s="1284"/>
      <c r="R23" s="1284"/>
      <c r="S23" s="1284"/>
      <c r="T23" s="1284"/>
      <c r="U23" s="1284"/>
      <c r="V23" s="1284"/>
      <c r="W23" s="1130" t="s">
        <v>601</v>
      </c>
      <c r="Y23" s="777"/>
      <c r="Z23" s="777" t="str">
        <f t="shared" si="0"/>
        <v xml:space="preserve">Источник тепловой энергии  </v>
      </c>
      <c r="AA23" s="777"/>
      <c r="AB23" s="777"/>
      <c r="AC23" s="777"/>
      <c r="AI23" s="759"/>
      <c r="AJ23" s="759"/>
    </row>
    <row r="24" spans="1:36" ht="78.75">
      <c r="A24" s="1283"/>
      <c r="B24" s="1283"/>
      <c r="C24" s="1283"/>
      <c r="D24" s="1283"/>
      <c r="E24" s="1283">
        <v>1</v>
      </c>
      <c r="F24" s="833"/>
      <c r="G24" s="833"/>
      <c r="H24" s="831">
        <v>1</v>
      </c>
      <c r="I24" s="1283">
        <v>1</v>
      </c>
      <c r="J24" s="833"/>
      <c r="K24" s="838"/>
      <c r="L24" s="744" t="str">
        <f>mergeValue(A24) &amp;"."&amp; mergeValue(B24)&amp;"."&amp; mergeValue(C24)&amp;"."&amp; mergeValue(D24)&amp;"."&amp; mergeValue(E24)</f>
        <v>1.1.1.1.1</v>
      </c>
      <c r="M24" s="524" t="s">
        <v>8</v>
      </c>
      <c r="N24" s="615"/>
      <c r="O24" s="1285"/>
      <c r="P24" s="1285"/>
      <c r="Q24" s="1285"/>
      <c r="R24" s="1285"/>
      <c r="S24" s="1285"/>
      <c r="T24" s="1285"/>
      <c r="U24" s="1285"/>
      <c r="V24" s="1285"/>
      <c r="W24" s="1130"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3"/>
      <c r="B25" s="1283"/>
      <c r="C25" s="1283"/>
      <c r="D25" s="1283"/>
      <c r="E25" s="1283"/>
      <c r="F25" s="1283">
        <v>1</v>
      </c>
      <c r="G25" s="831"/>
      <c r="H25" s="831"/>
      <c r="I25" s="1283"/>
      <c r="J25" s="1283">
        <v>1</v>
      </c>
      <c r="K25" s="839"/>
      <c r="L25" s="744" t="str">
        <f>mergeValue(A25) &amp;"."&amp; mergeValue(B25)&amp;"."&amp; mergeValue(C25)&amp;"."&amp; mergeValue(D25)&amp;"."&amp; mergeValue(E25)&amp;"."&amp; mergeValue(F25)</f>
        <v>1.1.1.1.1.1</v>
      </c>
      <c r="M25" s="525" t="s">
        <v>9</v>
      </c>
      <c r="N25" s="615"/>
      <c r="O25" s="1285"/>
      <c r="P25" s="1285"/>
      <c r="Q25" s="1285"/>
      <c r="R25" s="1285"/>
      <c r="S25" s="1285"/>
      <c r="T25" s="1285"/>
      <c r="U25" s="1285"/>
      <c r="V25" s="1285"/>
      <c r="W25" s="1130" t="s">
        <v>720</v>
      </c>
      <c r="Y25" s="777"/>
      <c r="Z25" s="777" t="str">
        <f t="shared" si="0"/>
        <v>Группа потребителей</v>
      </c>
      <c r="AA25" s="777"/>
      <c r="AB25" s="777"/>
      <c r="AC25" s="777"/>
      <c r="AI25" s="759"/>
      <c r="AJ25" s="759"/>
    </row>
    <row r="26" spans="1:36" ht="122.1" customHeight="1">
      <c r="A26" s="1283"/>
      <c r="B26" s="1283"/>
      <c r="C26" s="1283"/>
      <c r="D26" s="1283"/>
      <c r="E26" s="1283"/>
      <c r="F26" s="1283"/>
      <c r="G26" s="831">
        <v>1</v>
      </c>
      <c r="H26" s="831"/>
      <c r="I26" s="1283"/>
      <c r="J26" s="1283"/>
      <c r="K26" s="839">
        <v>1</v>
      </c>
      <c r="L26" s="744" t="str">
        <f>mergeValue(A26) &amp;"."&amp; mergeValue(B26)&amp;"."&amp; mergeValue(C26)&amp;"."&amp; mergeValue(D26)&amp;"."&amp; mergeValue(E26)&amp;"."&amp; mergeValue(F26)&amp;"."&amp; mergeValue(G26)</f>
        <v>1.1.1.1.1.1.1</v>
      </c>
      <c r="M26" s="1089"/>
      <c r="N26" s="615"/>
      <c r="O26" s="726"/>
      <c r="P26" s="726"/>
      <c r="Q26" s="1040"/>
      <c r="R26" s="1290"/>
      <c r="S26" s="1291" t="s">
        <v>83</v>
      </c>
      <c r="T26" s="1290"/>
      <c r="U26" s="1291" t="s">
        <v>84</v>
      </c>
      <c r="V26" s="726"/>
      <c r="W26" s="1301" t="s">
        <v>721</v>
      </c>
      <c r="X26" s="759" t="str">
        <f>strCheckDate(O27:V27)</f>
        <v/>
      </c>
      <c r="Y26" s="777"/>
      <c r="Z26" s="777" t="str">
        <f t="shared" si="0"/>
        <v/>
      </c>
      <c r="AA26" s="777"/>
      <c r="AB26" s="777"/>
      <c r="AC26" s="777"/>
      <c r="AI26" s="759"/>
      <c r="AJ26" s="759"/>
    </row>
    <row r="27" spans="1:36" ht="11.25" hidden="1">
      <c r="A27" s="1283"/>
      <c r="B27" s="1283"/>
      <c r="C27" s="1283"/>
      <c r="D27" s="1283"/>
      <c r="E27" s="1283"/>
      <c r="F27" s="1283"/>
      <c r="G27" s="831"/>
      <c r="H27" s="831"/>
      <c r="I27" s="1283"/>
      <c r="J27" s="1283"/>
      <c r="K27" s="839"/>
      <c r="L27" s="752"/>
      <c r="M27" s="615"/>
      <c r="N27" s="615"/>
      <c r="O27" s="726"/>
      <c r="P27" s="726"/>
      <c r="Q27" s="732" t="str">
        <f>R26 &amp; "-" &amp; T26</f>
        <v>-</v>
      </c>
      <c r="R27" s="1290"/>
      <c r="S27" s="1291"/>
      <c r="T27" s="1290"/>
      <c r="U27" s="1291"/>
      <c r="V27" s="726"/>
      <c r="W27" s="1302"/>
      <c r="Y27" s="777"/>
      <c r="Z27" s="777" t="str">
        <f t="shared" si="0"/>
        <v/>
      </c>
      <c r="AA27" s="777"/>
      <c r="AB27" s="777"/>
      <c r="AC27" s="777"/>
      <c r="AI27" s="759"/>
      <c r="AJ27" s="759"/>
    </row>
    <row r="28" spans="1:36" ht="15" customHeight="1">
      <c r="A28" s="1283"/>
      <c r="B28" s="1283"/>
      <c r="C28" s="1283"/>
      <c r="D28" s="1283"/>
      <c r="E28" s="1283"/>
      <c r="F28" s="1283"/>
      <c r="G28" s="833"/>
      <c r="H28" s="831"/>
      <c r="I28" s="1283"/>
      <c r="J28" s="1283"/>
      <c r="K28" s="838"/>
      <c r="L28" s="654"/>
      <c r="M28" s="527" t="s">
        <v>24</v>
      </c>
      <c r="N28" s="728"/>
      <c r="O28" s="728"/>
      <c r="P28" s="728"/>
      <c r="Q28" s="728"/>
      <c r="R28" s="728"/>
      <c r="S28" s="728"/>
      <c r="T28" s="728"/>
      <c r="U28" s="728"/>
      <c r="V28" s="725"/>
      <c r="W28" s="1303"/>
      <c r="Y28" s="777"/>
      <c r="Z28" s="777" t="str">
        <f t="shared" si="0"/>
        <v>Добавить вид теплоносителя (параметры теплоносителя)</v>
      </c>
      <c r="AA28" s="777"/>
      <c r="AB28" s="777"/>
      <c r="AC28" s="777"/>
      <c r="AI28" s="759"/>
      <c r="AJ28" s="759"/>
    </row>
    <row r="29" spans="1:36" ht="15" customHeight="1">
      <c r="A29" s="1283"/>
      <c r="B29" s="1283"/>
      <c r="C29" s="1283"/>
      <c r="D29" s="1283"/>
      <c r="E29" s="1283"/>
      <c r="F29" s="833"/>
      <c r="G29" s="833"/>
      <c r="H29" s="831"/>
      <c r="I29" s="1283"/>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3"/>
      <c r="B30" s="1283"/>
      <c r="C30" s="1283"/>
      <c r="D30" s="1283"/>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3"/>
      <c r="B31" s="1283"/>
      <c r="C31" s="1283"/>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3"/>
      <c r="B32" s="1283"/>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3"/>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7" t="s">
        <v>470</v>
      </c>
      <c r="G2" s="1278"/>
      <c r="H2" s="1279"/>
      <c r="I2" s="609"/>
    </row>
    <row r="3" spans="1:20" ht="3" customHeight="1"/>
    <row r="4" spans="1:20" s="539" customFormat="1" ht="11.25">
      <c r="A4" s="559"/>
      <c r="B4" s="559"/>
      <c r="C4" s="559"/>
      <c r="D4" s="559"/>
      <c r="F4" s="1231" t="s">
        <v>445</v>
      </c>
      <c r="G4" s="1231"/>
      <c r="H4" s="1231"/>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Самарская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8" t="s">
        <v>717</v>
      </c>
      <c r="M5" s="1298"/>
      <c r="N5" s="1298"/>
      <c r="O5" s="1298"/>
      <c r="P5" s="1298"/>
      <c r="Q5" s="1298"/>
      <c r="R5" s="1298"/>
      <c r="S5" s="1298"/>
      <c r="T5" s="1298"/>
      <c r="U5" s="467"/>
    </row>
    <row r="6" spans="1:33" ht="3" customHeight="1">
      <c r="J6" s="451"/>
      <c r="K6" s="451"/>
      <c r="L6" s="447"/>
      <c r="M6" s="447"/>
      <c r="N6" s="447"/>
      <c r="O6" s="450"/>
      <c r="P6" s="450"/>
      <c r="Q6" s="450"/>
      <c r="R6" s="450"/>
      <c r="S6" s="450"/>
      <c r="T6" s="450"/>
      <c r="U6" s="447"/>
    </row>
    <row r="7" spans="1:33"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551"/>
      <c r="V9" s="551"/>
      <c r="W9" s="489"/>
      <c r="X9" s="475"/>
      <c r="Y9" s="475"/>
      <c r="Z9" s="475"/>
      <c r="AA9" s="475"/>
      <c r="AB9" s="475"/>
      <c r="AC9" s="475"/>
      <c r="AD9" s="475"/>
      <c r="AE9" s="475"/>
      <c r="AF9" s="475"/>
      <c r="AG9" s="475"/>
    </row>
    <row r="10" spans="1:33"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5"/>
      <c r="P12" s="1325"/>
      <c r="Q12" s="1325"/>
      <c r="R12" s="1325"/>
      <c r="S12" s="1325"/>
      <c r="T12" s="1325"/>
      <c r="U12" s="1325"/>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312" t="s">
        <v>91</v>
      </c>
      <c r="M14" s="1312" t="s">
        <v>602</v>
      </c>
      <c r="N14" s="444"/>
      <c r="O14" s="1313" t="s">
        <v>604</v>
      </c>
      <c r="P14" s="1314"/>
      <c r="Q14" s="1314"/>
      <c r="R14" s="1314"/>
      <c r="S14" s="1314"/>
      <c r="T14" s="1315"/>
      <c r="U14" s="1295" t="s">
        <v>339</v>
      </c>
      <c r="V14" s="1324" t="s">
        <v>274</v>
      </c>
      <c r="W14" s="1231"/>
    </row>
    <row r="15" spans="1:33" ht="14.25" customHeight="1">
      <c r="J15" s="451"/>
      <c r="K15" s="451"/>
      <c r="L15" s="1312"/>
      <c r="M15" s="1312"/>
      <c r="N15" s="443"/>
      <c r="O15" s="1318" t="s">
        <v>603</v>
      </c>
      <c r="P15" s="624"/>
      <c r="Q15" s="624"/>
      <c r="R15" s="1293" t="s">
        <v>615</v>
      </c>
      <c r="S15" s="1293"/>
      <c r="T15" s="1294"/>
      <c r="U15" s="1296"/>
      <c r="V15" s="1324"/>
      <c r="W15" s="1231"/>
    </row>
    <row r="16" spans="1:33" ht="30.75" customHeight="1">
      <c r="J16" s="451"/>
      <c r="K16" s="451"/>
      <c r="L16" s="1312"/>
      <c r="M16" s="1312"/>
      <c r="N16" s="442"/>
      <c r="O16" s="1319"/>
      <c r="P16" s="622"/>
      <c r="Q16" s="623"/>
      <c r="R16" s="506" t="s">
        <v>273</v>
      </c>
      <c r="S16" s="1307" t="s">
        <v>272</v>
      </c>
      <c r="T16" s="1308"/>
      <c r="U16" s="1297"/>
      <c r="V16" s="1324"/>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27">
        <f ca="1">OFFSET(S17,0,-1)+1</f>
        <v>5</v>
      </c>
      <c r="T17" s="1327"/>
      <c r="U17" s="607">
        <f ca="1">OFFSET(U17,0,-2)+1</f>
        <v>6</v>
      </c>
      <c r="V17" s="608">
        <f ca="1">OFFSET(V17,0,-1)</f>
        <v>6</v>
      </c>
      <c r="W17" s="607">
        <f ca="1">OFFSET(W17,0,-1)+1</f>
        <v>7</v>
      </c>
    </row>
    <row r="18" spans="1:33" ht="22.5">
      <c r="A18" s="1283">
        <v>1</v>
      </c>
      <c r="B18" s="849"/>
      <c r="C18" s="849"/>
      <c r="D18" s="849"/>
      <c r="E18" s="850"/>
      <c r="F18" s="851"/>
      <c r="G18" s="851"/>
      <c r="H18" s="851"/>
      <c r="I18" s="852"/>
      <c r="J18" s="847"/>
      <c r="K18" s="854"/>
      <c r="L18" s="562">
        <f>mergeValue(A18)</f>
        <v>1</v>
      </c>
      <c r="M18" s="610" t="s">
        <v>19</v>
      </c>
      <c r="N18" s="549"/>
      <c r="O18" s="1326"/>
      <c r="P18" s="1326"/>
      <c r="Q18" s="1326"/>
      <c r="R18" s="1326"/>
      <c r="S18" s="1326"/>
      <c r="T18" s="1326"/>
      <c r="U18" s="1326"/>
      <c r="V18" s="1326"/>
      <c r="W18" s="1130" t="s">
        <v>718</v>
      </c>
    </row>
    <row r="19" spans="1:33" ht="22.5">
      <c r="A19" s="1283"/>
      <c r="B19" s="1283">
        <v>1</v>
      </c>
      <c r="C19" s="849"/>
      <c r="D19" s="849"/>
      <c r="E19" s="851"/>
      <c r="F19" s="851"/>
      <c r="G19" s="851"/>
      <c r="H19" s="851"/>
      <c r="I19" s="846"/>
      <c r="J19" s="845"/>
      <c r="K19" s="848"/>
      <c r="L19" s="562" t="str">
        <f>mergeValue(A19) &amp;"."&amp; mergeValue(B19)</f>
        <v>1.1</v>
      </c>
      <c r="M19" s="516" t="s">
        <v>15</v>
      </c>
      <c r="N19" s="549"/>
      <c r="O19" s="1326"/>
      <c r="P19" s="1326"/>
      <c r="Q19" s="1326"/>
      <c r="R19" s="1326"/>
      <c r="S19" s="1326"/>
      <c r="T19" s="1326"/>
      <c r="U19" s="1326"/>
      <c r="V19" s="1326"/>
      <c r="W19" s="1130" t="s">
        <v>459</v>
      </c>
    </row>
    <row r="20" spans="1:33" ht="22.5">
      <c r="A20" s="1283"/>
      <c r="B20" s="1283"/>
      <c r="C20" s="1283">
        <v>1</v>
      </c>
      <c r="D20" s="849"/>
      <c r="E20" s="851"/>
      <c r="F20" s="851"/>
      <c r="G20" s="851"/>
      <c r="H20" s="851"/>
      <c r="I20" s="853"/>
      <c r="J20" s="845"/>
      <c r="K20" s="848"/>
      <c r="L20" s="562" t="str">
        <f>mergeValue(A20) &amp;"."&amp; mergeValue(B20)&amp;"."&amp; mergeValue(C20)</f>
        <v>1.1.1</v>
      </c>
      <c r="M20" s="517" t="s">
        <v>7</v>
      </c>
      <c r="N20" s="549"/>
      <c r="O20" s="1326"/>
      <c r="P20" s="1326"/>
      <c r="Q20" s="1326"/>
      <c r="R20" s="1326"/>
      <c r="S20" s="1326"/>
      <c r="T20" s="1326"/>
      <c r="U20" s="1326"/>
      <c r="V20" s="1326"/>
      <c r="W20" s="1130" t="s">
        <v>600</v>
      </c>
    </row>
    <row r="21" spans="1:33" ht="22.5">
      <c r="A21" s="1283"/>
      <c r="B21" s="1283"/>
      <c r="C21" s="1283"/>
      <c r="D21" s="1283">
        <v>1</v>
      </c>
      <c r="E21" s="851"/>
      <c r="F21" s="851"/>
      <c r="G21" s="851"/>
      <c r="H21" s="851"/>
      <c r="I21" s="853"/>
      <c r="J21" s="845"/>
      <c r="K21" s="848"/>
      <c r="L21" s="562" t="str">
        <f>mergeValue(A21) &amp;"."&amp; mergeValue(B21)&amp;"."&amp; mergeValue(C21)&amp;"."&amp; mergeValue(D21)</f>
        <v>1.1.1.1</v>
      </c>
      <c r="M21" s="518" t="s">
        <v>21</v>
      </c>
      <c r="N21" s="549"/>
      <c r="O21" s="1326"/>
      <c r="P21" s="1326"/>
      <c r="Q21" s="1326"/>
      <c r="R21" s="1326"/>
      <c r="S21" s="1326"/>
      <c r="T21" s="1326"/>
      <c r="U21" s="1326"/>
      <c r="V21" s="1326"/>
      <c r="W21" s="1130" t="s">
        <v>601</v>
      </c>
    </row>
    <row r="22" spans="1:33" ht="78.75">
      <c r="A22" s="1283"/>
      <c r="B22" s="1283"/>
      <c r="C22" s="1283"/>
      <c r="D22" s="1283"/>
      <c r="E22" s="1283">
        <v>1</v>
      </c>
      <c r="F22" s="851"/>
      <c r="G22" s="851"/>
      <c r="H22" s="849">
        <v>1</v>
      </c>
      <c r="I22" s="1283">
        <v>1</v>
      </c>
      <c r="J22" s="851"/>
      <c r="K22" s="856"/>
      <c r="L22" s="562" t="str">
        <f>mergeValue(A22) &amp;"."&amp; mergeValue(B22)&amp;"."&amp; mergeValue(C22)&amp;"."&amp; mergeValue(D22)&amp;"."&amp; mergeValue(E22)</f>
        <v>1.1.1.1.1</v>
      </c>
      <c r="M22" s="524" t="s">
        <v>8</v>
      </c>
      <c r="N22" s="550"/>
      <c r="O22" s="1285"/>
      <c r="P22" s="1285"/>
      <c r="Q22" s="1285"/>
      <c r="R22" s="1285"/>
      <c r="S22" s="1285"/>
      <c r="T22" s="1285"/>
      <c r="U22" s="1285"/>
      <c r="V22" s="1285"/>
      <c r="W22" s="1130" t="s">
        <v>719</v>
      </c>
    </row>
    <row r="23" spans="1:33" ht="33.75">
      <c r="A23" s="1283"/>
      <c r="B23" s="1283"/>
      <c r="C23" s="1283"/>
      <c r="D23" s="1283"/>
      <c r="E23" s="1283"/>
      <c r="F23" s="1283">
        <v>1</v>
      </c>
      <c r="G23" s="849"/>
      <c r="H23" s="849"/>
      <c r="I23" s="1283"/>
      <c r="J23" s="1283">
        <v>1</v>
      </c>
      <c r="K23" s="857"/>
      <c r="L23" s="562" t="str">
        <f>mergeValue(A23) &amp;"."&amp; mergeValue(B23)&amp;"."&amp; mergeValue(C23)&amp;"."&amp; mergeValue(D23)&amp;"."&amp; mergeValue(E23)&amp;"."&amp; mergeValue(F23)</f>
        <v>1.1.1.1.1.1</v>
      </c>
      <c r="M23" s="525" t="s">
        <v>9</v>
      </c>
      <c r="N23" s="550"/>
      <c r="O23" s="1286"/>
      <c r="P23" s="1287"/>
      <c r="Q23" s="1287"/>
      <c r="R23" s="1287"/>
      <c r="S23" s="1287"/>
      <c r="T23" s="1287"/>
      <c r="U23" s="1287"/>
      <c r="V23" s="1288"/>
      <c r="W23" s="1130" t="s">
        <v>720</v>
      </c>
      <c r="Y23" s="474" t="str">
        <f>strCheckUnique(Z23:Z26)</f>
        <v/>
      </c>
      <c r="AA23" s="474" t="str">
        <f>IF(O23="","",O23 &amp; ":_")</f>
        <v/>
      </c>
    </row>
    <row r="24" spans="1:33" ht="122.1" customHeight="1">
      <c r="A24" s="1283"/>
      <c r="B24" s="1283"/>
      <c r="C24" s="1283"/>
      <c r="D24" s="1283"/>
      <c r="E24" s="1283"/>
      <c r="F24" s="1283"/>
      <c r="G24" s="849">
        <v>1</v>
      </c>
      <c r="H24" s="849"/>
      <c r="I24" s="1283"/>
      <c r="J24" s="1283"/>
      <c r="K24" s="857">
        <v>1</v>
      </c>
      <c r="L24" s="562" t="str">
        <f>mergeValue(A24) &amp;"."&amp; mergeValue(B24)&amp;"."&amp; mergeValue(C24)&amp;"."&amp; mergeValue(D24)&amp;"."&amp; mergeValue(E24)&amp;"."&amp; mergeValue(F24)&amp;"."&amp; mergeValue(G24)</f>
        <v>1.1.1.1.1.1.1</v>
      </c>
      <c r="M24" s="1089"/>
      <c r="N24" s="555"/>
      <c r="O24" s="1104"/>
      <c r="P24" s="532"/>
      <c r="Q24" s="532"/>
      <c r="R24" s="1289"/>
      <c r="S24" s="1291" t="s">
        <v>83</v>
      </c>
      <c r="T24" s="1289"/>
      <c r="U24" s="1291" t="s">
        <v>84</v>
      </c>
      <c r="V24" s="547"/>
      <c r="W24" s="1301" t="s">
        <v>721</v>
      </c>
      <c r="X24" s="470" t="str">
        <f>strCheckDate(O25:V25)</f>
        <v/>
      </c>
      <c r="Y24" s="474"/>
      <c r="Z24" s="474" t="str">
        <f>IF(M24="","",M24 )</f>
        <v/>
      </c>
      <c r="AA24" s="474"/>
      <c r="AB24" s="474"/>
      <c r="AC24" s="474"/>
    </row>
    <row r="25" spans="1:33" ht="11.25" hidden="1">
      <c r="A25" s="1283"/>
      <c r="B25" s="1283"/>
      <c r="C25" s="1283"/>
      <c r="D25" s="1283"/>
      <c r="E25" s="1283"/>
      <c r="F25" s="1283"/>
      <c r="G25" s="849"/>
      <c r="H25" s="849"/>
      <c r="I25" s="1283"/>
      <c r="J25" s="1283"/>
      <c r="K25" s="857"/>
      <c r="L25" s="569"/>
      <c r="M25" s="615"/>
      <c r="N25" s="555"/>
      <c r="O25" s="553"/>
      <c r="P25" s="532"/>
      <c r="Q25" s="553" t="str">
        <f>R24 &amp; "-" &amp; T24</f>
        <v>-</v>
      </c>
      <c r="R25" s="1290"/>
      <c r="S25" s="1291"/>
      <c r="T25" s="1290"/>
      <c r="U25" s="1291"/>
      <c r="V25" s="547"/>
      <c r="W25" s="1302"/>
    </row>
    <row r="26" spans="1:33" s="445" customFormat="1" ht="15" customHeight="1">
      <c r="A26" s="1283"/>
      <c r="B26" s="1283"/>
      <c r="C26" s="1283"/>
      <c r="D26" s="1283"/>
      <c r="E26" s="1283"/>
      <c r="F26" s="1283"/>
      <c r="G26" s="851"/>
      <c r="H26" s="849"/>
      <c r="I26" s="1283"/>
      <c r="J26" s="1283"/>
      <c r="K26" s="856"/>
      <c r="L26" s="508"/>
      <c r="M26" s="527" t="s">
        <v>24</v>
      </c>
      <c r="N26" s="521"/>
      <c r="O26" s="515"/>
      <c r="P26" s="515"/>
      <c r="Q26" s="515"/>
      <c r="R26" s="542"/>
      <c r="S26" s="534"/>
      <c r="T26" s="533"/>
      <c r="U26" s="521"/>
      <c r="V26" s="530"/>
      <c r="W26" s="1303"/>
      <c r="X26" s="471"/>
      <c r="Y26" s="471"/>
      <c r="Z26" s="471"/>
      <c r="AA26" s="471"/>
      <c r="AB26" s="471"/>
      <c r="AC26" s="471"/>
      <c r="AD26" s="471"/>
      <c r="AE26" s="471"/>
      <c r="AF26" s="471"/>
      <c r="AG26" s="471"/>
    </row>
    <row r="27" spans="1:33" s="445" customFormat="1" ht="15" customHeight="1">
      <c r="A27" s="1283"/>
      <c r="B27" s="1283"/>
      <c r="C27" s="1283"/>
      <c r="D27" s="1283"/>
      <c r="E27" s="1283"/>
      <c r="F27" s="851"/>
      <c r="G27" s="851"/>
      <c r="H27" s="849"/>
      <c r="I27" s="1283"/>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3"/>
      <c r="B28" s="1283"/>
      <c r="C28" s="1283"/>
      <c r="D28" s="1283"/>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3"/>
      <c r="B29" s="1283"/>
      <c r="C29" s="1283"/>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3"/>
      <c r="B30" s="1283"/>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3"/>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7" t="s">
        <v>470</v>
      </c>
      <c r="G2" s="1278"/>
      <c r="H2" s="1279"/>
      <c r="I2" s="609"/>
    </row>
    <row r="3" spans="1:20" ht="3" customHeight="1"/>
    <row r="4" spans="1:20" s="539" customFormat="1" ht="11.25">
      <c r="A4" s="559"/>
      <c r="B4" s="559"/>
      <c r="C4" s="559"/>
      <c r="D4" s="559"/>
      <c r="F4" s="1231" t="s">
        <v>445</v>
      </c>
      <c r="G4" s="1231"/>
      <c r="H4" s="1231"/>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t="str">
        <f>IF('Перечень тарифов'!R21="","наименование отсутствует","" &amp; 'Перечень тарифов'!R21 &amp; "")</f>
        <v>наименование отсутствует</v>
      </c>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t="str">
        <f>IF('Перечень тарифов'!F21="","наименование отсутствует","" &amp; 'Перечень тарифов'!F21 &amp; "")</f>
        <v>Производство. Теплоноситель; Передача. Теплоноситель; Сбыт. Теплоноситель</v>
      </c>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Самарская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t="str">
        <f>IF(Территории!H13="","","" &amp; Территории!H13 &amp; "")</f>
        <v>городской округ Самара</v>
      </c>
      <c r="I12" s="550" t="s">
        <v>479</v>
      </c>
      <c r="J12" s="584"/>
      <c r="K12" s="559"/>
      <c r="L12" s="559"/>
      <c r="M12" s="559"/>
      <c r="N12" s="559"/>
      <c r="O12" s="559"/>
      <c r="P12" s="559"/>
      <c r="Q12" s="559"/>
      <c r="R12" s="559"/>
      <c r="S12" s="559"/>
      <c r="T12" s="559"/>
    </row>
    <row r="13" spans="1:20" s="539" customFormat="1" ht="56.25">
      <c r="A13" s="1281"/>
      <c r="B13" s="1281"/>
      <c r="C13" s="1281"/>
      <c r="D13" s="592">
        <v>1</v>
      </c>
      <c r="F13" s="585" t="str">
        <f>"4."&amp;mergeValue(A13) &amp;"."&amp;mergeValue(B13)&amp;"."&amp;mergeValue(C13)&amp;"."&amp;mergeValue(D13)</f>
        <v>4.1.1.1.1</v>
      </c>
      <c r="G13" s="602" t="s">
        <v>477</v>
      </c>
      <c r="H13" s="573" t="str">
        <f>IF(Территории!R14="","","" &amp; Территории!R14 &amp; "")</f>
        <v>городской округ Самара (36701000)</v>
      </c>
      <c r="I13" s="1185"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6" t="s">
        <v>571</v>
      </c>
      <c r="H15" s="1276"/>
      <c r="I15" s="563"/>
      <c r="J15" s="583"/>
      <c r="K15" s="583"/>
      <c r="L15" s="583"/>
      <c r="M15" s="583"/>
      <c r="N15" s="583"/>
      <c r="O15" s="583"/>
      <c r="P15" s="583"/>
      <c r="Q15" s="583"/>
      <c r="R15" s="583"/>
      <c r="S15" s="583"/>
      <c r="T15" s="583"/>
    </row>
  </sheetData>
  <sheetProtection algorithmName="SHA-512" hashValue="/SfZQkcdEKeK+VDCxq4hRJ5HPKbEZEIMpzfELE1TbQ6AmROg9BDAaoHAyIzRKYAFdFam9cF3yoHs/yZsUQg2Tw==" saltValue="frZuT30WUnBq72k9sMWZj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4" t="str">
        <f>"Код отчёта: " &amp; GetCode()</f>
        <v>Код отчёта: FAS.JKH.OPEN.INFO.REQUEST.WARM</v>
      </c>
      <c r="C2" s="1214"/>
      <c r="D2" s="1214"/>
      <c r="E2" s="1214"/>
      <c r="F2" s="1214"/>
      <c r="G2" s="1214"/>
      <c r="Q2" s="223"/>
      <c r="R2" s="223"/>
      <c r="S2" s="223"/>
      <c r="T2" s="223"/>
      <c r="U2" s="223"/>
      <c r="V2" s="223"/>
      <c r="W2" s="223"/>
    </row>
    <row r="3" spans="1:27" ht="18" customHeight="1">
      <c r="B3" s="1215" t="str">
        <f>"Версия " &amp; GetVersion()</f>
        <v>Версия 1.0.2</v>
      </c>
      <c r="C3" s="1215"/>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8" t="s">
        <v>676</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6" t="s">
        <v>567</v>
      </c>
      <c r="F7" s="1216"/>
      <c r="G7" s="1216"/>
      <c r="H7" s="1216"/>
      <c r="I7" s="1216"/>
      <c r="J7" s="1216"/>
      <c r="K7" s="1216"/>
      <c r="L7" s="1216"/>
      <c r="M7" s="1216"/>
      <c r="N7" s="1216"/>
      <c r="O7" s="1216"/>
      <c r="P7" s="1216"/>
      <c r="Q7" s="1216"/>
      <c r="R7" s="1216"/>
      <c r="S7" s="1216"/>
      <c r="T7" s="1216"/>
      <c r="U7" s="1216"/>
      <c r="V7" s="1216"/>
      <c r="W7" s="1216"/>
      <c r="X7" s="1216"/>
      <c r="Y7" s="56"/>
    </row>
    <row r="8" spans="1:27" ht="15" customHeight="1">
      <c r="A8" s="40"/>
      <c r="B8" s="75"/>
      <c r="C8" s="74"/>
      <c r="D8" s="57"/>
      <c r="E8" s="1216"/>
      <c r="F8" s="1216"/>
      <c r="G8" s="1216"/>
      <c r="H8" s="1216"/>
      <c r="I8" s="1216"/>
      <c r="J8" s="1216"/>
      <c r="K8" s="1216"/>
      <c r="L8" s="1216"/>
      <c r="M8" s="1216"/>
      <c r="N8" s="1216"/>
      <c r="O8" s="1216"/>
      <c r="P8" s="1216"/>
      <c r="Q8" s="1216"/>
      <c r="R8" s="1216"/>
      <c r="S8" s="1216"/>
      <c r="T8" s="1216"/>
      <c r="U8" s="1216"/>
      <c r="V8" s="1216"/>
      <c r="W8" s="1216"/>
      <c r="X8" s="1216"/>
      <c r="Y8" s="56"/>
    </row>
    <row r="9" spans="1:27" ht="15" customHeight="1">
      <c r="A9" s="40"/>
      <c r="B9" s="75"/>
      <c r="C9" s="74"/>
      <c r="D9" s="57"/>
      <c r="E9" s="1216"/>
      <c r="F9" s="1216"/>
      <c r="G9" s="1216"/>
      <c r="H9" s="1216"/>
      <c r="I9" s="1216"/>
      <c r="J9" s="1216"/>
      <c r="K9" s="1216"/>
      <c r="L9" s="1216"/>
      <c r="M9" s="1216"/>
      <c r="N9" s="1216"/>
      <c r="O9" s="1216"/>
      <c r="P9" s="1216"/>
      <c r="Q9" s="1216"/>
      <c r="R9" s="1216"/>
      <c r="S9" s="1216"/>
      <c r="T9" s="1216"/>
      <c r="U9" s="1216"/>
      <c r="V9" s="1216"/>
      <c r="W9" s="1216"/>
      <c r="X9" s="1216"/>
      <c r="Y9" s="56"/>
    </row>
    <row r="10" spans="1:27" ht="10.5" customHeight="1">
      <c r="A10" s="40"/>
      <c r="B10" s="75"/>
      <c r="C10" s="74"/>
      <c r="D10" s="57"/>
      <c r="E10" s="1216"/>
      <c r="F10" s="1216"/>
      <c r="G10" s="1216"/>
      <c r="H10" s="1216"/>
      <c r="I10" s="1216"/>
      <c r="J10" s="1216"/>
      <c r="K10" s="1216"/>
      <c r="L10" s="1216"/>
      <c r="M10" s="1216"/>
      <c r="N10" s="1216"/>
      <c r="O10" s="1216"/>
      <c r="P10" s="1216"/>
      <c r="Q10" s="1216"/>
      <c r="R10" s="1216"/>
      <c r="S10" s="1216"/>
      <c r="T10" s="1216"/>
      <c r="U10" s="1216"/>
      <c r="V10" s="1216"/>
      <c r="W10" s="1216"/>
      <c r="X10" s="1216"/>
      <c r="Y10" s="56"/>
    </row>
    <row r="11" spans="1:27" ht="27" customHeight="1">
      <c r="A11" s="40"/>
      <c r="B11" s="75"/>
      <c r="C11" s="74"/>
      <c r="D11" s="57"/>
      <c r="E11" s="1216"/>
      <c r="F11" s="1216"/>
      <c r="G11" s="1216"/>
      <c r="H11" s="1216"/>
      <c r="I11" s="1216"/>
      <c r="J11" s="1216"/>
      <c r="K11" s="1216"/>
      <c r="L11" s="1216"/>
      <c r="M11" s="1216"/>
      <c r="N11" s="1216"/>
      <c r="O11" s="1216"/>
      <c r="P11" s="1216"/>
      <c r="Q11" s="1216"/>
      <c r="R11" s="1216"/>
      <c r="S11" s="1216"/>
      <c r="T11" s="1216"/>
      <c r="U11" s="1216"/>
      <c r="V11" s="1216"/>
      <c r="W11" s="1216"/>
      <c r="X11" s="1216"/>
      <c r="Y11" s="56"/>
    </row>
    <row r="12" spans="1:27" ht="12" customHeight="1">
      <c r="A12" s="40"/>
      <c r="B12" s="75"/>
      <c r="C12" s="74"/>
      <c r="D12" s="57"/>
      <c r="E12" s="1216"/>
      <c r="F12" s="1216"/>
      <c r="G12" s="1216"/>
      <c r="H12" s="1216"/>
      <c r="I12" s="1216"/>
      <c r="J12" s="1216"/>
      <c r="K12" s="1216"/>
      <c r="L12" s="1216"/>
      <c r="M12" s="1216"/>
      <c r="N12" s="1216"/>
      <c r="O12" s="1216"/>
      <c r="P12" s="1216"/>
      <c r="Q12" s="1216"/>
      <c r="R12" s="1216"/>
      <c r="S12" s="1216"/>
      <c r="T12" s="1216"/>
      <c r="U12" s="1216"/>
      <c r="V12" s="1216"/>
      <c r="W12" s="1216"/>
      <c r="X12" s="1216"/>
      <c r="Y12" s="56"/>
    </row>
    <row r="13" spans="1:27" ht="38.25" customHeight="1">
      <c r="A13" s="40"/>
      <c r="B13" s="75"/>
      <c r="C13" s="74"/>
      <c r="D13" s="57"/>
      <c r="E13" s="1216"/>
      <c r="F13" s="1216"/>
      <c r="G13" s="1216"/>
      <c r="H13" s="1216"/>
      <c r="I13" s="1216"/>
      <c r="J13" s="1216"/>
      <c r="K13" s="1216"/>
      <c r="L13" s="1216"/>
      <c r="M13" s="1216"/>
      <c r="N13" s="1216"/>
      <c r="O13" s="1216"/>
      <c r="P13" s="1216"/>
      <c r="Q13" s="1216"/>
      <c r="R13" s="1216"/>
      <c r="S13" s="1216"/>
      <c r="T13" s="1216"/>
      <c r="U13" s="1216"/>
      <c r="V13" s="1216"/>
      <c r="W13" s="1216"/>
      <c r="X13" s="1216"/>
      <c r="Y13" s="70"/>
    </row>
    <row r="14" spans="1:27" ht="15" customHeight="1">
      <c r="A14" s="40"/>
      <c r="B14" s="75"/>
      <c r="C14" s="74"/>
      <c r="D14" s="57"/>
      <c r="E14" s="1216"/>
      <c r="F14" s="1216"/>
      <c r="G14" s="1216"/>
      <c r="H14" s="1216"/>
      <c r="I14" s="1216"/>
      <c r="J14" s="1216"/>
      <c r="K14" s="1216"/>
      <c r="L14" s="1216"/>
      <c r="M14" s="1216"/>
      <c r="N14" s="1216"/>
      <c r="O14" s="1216"/>
      <c r="P14" s="1216"/>
      <c r="Q14" s="1216"/>
      <c r="R14" s="1216"/>
      <c r="S14" s="1216"/>
      <c r="T14" s="1216"/>
      <c r="U14" s="1216"/>
      <c r="V14" s="1216"/>
      <c r="W14" s="1216"/>
      <c r="X14" s="1216"/>
      <c r="Y14" s="56"/>
    </row>
    <row r="15" spans="1:27" ht="15">
      <c r="A15" s="40"/>
      <c r="B15" s="75"/>
      <c r="C15" s="74"/>
      <c r="D15" s="57"/>
      <c r="E15" s="1216"/>
      <c r="F15" s="1216"/>
      <c r="G15" s="1216"/>
      <c r="H15" s="1216"/>
      <c r="I15" s="1216"/>
      <c r="J15" s="1216"/>
      <c r="K15" s="1216"/>
      <c r="L15" s="1216"/>
      <c r="M15" s="1216"/>
      <c r="N15" s="1216"/>
      <c r="O15" s="1216"/>
      <c r="P15" s="1216"/>
      <c r="Q15" s="1216"/>
      <c r="R15" s="1216"/>
      <c r="S15" s="1216"/>
      <c r="T15" s="1216"/>
      <c r="U15" s="1216"/>
      <c r="V15" s="1216"/>
      <c r="W15" s="1216"/>
      <c r="X15" s="1216"/>
      <c r="Y15" s="56"/>
    </row>
    <row r="16" spans="1:27" ht="15">
      <c r="A16" s="40"/>
      <c r="B16" s="75"/>
      <c r="C16" s="74"/>
      <c r="D16" s="57"/>
      <c r="E16" s="1216"/>
      <c r="F16" s="1216"/>
      <c r="G16" s="1216"/>
      <c r="H16" s="1216"/>
      <c r="I16" s="1216"/>
      <c r="J16" s="1216"/>
      <c r="K16" s="1216"/>
      <c r="L16" s="1216"/>
      <c r="M16" s="1216"/>
      <c r="N16" s="1216"/>
      <c r="O16" s="1216"/>
      <c r="P16" s="1216"/>
      <c r="Q16" s="1216"/>
      <c r="R16" s="1216"/>
      <c r="S16" s="1216"/>
      <c r="T16" s="1216"/>
      <c r="U16" s="1216"/>
      <c r="V16" s="1216"/>
      <c r="W16" s="1216"/>
      <c r="X16" s="1216"/>
      <c r="Y16" s="56"/>
    </row>
    <row r="17" spans="1:25" ht="15" customHeight="1">
      <c r="A17" s="40"/>
      <c r="B17" s="75"/>
      <c r="C17" s="74"/>
      <c r="D17" s="57"/>
      <c r="E17" s="1216"/>
      <c r="F17" s="1216"/>
      <c r="G17" s="1216"/>
      <c r="H17" s="1216"/>
      <c r="I17" s="1216"/>
      <c r="J17" s="1216"/>
      <c r="K17" s="1216"/>
      <c r="L17" s="1216"/>
      <c r="M17" s="1216"/>
      <c r="N17" s="1216"/>
      <c r="O17" s="1216"/>
      <c r="P17" s="1216"/>
      <c r="Q17" s="1216"/>
      <c r="R17" s="1216"/>
      <c r="S17" s="1216"/>
      <c r="T17" s="1216"/>
      <c r="U17" s="1216"/>
      <c r="V17" s="1216"/>
      <c r="W17" s="1216"/>
      <c r="X17" s="1216"/>
      <c r="Y17" s="56"/>
    </row>
    <row r="18" spans="1:25" ht="15">
      <c r="A18" s="40"/>
      <c r="B18" s="75"/>
      <c r="C18" s="74"/>
      <c r="D18" s="57"/>
      <c r="E18" s="1216"/>
      <c r="F18" s="1216"/>
      <c r="G18" s="1216"/>
      <c r="H18" s="1216"/>
      <c r="I18" s="1216"/>
      <c r="J18" s="1216"/>
      <c r="K18" s="1216"/>
      <c r="L18" s="1216"/>
      <c r="M18" s="1216"/>
      <c r="N18" s="1216"/>
      <c r="O18" s="1216"/>
      <c r="P18" s="1216"/>
      <c r="Q18" s="1216"/>
      <c r="R18" s="1216"/>
      <c r="S18" s="1216"/>
      <c r="T18" s="1216"/>
      <c r="U18" s="1216"/>
      <c r="V18" s="1216"/>
      <c r="W18" s="1216"/>
      <c r="X18" s="1216"/>
      <c r="Y18" s="56"/>
    </row>
    <row r="19" spans="1:25" ht="59.25" customHeight="1">
      <c r="A19" s="40"/>
      <c r="B19" s="75"/>
      <c r="C19" s="74"/>
      <c r="D19" s="63"/>
      <c r="E19" s="1216"/>
      <c r="F19" s="1216"/>
      <c r="G19" s="1216"/>
      <c r="H19" s="1216"/>
      <c r="I19" s="1216"/>
      <c r="J19" s="1216"/>
      <c r="K19" s="1216"/>
      <c r="L19" s="1216"/>
      <c r="M19" s="1216"/>
      <c r="N19" s="1216"/>
      <c r="O19" s="1216"/>
      <c r="P19" s="1216"/>
      <c r="Q19" s="1216"/>
      <c r="R19" s="1216"/>
      <c r="S19" s="1216"/>
      <c r="T19" s="1216"/>
      <c r="U19" s="1216"/>
      <c r="V19" s="1216"/>
      <c r="W19" s="1216"/>
      <c r="X19" s="1216"/>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1" t="s">
        <v>253</v>
      </c>
      <c r="G21" s="1222"/>
      <c r="H21" s="1222"/>
      <c r="I21" s="1222"/>
      <c r="J21" s="1222"/>
      <c r="K21" s="1222"/>
      <c r="L21" s="1222"/>
      <c r="M21" s="1222"/>
      <c r="N21" s="57"/>
      <c r="O21" s="68" t="s">
        <v>236</v>
      </c>
      <c r="P21" s="1223" t="s">
        <v>237</v>
      </c>
      <c r="Q21" s="1224"/>
      <c r="R21" s="1224"/>
      <c r="S21" s="1224"/>
      <c r="T21" s="1224"/>
      <c r="U21" s="1224"/>
      <c r="V21" s="1224"/>
      <c r="W21" s="1224"/>
      <c r="X21" s="1224"/>
      <c r="Y21" s="56"/>
    </row>
    <row r="22" spans="1:25" ht="14.25" hidden="1" customHeight="1">
      <c r="A22" s="40"/>
      <c r="B22" s="75"/>
      <c r="C22" s="74"/>
      <c r="D22" s="58"/>
      <c r="E22" s="89" t="s">
        <v>236</v>
      </c>
      <c r="F22" s="1221" t="s">
        <v>239</v>
      </c>
      <c r="G22" s="1222"/>
      <c r="H22" s="1222"/>
      <c r="I22" s="1222"/>
      <c r="J22" s="1222"/>
      <c r="K22" s="1222"/>
      <c r="L22" s="1222"/>
      <c r="M22" s="1222"/>
      <c r="N22" s="57"/>
      <c r="O22" s="71" t="s">
        <v>236</v>
      </c>
      <c r="P22" s="1223" t="s">
        <v>565</v>
      </c>
      <c r="Q22" s="1224"/>
      <c r="R22" s="1224"/>
      <c r="S22" s="1224"/>
      <c r="T22" s="1224"/>
      <c r="U22" s="1224"/>
      <c r="V22" s="1224"/>
      <c r="W22" s="1224"/>
      <c r="X22" s="1224"/>
      <c r="Y22" s="56"/>
    </row>
    <row r="23" spans="1:25" ht="27" hidden="1" customHeight="1">
      <c r="A23" s="40"/>
      <c r="B23" s="75"/>
      <c r="C23" s="74"/>
      <c r="D23" s="58"/>
      <c r="E23" s="57"/>
      <c r="F23" s="57"/>
      <c r="G23" s="57"/>
      <c r="H23" s="57"/>
      <c r="I23" s="57"/>
      <c r="J23" s="57"/>
      <c r="K23" s="57"/>
      <c r="L23" s="57"/>
      <c r="M23" s="57"/>
      <c r="N23" s="57"/>
      <c r="O23" s="57"/>
      <c r="P23" s="1217"/>
      <c r="Q23" s="1217"/>
      <c r="R23" s="1217"/>
      <c r="S23" s="1217"/>
      <c r="T23" s="1217"/>
      <c r="U23" s="1217"/>
      <c r="V23" s="1217"/>
      <c r="W23" s="1217"/>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20" t="s">
        <v>392</v>
      </c>
      <c r="F35" s="1220"/>
      <c r="G35" s="1220"/>
      <c r="H35" s="1220"/>
      <c r="I35" s="1220"/>
      <c r="J35" s="1220"/>
      <c r="K35" s="1220"/>
      <c r="L35" s="1220"/>
      <c r="M35" s="1220"/>
      <c r="N35" s="1220"/>
      <c r="O35" s="1220"/>
      <c r="P35" s="1220"/>
      <c r="Q35" s="1220"/>
      <c r="R35" s="1220"/>
      <c r="S35" s="1220"/>
      <c r="T35" s="1220"/>
      <c r="U35" s="1220"/>
      <c r="V35" s="1220"/>
      <c r="W35" s="1220"/>
      <c r="X35" s="1220"/>
      <c r="Y35" s="56"/>
    </row>
    <row r="36" spans="1:25" ht="38.25" hidden="1" customHeight="1">
      <c r="A36" s="40"/>
      <c r="B36" s="75"/>
      <c r="C36" s="74"/>
      <c r="D36" s="58"/>
      <c r="E36" s="1220"/>
      <c r="F36" s="1220"/>
      <c r="G36" s="1220"/>
      <c r="H36" s="1220"/>
      <c r="I36" s="1220"/>
      <c r="J36" s="1220"/>
      <c r="K36" s="1220"/>
      <c r="L36" s="1220"/>
      <c r="M36" s="1220"/>
      <c r="N36" s="1220"/>
      <c r="O36" s="1220"/>
      <c r="P36" s="1220"/>
      <c r="Q36" s="1220"/>
      <c r="R36" s="1220"/>
      <c r="S36" s="1220"/>
      <c r="T36" s="1220"/>
      <c r="U36" s="1220"/>
      <c r="V36" s="1220"/>
      <c r="W36" s="1220"/>
      <c r="X36" s="1220"/>
      <c r="Y36" s="56"/>
    </row>
    <row r="37" spans="1:25" ht="9.75" hidden="1" customHeight="1">
      <c r="A37" s="40"/>
      <c r="B37" s="75"/>
      <c r="C37" s="74"/>
      <c r="D37" s="58"/>
      <c r="E37" s="1220"/>
      <c r="F37" s="1220"/>
      <c r="G37" s="1220"/>
      <c r="H37" s="1220"/>
      <c r="I37" s="1220"/>
      <c r="J37" s="1220"/>
      <c r="K37" s="1220"/>
      <c r="L37" s="1220"/>
      <c r="M37" s="1220"/>
      <c r="N37" s="1220"/>
      <c r="O37" s="1220"/>
      <c r="P37" s="1220"/>
      <c r="Q37" s="1220"/>
      <c r="R37" s="1220"/>
      <c r="S37" s="1220"/>
      <c r="T37" s="1220"/>
      <c r="U37" s="1220"/>
      <c r="V37" s="1220"/>
      <c r="W37" s="1220"/>
      <c r="X37" s="1220"/>
      <c r="Y37" s="56"/>
    </row>
    <row r="38" spans="1:25" ht="51" hidden="1" customHeight="1">
      <c r="A38" s="40"/>
      <c r="B38" s="75"/>
      <c r="C38" s="74"/>
      <c r="D38" s="58"/>
      <c r="E38" s="1220"/>
      <c r="F38" s="1220"/>
      <c r="G38" s="1220"/>
      <c r="H38" s="1220"/>
      <c r="I38" s="1220"/>
      <c r="J38" s="1220"/>
      <c r="K38" s="1220"/>
      <c r="L38" s="1220"/>
      <c r="M38" s="1220"/>
      <c r="N38" s="1220"/>
      <c r="O38" s="1220"/>
      <c r="P38" s="1220"/>
      <c r="Q38" s="1220"/>
      <c r="R38" s="1220"/>
      <c r="S38" s="1220"/>
      <c r="T38" s="1220"/>
      <c r="U38" s="1220"/>
      <c r="V38" s="1220"/>
      <c r="W38" s="1220"/>
      <c r="X38" s="1220"/>
      <c r="Y38" s="56"/>
    </row>
    <row r="39" spans="1:25" ht="15" hidden="1" customHeight="1">
      <c r="A39" s="40"/>
      <c r="B39" s="75"/>
      <c r="C39" s="74"/>
      <c r="D39" s="58"/>
      <c r="E39" s="1220"/>
      <c r="F39" s="1220"/>
      <c r="G39" s="1220"/>
      <c r="H39" s="1220"/>
      <c r="I39" s="1220"/>
      <c r="J39" s="1220"/>
      <c r="K39" s="1220"/>
      <c r="L39" s="1220"/>
      <c r="M39" s="1220"/>
      <c r="N39" s="1220"/>
      <c r="O39" s="1220"/>
      <c r="P39" s="1220"/>
      <c r="Q39" s="1220"/>
      <c r="R39" s="1220"/>
      <c r="S39" s="1220"/>
      <c r="T39" s="1220"/>
      <c r="U39" s="1220"/>
      <c r="V39" s="1220"/>
      <c r="W39" s="1220"/>
      <c r="X39" s="1220"/>
      <c r="Y39" s="56"/>
    </row>
    <row r="40" spans="1:25" ht="12" hidden="1" customHeight="1">
      <c r="A40" s="40"/>
      <c r="B40" s="75"/>
      <c r="C40" s="74"/>
      <c r="D40" s="58"/>
      <c r="E40" s="1206"/>
      <c r="F40" s="1207"/>
      <c r="G40" s="1207"/>
      <c r="H40" s="1207"/>
      <c r="I40" s="1207"/>
      <c r="J40" s="1207"/>
      <c r="K40" s="1207"/>
      <c r="L40" s="1207"/>
      <c r="M40" s="1207"/>
      <c r="N40" s="1207"/>
      <c r="O40" s="1207"/>
      <c r="P40" s="1207"/>
      <c r="Q40" s="1207"/>
      <c r="R40" s="1207"/>
      <c r="S40" s="1207"/>
      <c r="T40" s="1207"/>
      <c r="U40" s="1207"/>
      <c r="V40" s="1207"/>
      <c r="W40" s="1207"/>
      <c r="X40" s="1207"/>
      <c r="Y40" s="56"/>
    </row>
    <row r="41" spans="1:25" ht="38.25" hidden="1" customHeight="1">
      <c r="A41" s="40"/>
      <c r="B41" s="75"/>
      <c r="C41" s="74"/>
      <c r="D41" s="58"/>
      <c r="E41" s="1220"/>
      <c r="F41" s="1220"/>
      <c r="G41" s="1220"/>
      <c r="H41" s="1220"/>
      <c r="I41" s="1220"/>
      <c r="J41" s="1220"/>
      <c r="K41" s="1220"/>
      <c r="L41" s="1220"/>
      <c r="M41" s="1220"/>
      <c r="N41" s="1220"/>
      <c r="O41" s="1220"/>
      <c r="P41" s="1220"/>
      <c r="Q41" s="1220"/>
      <c r="R41" s="1220"/>
      <c r="S41" s="1220"/>
      <c r="T41" s="1220"/>
      <c r="U41" s="1220"/>
      <c r="V41" s="1220"/>
      <c r="W41" s="1220"/>
      <c r="X41" s="1220"/>
      <c r="Y41" s="56"/>
    </row>
    <row r="42" spans="1:25" ht="15" hidden="1">
      <c r="A42" s="40"/>
      <c r="B42" s="75"/>
      <c r="C42" s="74"/>
      <c r="D42" s="58"/>
      <c r="E42" s="1220"/>
      <c r="F42" s="1220"/>
      <c r="G42" s="1220"/>
      <c r="H42" s="1220"/>
      <c r="I42" s="1220"/>
      <c r="J42" s="1220"/>
      <c r="K42" s="1220"/>
      <c r="L42" s="1220"/>
      <c r="M42" s="1220"/>
      <c r="N42" s="1220"/>
      <c r="O42" s="1220"/>
      <c r="P42" s="1220"/>
      <c r="Q42" s="1220"/>
      <c r="R42" s="1220"/>
      <c r="S42" s="1220"/>
      <c r="T42" s="1220"/>
      <c r="U42" s="1220"/>
      <c r="V42" s="1220"/>
      <c r="W42" s="1220"/>
      <c r="X42" s="1220"/>
      <c r="Y42" s="56"/>
    </row>
    <row r="43" spans="1:25" ht="15" hidden="1">
      <c r="A43" s="40"/>
      <c r="B43" s="75"/>
      <c r="C43" s="74"/>
      <c r="D43" s="58"/>
      <c r="E43" s="1220"/>
      <c r="F43" s="1220"/>
      <c r="G43" s="1220"/>
      <c r="H43" s="1220"/>
      <c r="I43" s="1220"/>
      <c r="J43" s="1220"/>
      <c r="K43" s="1220"/>
      <c r="L43" s="1220"/>
      <c r="M43" s="1220"/>
      <c r="N43" s="1220"/>
      <c r="O43" s="1220"/>
      <c r="P43" s="1220"/>
      <c r="Q43" s="1220"/>
      <c r="R43" s="1220"/>
      <c r="S43" s="1220"/>
      <c r="T43" s="1220"/>
      <c r="U43" s="1220"/>
      <c r="V43" s="1220"/>
      <c r="W43" s="1220"/>
      <c r="X43" s="1220"/>
      <c r="Y43" s="56"/>
    </row>
    <row r="44" spans="1:25" ht="33.75" hidden="1" customHeight="1">
      <c r="A44" s="40"/>
      <c r="B44" s="75"/>
      <c r="C44" s="74"/>
      <c r="D44" s="63"/>
      <c r="E44" s="1220"/>
      <c r="F44" s="1220"/>
      <c r="G44" s="1220"/>
      <c r="H44" s="1220"/>
      <c r="I44" s="1220"/>
      <c r="J44" s="1220"/>
      <c r="K44" s="1220"/>
      <c r="L44" s="1220"/>
      <c r="M44" s="1220"/>
      <c r="N44" s="1220"/>
      <c r="O44" s="1220"/>
      <c r="P44" s="1220"/>
      <c r="Q44" s="1220"/>
      <c r="R44" s="1220"/>
      <c r="S44" s="1220"/>
      <c r="T44" s="1220"/>
      <c r="U44" s="1220"/>
      <c r="V44" s="1220"/>
      <c r="W44" s="1220"/>
      <c r="X44" s="1220"/>
      <c r="Y44" s="56"/>
    </row>
    <row r="45" spans="1:25" ht="15" hidden="1">
      <c r="A45" s="40"/>
      <c r="B45" s="75"/>
      <c r="C45" s="74"/>
      <c r="D45" s="63"/>
      <c r="E45" s="1220"/>
      <c r="F45" s="1220"/>
      <c r="G45" s="1220"/>
      <c r="H45" s="1220"/>
      <c r="I45" s="1220"/>
      <c r="J45" s="1220"/>
      <c r="K45" s="1220"/>
      <c r="L45" s="1220"/>
      <c r="M45" s="1220"/>
      <c r="N45" s="1220"/>
      <c r="O45" s="1220"/>
      <c r="P45" s="1220"/>
      <c r="Q45" s="1220"/>
      <c r="R45" s="1220"/>
      <c r="S45" s="1220"/>
      <c r="T45" s="1220"/>
      <c r="U45" s="1220"/>
      <c r="V45" s="1220"/>
      <c r="W45" s="1220"/>
      <c r="X45" s="1220"/>
      <c r="Y45" s="56"/>
    </row>
    <row r="46" spans="1:25" ht="24" hidden="1" customHeight="1">
      <c r="A46" s="40"/>
      <c r="B46" s="75"/>
      <c r="C46" s="74"/>
      <c r="D46" s="58"/>
      <c r="E46" s="1208" t="s">
        <v>235</v>
      </c>
      <c r="F46" s="1208"/>
      <c r="G46" s="1208"/>
      <c r="H46" s="1208"/>
      <c r="I46" s="1208"/>
      <c r="J46" s="1208"/>
      <c r="K46" s="1208"/>
      <c r="L46" s="1208"/>
      <c r="M46" s="1208"/>
      <c r="N46" s="1208"/>
      <c r="O46" s="1208"/>
      <c r="P46" s="1208"/>
      <c r="Q46" s="1208"/>
      <c r="R46" s="1208"/>
      <c r="S46" s="1208"/>
      <c r="T46" s="1208"/>
      <c r="U46" s="1208"/>
      <c r="V46" s="1208"/>
      <c r="W46" s="1208"/>
      <c r="X46" s="1208"/>
      <c r="Y46" s="56"/>
    </row>
    <row r="47" spans="1:25" ht="37.5" hidden="1" customHeight="1">
      <c r="A47" s="40"/>
      <c r="B47" s="75"/>
      <c r="C47" s="74"/>
      <c r="D47" s="58"/>
      <c r="E47" s="1208"/>
      <c r="F47" s="1208"/>
      <c r="G47" s="1208"/>
      <c r="H47" s="1208"/>
      <c r="I47" s="1208"/>
      <c r="J47" s="1208"/>
      <c r="K47" s="1208"/>
      <c r="L47" s="1208"/>
      <c r="M47" s="1208"/>
      <c r="N47" s="1208"/>
      <c r="O47" s="1208"/>
      <c r="P47" s="1208"/>
      <c r="Q47" s="1208"/>
      <c r="R47" s="1208"/>
      <c r="S47" s="1208"/>
      <c r="T47" s="1208"/>
      <c r="U47" s="1208"/>
      <c r="V47" s="1208"/>
      <c r="W47" s="1208"/>
      <c r="X47" s="1208"/>
      <c r="Y47" s="56"/>
    </row>
    <row r="48" spans="1:25" ht="24" hidden="1" customHeight="1">
      <c r="A48" s="40"/>
      <c r="B48" s="75"/>
      <c r="C48" s="74"/>
      <c r="D48" s="58"/>
      <c r="E48" s="1208"/>
      <c r="F48" s="1208"/>
      <c r="G48" s="1208"/>
      <c r="H48" s="1208"/>
      <c r="I48" s="1208"/>
      <c r="J48" s="1208"/>
      <c r="K48" s="1208"/>
      <c r="L48" s="1208"/>
      <c r="M48" s="1208"/>
      <c r="N48" s="1208"/>
      <c r="O48" s="1208"/>
      <c r="P48" s="1208"/>
      <c r="Q48" s="1208"/>
      <c r="R48" s="1208"/>
      <c r="S48" s="1208"/>
      <c r="T48" s="1208"/>
      <c r="U48" s="1208"/>
      <c r="V48" s="1208"/>
      <c r="W48" s="1208"/>
      <c r="X48" s="1208"/>
      <c r="Y48" s="56"/>
    </row>
    <row r="49" spans="1:25" ht="51" hidden="1" customHeight="1">
      <c r="A49" s="40"/>
      <c r="B49" s="75"/>
      <c r="C49" s="74"/>
      <c r="D49" s="58"/>
      <c r="E49" s="1208"/>
      <c r="F49" s="1208"/>
      <c r="G49" s="1208"/>
      <c r="H49" s="1208"/>
      <c r="I49" s="1208"/>
      <c r="J49" s="1208"/>
      <c r="K49" s="1208"/>
      <c r="L49" s="1208"/>
      <c r="M49" s="1208"/>
      <c r="N49" s="1208"/>
      <c r="O49" s="1208"/>
      <c r="P49" s="1208"/>
      <c r="Q49" s="1208"/>
      <c r="R49" s="1208"/>
      <c r="S49" s="1208"/>
      <c r="T49" s="1208"/>
      <c r="U49" s="1208"/>
      <c r="V49" s="1208"/>
      <c r="W49" s="1208"/>
      <c r="X49" s="1208"/>
      <c r="Y49" s="56"/>
    </row>
    <row r="50" spans="1:25" ht="15" hidden="1">
      <c r="A50" s="40"/>
      <c r="B50" s="75"/>
      <c r="C50" s="74"/>
      <c r="D50" s="58"/>
      <c r="E50" s="1208"/>
      <c r="F50" s="1208"/>
      <c r="G50" s="1208"/>
      <c r="H50" s="1208"/>
      <c r="I50" s="1208"/>
      <c r="J50" s="1208"/>
      <c r="K50" s="1208"/>
      <c r="L50" s="1208"/>
      <c r="M50" s="1208"/>
      <c r="N50" s="1208"/>
      <c r="O50" s="1208"/>
      <c r="P50" s="1208"/>
      <c r="Q50" s="1208"/>
      <c r="R50" s="1208"/>
      <c r="S50" s="1208"/>
      <c r="T50" s="1208"/>
      <c r="U50" s="1208"/>
      <c r="V50" s="1208"/>
      <c r="W50" s="1208"/>
      <c r="X50" s="1208"/>
      <c r="Y50" s="56"/>
    </row>
    <row r="51" spans="1:25" ht="15" hidden="1">
      <c r="A51" s="40"/>
      <c r="B51" s="75"/>
      <c r="C51" s="74"/>
      <c r="D51" s="58"/>
      <c r="E51" s="1208"/>
      <c r="F51" s="1208"/>
      <c r="G51" s="1208"/>
      <c r="H51" s="1208"/>
      <c r="I51" s="1208"/>
      <c r="J51" s="1208"/>
      <c r="K51" s="1208"/>
      <c r="L51" s="1208"/>
      <c r="M51" s="1208"/>
      <c r="N51" s="1208"/>
      <c r="O51" s="1208"/>
      <c r="P51" s="1208"/>
      <c r="Q51" s="1208"/>
      <c r="R51" s="1208"/>
      <c r="S51" s="1208"/>
      <c r="T51" s="1208"/>
      <c r="U51" s="1208"/>
      <c r="V51" s="1208"/>
      <c r="W51" s="1208"/>
      <c r="X51" s="1208"/>
      <c r="Y51" s="56"/>
    </row>
    <row r="52" spans="1:25" ht="15" hidden="1">
      <c r="A52" s="40"/>
      <c r="B52" s="75"/>
      <c r="C52" s="74"/>
      <c r="D52" s="58"/>
      <c r="E52" s="1208"/>
      <c r="F52" s="1208"/>
      <c r="G52" s="1208"/>
      <c r="H52" s="1208"/>
      <c r="I52" s="1208"/>
      <c r="J52" s="1208"/>
      <c r="K52" s="1208"/>
      <c r="L52" s="1208"/>
      <c r="M52" s="1208"/>
      <c r="N52" s="1208"/>
      <c r="O52" s="1208"/>
      <c r="P52" s="1208"/>
      <c r="Q52" s="1208"/>
      <c r="R52" s="1208"/>
      <c r="S52" s="1208"/>
      <c r="T52" s="1208"/>
      <c r="U52" s="1208"/>
      <c r="V52" s="1208"/>
      <c r="W52" s="1208"/>
      <c r="X52" s="1208"/>
      <c r="Y52" s="56"/>
    </row>
    <row r="53" spans="1:25" ht="15" hidden="1">
      <c r="A53" s="40"/>
      <c r="B53" s="75"/>
      <c r="C53" s="74"/>
      <c r="D53" s="58"/>
      <c r="E53" s="1208"/>
      <c r="F53" s="1208"/>
      <c r="G53" s="1208"/>
      <c r="H53" s="1208"/>
      <c r="I53" s="1208"/>
      <c r="J53" s="1208"/>
      <c r="K53" s="1208"/>
      <c r="L53" s="1208"/>
      <c r="M53" s="1208"/>
      <c r="N53" s="1208"/>
      <c r="O53" s="1208"/>
      <c r="P53" s="1208"/>
      <c r="Q53" s="1208"/>
      <c r="R53" s="1208"/>
      <c r="S53" s="1208"/>
      <c r="T53" s="1208"/>
      <c r="U53" s="1208"/>
      <c r="V53" s="1208"/>
      <c r="W53" s="1208"/>
      <c r="X53" s="1208"/>
      <c r="Y53" s="56"/>
    </row>
    <row r="54" spans="1:25" ht="15" hidden="1">
      <c r="A54" s="40"/>
      <c r="B54" s="75"/>
      <c r="C54" s="74"/>
      <c r="D54" s="58"/>
      <c r="E54" s="1208"/>
      <c r="F54" s="1208"/>
      <c r="G54" s="1208"/>
      <c r="H54" s="1208"/>
      <c r="I54" s="1208"/>
      <c r="J54" s="1208"/>
      <c r="K54" s="1208"/>
      <c r="L54" s="1208"/>
      <c r="M54" s="1208"/>
      <c r="N54" s="1208"/>
      <c r="O54" s="1208"/>
      <c r="P54" s="1208"/>
      <c r="Q54" s="1208"/>
      <c r="R54" s="1208"/>
      <c r="S54" s="1208"/>
      <c r="T54" s="1208"/>
      <c r="U54" s="1208"/>
      <c r="V54" s="1208"/>
      <c r="W54" s="1208"/>
      <c r="X54" s="1208"/>
      <c r="Y54" s="56"/>
    </row>
    <row r="55" spans="1:25" ht="15" hidden="1">
      <c r="A55" s="40"/>
      <c r="B55" s="75"/>
      <c r="C55" s="74"/>
      <c r="D55" s="58"/>
      <c r="E55" s="1208"/>
      <c r="F55" s="1208"/>
      <c r="G55" s="1208"/>
      <c r="H55" s="1208"/>
      <c r="I55" s="1208"/>
      <c r="J55" s="1208"/>
      <c r="K55" s="1208"/>
      <c r="L55" s="1208"/>
      <c r="M55" s="1208"/>
      <c r="N55" s="1208"/>
      <c r="O55" s="1208"/>
      <c r="P55" s="1208"/>
      <c r="Q55" s="1208"/>
      <c r="R55" s="1208"/>
      <c r="S55" s="1208"/>
      <c r="T55" s="1208"/>
      <c r="U55" s="1208"/>
      <c r="V55" s="1208"/>
      <c r="W55" s="1208"/>
      <c r="X55" s="1208"/>
      <c r="Y55" s="56"/>
    </row>
    <row r="56" spans="1:25" ht="25.5" hidden="1" customHeight="1">
      <c r="A56" s="40"/>
      <c r="B56" s="75"/>
      <c r="C56" s="74"/>
      <c r="D56" s="63"/>
      <c r="E56" s="1208"/>
      <c r="F56" s="1208"/>
      <c r="G56" s="1208"/>
      <c r="H56" s="1208"/>
      <c r="I56" s="1208"/>
      <c r="J56" s="1208"/>
      <c r="K56" s="1208"/>
      <c r="L56" s="1208"/>
      <c r="M56" s="1208"/>
      <c r="N56" s="1208"/>
      <c r="O56" s="1208"/>
      <c r="P56" s="1208"/>
      <c r="Q56" s="1208"/>
      <c r="R56" s="1208"/>
      <c r="S56" s="1208"/>
      <c r="T56" s="1208"/>
      <c r="U56" s="1208"/>
      <c r="V56" s="1208"/>
      <c r="W56" s="1208"/>
      <c r="X56" s="1208"/>
      <c r="Y56" s="56"/>
    </row>
    <row r="57" spans="1:25" ht="15" hidden="1">
      <c r="A57" s="40"/>
      <c r="B57" s="75"/>
      <c r="C57" s="74"/>
      <c r="D57" s="63"/>
      <c r="E57" s="1208"/>
      <c r="F57" s="1208"/>
      <c r="G57" s="1208"/>
      <c r="H57" s="1208"/>
      <c r="I57" s="1208"/>
      <c r="J57" s="1208"/>
      <c r="K57" s="1208"/>
      <c r="L57" s="1208"/>
      <c r="M57" s="1208"/>
      <c r="N57" s="1208"/>
      <c r="O57" s="1208"/>
      <c r="P57" s="1208"/>
      <c r="Q57" s="1208"/>
      <c r="R57" s="1208"/>
      <c r="S57" s="1208"/>
      <c r="T57" s="1208"/>
      <c r="U57" s="1208"/>
      <c r="V57" s="1208"/>
      <c r="W57" s="1208"/>
      <c r="X57" s="1208"/>
      <c r="Y57" s="56"/>
    </row>
    <row r="58" spans="1:25" ht="15" hidden="1" customHeight="1">
      <c r="A58" s="40"/>
      <c r="B58" s="75"/>
      <c r="C58" s="74"/>
      <c r="D58" s="58"/>
      <c r="E58" s="1209" t="s">
        <v>393</v>
      </c>
      <c r="F58" s="1209"/>
      <c r="G58" s="1209"/>
      <c r="H58" s="1209"/>
      <c r="I58" s="1209"/>
      <c r="J58" s="1209"/>
      <c r="K58" s="1209"/>
      <c r="L58" s="1209"/>
      <c r="M58" s="1209"/>
      <c r="N58" s="1209"/>
      <c r="O58" s="1209"/>
      <c r="P58" s="1209"/>
      <c r="Q58" s="1209"/>
      <c r="R58" s="1209"/>
      <c r="S58" s="1209"/>
      <c r="T58" s="1209"/>
      <c r="U58" s="1209"/>
      <c r="V58" s="223"/>
      <c r="W58" s="223"/>
      <c r="X58" s="223"/>
      <c r="Y58" s="56"/>
    </row>
    <row r="59" spans="1:25" ht="15" hidden="1" customHeight="1">
      <c r="A59" s="40"/>
      <c r="B59" s="75"/>
      <c r="C59" s="74"/>
      <c r="D59" s="58"/>
      <c r="E59" s="1211"/>
      <c r="F59" s="1211"/>
      <c r="G59" s="1211"/>
      <c r="H59" s="1206"/>
      <c r="I59" s="1207"/>
      <c r="J59" s="1207"/>
      <c r="K59" s="1207"/>
      <c r="L59" s="1207"/>
      <c r="M59" s="1207"/>
      <c r="N59" s="1207"/>
      <c r="O59" s="1207"/>
      <c r="P59" s="1207"/>
      <c r="Q59" s="1207"/>
      <c r="R59" s="1207"/>
      <c r="S59" s="1207"/>
      <c r="T59" s="1207"/>
      <c r="U59" s="1207"/>
      <c r="V59" s="1207"/>
      <c r="W59" s="1207"/>
      <c r="X59" s="1207"/>
      <c r="Y59" s="56"/>
    </row>
    <row r="60" spans="1:25" ht="15" hidden="1" customHeight="1">
      <c r="A60" s="40"/>
      <c r="B60" s="75"/>
      <c r="C60" s="74"/>
      <c r="D60" s="58"/>
      <c r="E60" s="1210"/>
      <c r="F60" s="1210"/>
      <c r="G60" s="1210"/>
      <c r="H60" s="1205"/>
      <c r="I60" s="1205"/>
      <c r="J60" s="1205"/>
      <c r="K60" s="1205"/>
      <c r="L60" s="1205"/>
      <c r="M60" s="1205"/>
      <c r="N60" s="1205"/>
      <c r="O60" s="1205"/>
      <c r="P60" s="1205"/>
      <c r="Q60" s="1205"/>
      <c r="R60" s="1205"/>
      <c r="S60" s="1205"/>
      <c r="T60" s="1205"/>
      <c r="U60" s="1205"/>
      <c r="V60" s="1205"/>
      <c r="W60" s="1205"/>
      <c r="X60" s="1205"/>
      <c r="Y60" s="56"/>
    </row>
    <row r="61" spans="1:25" ht="15" hidden="1">
      <c r="A61" s="40"/>
      <c r="B61" s="75"/>
      <c r="C61" s="74"/>
      <c r="D61" s="58"/>
      <c r="E61" s="67"/>
      <c r="F61" s="65"/>
      <c r="G61" s="66"/>
      <c r="H61" s="1205"/>
      <c r="I61" s="1205"/>
      <c r="J61" s="1205"/>
      <c r="K61" s="1205"/>
      <c r="L61" s="1205"/>
      <c r="M61" s="1205"/>
      <c r="N61" s="1205"/>
      <c r="O61" s="1205"/>
      <c r="P61" s="1205"/>
      <c r="Q61" s="1205"/>
      <c r="R61" s="1205"/>
      <c r="S61" s="1205"/>
      <c r="T61" s="1205"/>
      <c r="U61" s="1205"/>
      <c r="V61" s="1205"/>
      <c r="W61" s="1205"/>
      <c r="X61" s="120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9" t="s">
        <v>394</v>
      </c>
      <c r="F70" s="1209"/>
      <c r="G70" s="1209"/>
      <c r="H70" s="1209"/>
      <c r="I70" s="1209"/>
      <c r="J70" s="1209"/>
      <c r="K70" s="1209"/>
      <c r="L70" s="1209"/>
      <c r="M70" s="1209"/>
      <c r="N70" s="1209"/>
      <c r="O70" s="1209"/>
      <c r="P70" s="1209"/>
      <c r="Q70" s="1209"/>
      <c r="R70" s="1209"/>
      <c r="S70" s="1209"/>
      <c r="T70" s="1209"/>
      <c r="U70" s="418"/>
      <c r="V70" s="418"/>
      <c r="W70" s="418"/>
      <c r="X70" s="418"/>
      <c r="Y70" s="56"/>
    </row>
    <row r="71" spans="1:25" ht="15" hidden="1">
      <c r="A71" s="40"/>
      <c r="B71" s="75"/>
      <c r="C71" s="74"/>
      <c r="D71" s="58"/>
      <c r="E71" s="1209" t="s">
        <v>564</v>
      </c>
      <c r="F71" s="1209"/>
      <c r="G71" s="1209"/>
      <c r="H71" s="1209"/>
      <c r="I71" s="1209"/>
      <c r="J71" s="1209"/>
      <c r="K71" s="1209"/>
      <c r="L71" s="1209"/>
      <c r="M71" s="1209"/>
      <c r="N71" s="1209"/>
      <c r="O71" s="1209"/>
      <c r="P71" s="1209"/>
      <c r="Q71" s="1209"/>
      <c r="R71" s="1209"/>
      <c r="S71" s="1209"/>
      <c r="T71" s="1209"/>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9" t="s">
        <v>393</v>
      </c>
      <c r="F81" s="1209"/>
      <c r="G81" s="1209"/>
      <c r="H81" s="1209"/>
      <c r="I81" s="1209"/>
      <c r="J81" s="1209"/>
      <c r="K81" s="1209"/>
      <c r="L81" s="1209"/>
      <c r="M81" s="1209"/>
      <c r="N81" s="1209"/>
      <c r="O81" s="1209"/>
      <c r="P81" s="1209"/>
      <c r="Q81" s="1209"/>
      <c r="R81" s="1209"/>
      <c r="S81" s="1209"/>
      <c r="T81" s="1209"/>
      <c r="U81" s="1209"/>
      <c r="V81" s="223"/>
      <c r="W81" s="223"/>
      <c r="X81" s="223"/>
      <c r="Y81" s="56"/>
    </row>
    <row r="82" spans="1:25" ht="15" hidden="1" customHeight="1">
      <c r="A82" s="40"/>
      <c r="B82" s="75"/>
      <c r="C82" s="74"/>
      <c r="D82" s="58"/>
      <c r="E82" s="1210"/>
      <c r="F82" s="1210"/>
      <c r="G82" s="1210"/>
      <c r="H82" s="1206"/>
      <c r="I82" s="1207"/>
      <c r="J82" s="1207"/>
      <c r="K82" s="1207"/>
      <c r="L82" s="1207"/>
      <c r="M82" s="1207"/>
      <c r="N82" s="1207"/>
      <c r="O82" s="1207"/>
      <c r="P82" s="1207"/>
      <c r="Q82" s="1207"/>
      <c r="R82" s="1207"/>
      <c r="S82" s="1207"/>
      <c r="T82" s="1207"/>
      <c r="U82" s="1207"/>
      <c r="V82" s="1207"/>
      <c r="W82" s="1207"/>
      <c r="X82" s="1207"/>
      <c r="Y82" s="56"/>
    </row>
    <row r="83" spans="1:25" ht="15" hidden="1" customHeight="1">
      <c r="A83" s="40"/>
      <c r="B83" s="75"/>
      <c r="C83" s="74"/>
      <c r="D83" s="58"/>
      <c r="Y83" s="56"/>
    </row>
    <row r="84" spans="1:25" ht="15" hidden="1" customHeight="1">
      <c r="A84" s="40"/>
      <c r="B84" s="75"/>
      <c r="C84" s="74"/>
      <c r="D84" s="58"/>
      <c r="E84" s="67"/>
      <c r="F84" s="65"/>
      <c r="G84" s="66"/>
      <c r="H84" s="1205"/>
      <c r="I84" s="1205"/>
      <c r="J84" s="1205"/>
      <c r="K84" s="1205"/>
      <c r="L84" s="1205"/>
      <c r="M84" s="1205"/>
      <c r="N84" s="1205"/>
      <c r="O84" s="1205"/>
      <c r="P84" s="1205"/>
      <c r="Q84" s="1205"/>
      <c r="R84" s="1205"/>
      <c r="S84" s="1205"/>
      <c r="T84" s="1205"/>
      <c r="U84" s="1205"/>
      <c r="V84" s="1205"/>
      <c r="W84" s="1205"/>
      <c r="X84" s="120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3" t="s">
        <v>234</v>
      </c>
      <c r="F98" s="1213"/>
      <c r="G98" s="1213"/>
      <c r="H98" s="1213"/>
      <c r="I98" s="1213"/>
      <c r="J98" s="1213"/>
      <c r="K98" s="1213"/>
      <c r="L98" s="1213"/>
      <c r="M98" s="1213"/>
      <c r="N98" s="1213"/>
      <c r="O98" s="1213"/>
      <c r="P98" s="1213"/>
      <c r="Q98" s="1213"/>
      <c r="R98" s="1213"/>
      <c r="S98" s="1213"/>
      <c r="T98" s="1213"/>
      <c r="U98" s="1213"/>
      <c r="V98" s="1213"/>
      <c r="W98" s="1213"/>
      <c r="X98" s="1213"/>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t8kDeVd175z3bZoeeJQjVRRyVjQ5DD4JFn8N6NhfID9+LVku5R62tYFivRE+RUZWdWV3T1XC/YGoHwhBspa7bg==" saltValue="UWndLV0yTOeB+aMopMVJ1g=="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BS34"/>
  <sheetViews>
    <sheetView showGridLines="0" topLeftCell="AO4" zoomScaleNormal="100" workbookViewId="0">
      <selection activeCell="AC24" sqref="AC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customWidth="1"/>
    <col min="22" max="22" width="23.7109375" style="1074" customWidth="1"/>
    <col min="23" max="24" width="1.7109375" style="1074" hidden="1" customWidth="1"/>
    <col min="25" max="25" width="11.7109375" style="1074" customWidth="1"/>
    <col min="26" max="26" width="3.7109375" style="1074" customWidth="1"/>
    <col min="27" max="27" width="11.7109375" style="1074" customWidth="1"/>
    <col min="28" max="28" width="8.5703125" style="1074" customWidth="1"/>
    <col min="29" max="29" width="23.7109375" style="1074" customWidth="1"/>
    <col min="30" max="31" width="1.7109375" style="1074" hidden="1" customWidth="1"/>
    <col min="32" max="32" width="11.7109375" style="1074" customWidth="1"/>
    <col min="33" max="33" width="3.7109375" style="1074" customWidth="1"/>
    <col min="34" max="34" width="11.7109375" style="1074" customWidth="1"/>
    <col min="35" max="35" width="8.5703125" style="1074" customWidth="1"/>
    <col min="36" max="36" width="23.7109375" style="1074" customWidth="1"/>
    <col min="37" max="38" width="1.7109375" style="1074" hidden="1" customWidth="1"/>
    <col min="39" max="39" width="11.7109375" style="1074" customWidth="1"/>
    <col min="40" max="40" width="3.7109375" style="1074" customWidth="1"/>
    <col min="41" max="41" width="11.7109375" style="1074" customWidth="1"/>
    <col min="42" max="42" width="8.5703125" style="1074" customWidth="1"/>
    <col min="43" max="43" width="23.7109375" style="1074" customWidth="1"/>
    <col min="44" max="45" width="1.7109375" style="1074" hidden="1" customWidth="1"/>
    <col min="46" max="46" width="11.7109375" style="1074" customWidth="1"/>
    <col min="47" max="47" width="3.7109375" style="1074" customWidth="1"/>
    <col min="48" max="48" width="11.7109375" style="1074" customWidth="1"/>
    <col min="49" max="49" width="8.5703125" style="1074" customWidth="1"/>
    <col min="50" max="50" width="23.7109375" style="1074" customWidth="1"/>
    <col min="51" max="52" width="1.7109375" style="1074" hidden="1" customWidth="1"/>
    <col min="53" max="53" width="11.7109375" style="1074" customWidth="1"/>
    <col min="54" max="54" width="3.7109375" style="1074" customWidth="1"/>
    <col min="55" max="55" width="11.7109375" style="1074" customWidth="1"/>
    <col min="56" max="56" width="8.5703125" style="1074" hidden="1" customWidth="1"/>
    <col min="57" max="57" width="4.7109375" style="493" customWidth="1"/>
    <col min="58" max="58" width="115.7109375" style="493" customWidth="1"/>
    <col min="59" max="70" width="10.5703125" style="554"/>
    <col min="71" max="291" width="10.5703125" style="493"/>
    <col min="292" max="299" width="0" style="493" hidden="1" customWidth="1"/>
    <col min="300" max="302" width="3.7109375" style="493" customWidth="1"/>
    <col min="303" max="303" width="12.7109375" style="493" customWidth="1"/>
    <col min="304" max="304" width="47.42578125" style="493" customWidth="1"/>
    <col min="305" max="308" width="0" style="493" hidden="1" customWidth="1"/>
    <col min="309" max="309" width="11.7109375" style="493" customWidth="1"/>
    <col min="310" max="310" width="6.42578125" style="493" bestFit="1" customWidth="1"/>
    <col min="311" max="311" width="11.7109375" style="493" customWidth="1"/>
    <col min="312" max="312" width="0" style="493" hidden="1" customWidth="1"/>
    <col min="313" max="313" width="3.7109375" style="493" customWidth="1"/>
    <col min="314" max="314" width="11.140625" style="493" bestFit="1" customWidth="1"/>
    <col min="315" max="547" width="10.5703125" style="493"/>
    <col min="548" max="555" width="0" style="493" hidden="1" customWidth="1"/>
    <col min="556" max="558" width="3.7109375" style="493" customWidth="1"/>
    <col min="559" max="559" width="12.7109375" style="493" customWidth="1"/>
    <col min="560" max="560" width="47.42578125" style="493" customWidth="1"/>
    <col min="561" max="564" width="0" style="493" hidden="1" customWidth="1"/>
    <col min="565" max="565" width="11.7109375" style="493" customWidth="1"/>
    <col min="566" max="566" width="6.42578125" style="493" bestFit="1" customWidth="1"/>
    <col min="567" max="567" width="11.7109375" style="493" customWidth="1"/>
    <col min="568" max="568" width="0" style="493" hidden="1" customWidth="1"/>
    <col min="569" max="569" width="3.7109375" style="493" customWidth="1"/>
    <col min="570" max="570" width="11.140625" style="493" bestFit="1" customWidth="1"/>
    <col min="571" max="803" width="10.5703125" style="493"/>
    <col min="804" max="811" width="0" style="493" hidden="1" customWidth="1"/>
    <col min="812" max="814" width="3.7109375" style="493" customWidth="1"/>
    <col min="815" max="815" width="12.7109375" style="493" customWidth="1"/>
    <col min="816" max="816" width="47.42578125" style="493" customWidth="1"/>
    <col min="817" max="820" width="0" style="493" hidden="1" customWidth="1"/>
    <col min="821" max="821" width="11.7109375" style="493" customWidth="1"/>
    <col min="822" max="822" width="6.42578125" style="493" bestFit="1" customWidth="1"/>
    <col min="823" max="823" width="11.7109375" style="493" customWidth="1"/>
    <col min="824" max="824" width="0" style="493" hidden="1" customWidth="1"/>
    <col min="825" max="825" width="3.7109375" style="493" customWidth="1"/>
    <col min="826" max="826" width="11.140625" style="493" bestFit="1" customWidth="1"/>
    <col min="827" max="1059" width="10.5703125" style="493"/>
    <col min="1060" max="1067" width="0" style="493" hidden="1" customWidth="1"/>
    <col min="1068" max="1070" width="3.7109375" style="493" customWidth="1"/>
    <col min="1071" max="1071" width="12.7109375" style="493" customWidth="1"/>
    <col min="1072" max="1072" width="47.42578125" style="493" customWidth="1"/>
    <col min="1073" max="1076" width="0" style="493" hidden="1" customWidth="1"/>
    <col min="1077" max="1077" width="11.7109375" style="493" customWidth="1"/>
    <col min="1078" max="1078" width="6.42578125" style="493" bestFit="1" customWidth="1"/>
    <col min="1079" max="1079" width="11.7109375" style="493" customWidth="1"/>
    <col min="1080" max="1080" width="0" style="493" hidden="1" customWidth="1"/>
    <col min="1081" max="1081" width="3.7109375" style="493" customWidth="1"/>
    <col min="1082" max="1082" width="11.140625" style="493" bestFit="1" customWidth="1"/>
    <col min="1083" max="1315" width="10.5703125" style="493"/>
    <col min="1316" max="1323" width="0" style="493" hidden="1" customWidth="1"/>
    <col min="1324" max="1326" width="3.7109375" style="493" customWidth="1"/>
    <col min="1327" max="1327" width="12.7109375" style="493" customWidth="1"/>
    <col min="1328" max="1328" width="47.42578125" style="493" customWidth="1"/>
    <col min="1329" max="1332" width="0" style="493" hidden="1" customWidth="1"/>
    <col min="1333" max="1333" width="11.7109375" style="493" customWidth="1"/>
    <col min="1334" max="1334" width="6.42578125" style="493" bestFit="1" customWidth="1"/>
    <col min="1335" max="1335" width="11.7109375" style="493" customWidth="1"/>
    <col min="1336" max="1336" width="0" style="493" hidden="1" customWidth="1"/>
    <col min="1337" max="1337" width="3.7109375" style="493" customWidth="1"/>
    <col min="1338" max="1338" width="11.140625" style="493" bestFit="1" customWidth="1"/>
    <col min="1339" max="1571" width="10.5703125" style="493"/>
    <col min="1572" max="1579" width="0" style="493" hidden="1" customWidth="1"/>
    <col min="1580" max="1582" width="3.7109375" style="493" customWidth="1"/>
    <col min="1583" max="1583" width="12.7109375" style="493" customWidth="1"/>
    <col min="1584" max="1584" width="47.42578125" style="493" customWidth="1"/>
    <col min="1585" max="1588" width="0" style="493" hidden="1" customWidth="1"/>
    <col min="1589" max="1589" width="11.7109375" style="493" customWidth="1"/>
    <col min="1590" max="1590" width="6.42578125" style="493" bestFit="1" customWidth="1"/>
    <col min="1591" max="1591" width="11.7109375" style="493" customWidth="1"/>
    <col min="1592" max="1592" width="0" style="493" hidden="1" customWidth="1"/>
    <col min="1593" max="1593" width="3.7109375" style="493" customWidth="1"/>
    <col min="1594" max="1594" width="11.140625" style="493" bestFit="1" customWidth="1"/>
    <col min="1595" max="1827" width="10.5703125" style="493"/>
    <col min="1828" max="1835" width="0" style="493" hidden="1" customWidth="1"/>
    <col min="1836" max="1838" width="3.7109375" style="493" customWidth="1"/>
    <col min="1839" max="1839" width="12.7109375" style="493" customWidth="1"/>
    <col min="1840" max="1840" width="47.42578125" style="493" customWidth="1"/>
    <col min="1841" max="1844" width="0" style="493" hidden="1" customWidth="1"/>
    <col min="1845" max="1845" width="11.7109375" style="493" customWidth="1"/>
    <col min="1846" max="1846" width="6.42578125" style="493" bestFit="1" customWidth="1"/>
    <col min="1847" max="1847" width="11.7109375" style="493" customWidth="1"/>
    <col min="1848" max="1848" width="0" style="493" hidden="1" customWidth="1"/>
    <col min="1849" max="1849" width="3.7109375" style="493" customWidth="1"/>
    <col min="1850" max="1850" width="11.140625" style="493" bestFit="1" customWidth="1"/>
    <col min="1851" max="2083" width="10.5703125" style="493"/>
    <col min="2084" max="2091" width="0" style="493" hidden="1" customWidth="1"/>
    <col min="2092" max="2094" width="3.7109375" style="493" customWidth="1"/>
    <col min="2095" max="2095" width="12.7109375" style="493" customWidth="1"/>
    <col min="2096" max="2096" width="47.42578125" style="493" customWidth="1"/>
    <col min="2097" max="2100" width="0" style="493" hidden="1" customWidth="1"/>
    <col min="2101" max="2101" width="11.7109375" style="493" customWidth="1"/>
    <col min="2102" max="2102" width="6.42578125" style="493" bestFit="1" customWidth="1"/>
    <col min="2103" max="2103" width="11.7109375" style="493" customWidth="1"/>
    <col min="2104" max="2104" width="0" style="493" hidden="1" customWidth="1"/>
    <col min="2105" max="2105" width="3.7109375" style="493" customWidth="1"/>
    <col min="2106" max="2106" width="11.140625" style="493" bestFit="1" customWidth="1"/>
    <col min="2107" max="2339" width="10.5703125" style="493"/>
    <col min="2340" max="2347" width="0" style="493" hidden="1" customWidth="1"/>
    <col min="2348" max="2350" width="3.7109375" style="493" customWidth="1"/>
    <col min="2351" max="2351" width="12.7109375" style="493" customWidth="1"/>
    <col min="2352" max="2352" width="47.42578125" style="493" customWidth="1"/>
    <col min="2353" max="2356" width="0" style="493" hidden="1" customWidth="1"/>
    <col min="2357" max="2357" width="11.7109375" style="493" customWidth="1"/>
    <col min="2358" max="2358" width="6.42578125" style="493" bestFit="1" customWidth="1"/>
    <col min="2359" max="2359" width="11.7109375" style="493" customWidth="1"/>
    <col min="2360" max="2360" width="0" style="493" hidden="1" customWidth="1"/>
    <col min="2361" max="2361" width="3.7109375" style="493" customWidth="1"/>
    <col min="2362" max="2362" width="11.140625" style="493" bestFit="1" customWidth="1"/>
    <col min="2363" max="2595" width="10.5703125" style="493"/>
    <col min="2596" max="2603" width="0" style="493" hidden="1" customWidth="1"/>
    <col min="2604" max="2606" width="3.7109375" style="493" customWidth="1"/>
    <col min="2607" max="2607" width="12.7109375" style="493" customWidth="1"/>
    <col min="2608" max="2608" width="47.42578125" style="493" customWidth="1"/>
    <col min="2609" max="2612" width="0" style="493" hidden="1" customWidth="1"/>
    <col min="2613" max="2613" width="11.7109375" style="493" customWidth="1"/>
    <col min="2614" max="2614" width="6.42578125" style="493" bestFit="1" customWidth="1"/>
    <col min="2615" max="2615" width="11.7109375" style="493" customWidth="1"/>
    <col min="2616" max="2616" width="0" style="493" hidden="1" customWidth="1"/>
    <col min="2617" max="2617" width="3.7109375" style="493" customWidth="1"/>
    <col min="2618" max="2618" width="11.140625" style="493" bestFit="1" customWidth="1"/>
    <col min="2619" max="2851" width="10.5703125" style="493"/>
    <col min="2852" max="2859" width="0" style="493" hidden="1" customWidth="1"/>
    <col min="2860" max="2862" width="3.7109375" style="493" customWidth="1"/>
    <col min="2863" max="2863" width="12.7109375" style="493" customWidth="1"/>
    <col min="2864" max="2864" width="47.42578125" style="493" customWidth="1"/>
    <col min="2865" max="2868" width="0" style="493" hidden="1" customWidth="1"/>
    <col min="2869" max="2869" width="11.7109375" style="493" customWidth="1"/>
    <col min="2870" max="2870" width="6.42578125" style="493" bestFit="1" customWidth="1"/>
    <col min="2871" max="2871" width="11.7109375" style="493" customWidth="1"/>
    <col min="2872" max="2872" width="0" style="493" hidden="1" customWidth="1"/>
    <col min="2873" max="2873" width="3.7109375" style="493" customWidth="1"/>
    <col min="2874" max="2874" width="11.140625" style="493" bestFit="1" customWidth="1"/>
    <col min="2875" max="3107" width="10.5703125" style="493"/>
    <col min="3108" max="3115" width="0" style="493" hidden="1" customWidth="1"/>
    <col min="3116" max="3118" width="3.7109375" style="493" customWidth="1"/>
    <col min="3119" max="3119" width="12.7109375" style="493" customWidth="1"/>
    <col min="3120" max="3120" width="47.42578125" style="493" customWidth="1"/>
    <col min="3121" max="3124" width="0" style="493" hidden="1" customWidth="1"/>
    <col min="3125" max="3125" width="11.7109375" style="493" customWidth="1"/>
    <col min="3126" max="3126" width="6.42578125" style="493" bestFit="1" customWidth="1"/>
    <col min="3127" max="3127" width="11.7109375" style="493" customWidth="1"/>
    <col min="3128" max="3128" width="0" style="493" hidden="1" customWidth="1"/>
    <col min="3129" max="3129" width="3.7109375" style="493" customWidth="1"/>
    <col min="3130" max="3130" width="11.140625" style="493" bestFit="1" customWidth="1"/>
    <col min="3131" max="3363" width="10.5703125" style="493"/>
    <col min="3364" max="3371" width="0" style="493" hidden="1" customWidth="1"/>
    <col min="3372" max="3374" width="3.7109375" style="493" customWidth="1"/>
    <col min="3375" max="3375" width="12.7109375" style="493" customWidth="1"/>
    <col min="3376" max="3376" width="47.42578125" style="493" customWidth="1"/>
    <col min="3377" max="3380" width="0" style="493" hidden="1" customWidth="1"/>
    <col min="3381" max="3381" width="11.7109375" style="493" customWidth="1"/>
    <col min="3382" max="3382" width="6.42578125" style="493" bestFit="1" customWidth="1"/>
    <col min="3383" max="3383" width="11.7109375" style="493" customWidth="1"/>
    <col min="3384" max="3384" width="0" style="493" hidden="1" customWidth="1"/>
    <col min="3385" max="3385" width="3.7109375" style="493" customWidth="1"/>
    <col min="3386" max="3386" width="11.140625" style="493" bestFit="1" customWidth="1"/>
    <col min="3387" max="3619" width="10.5703125" style="493"/>
    <col min="3620" max="3627" width="0" style="493" hidden="1" customWidth="1"/>
    <col min="3628" max="3630" width="3.7109375" style="493" customWidth="1"/>
    <col min="3631" max="3631" width="12.7109375" style="493" customWidth="1"/>
    <col min="3632" max="3632" width="47.42578125" style="493" customWidth="1"/>
    <col min="3633" max="3636" width="0" style="493" hidden="1" customWidth="1"/>
    <col min="3637" max="3637" width="11.7109375" style="493" customWidth="1"/>
    <col min="3638" max="3638" width="6.42578125" style="493" bestFit="1" customWidth="1"/>
    <col min="3639" max="3639" width="11.7109375" style="493" customWidth="1"/>
    <col min="3640" max="3640" width="0" style="493" hidden="1" customWidth="1"/>
    <col min="3641" max="3641" width="3.7109375" style="493" customWidth="1"/>
    <col min="3642" max="3642" width="11.140625" style="493" bestFit="1" customWidth="1"/>
    <col min="3643" max="3875" width="10.5703125" style="493"/>
    <col min="3876" max="3883" width="0" style="493" hidden="1" customWidth="1"/>
    <col min="3884" max="3886" width="3.7109375" style="493" customWidth="1"/>
    <col min="3887" max="3887" width="12.7109375" style="493" customWidth="1"/>
    <col min="3888" max="3888" width="47.42578125" style="493" customWidth="1"/>
    <col min="3889" max="3892" width="0" style="493" hidden="1" customWidth="1"/>
    <col min="3893" max="3893" width="11.7109375" style="493" customWidth="1"/>
    <col min="3894" max="3894" width="6.42578125" style="493" bestFit="1" customWidth="1"/>
    <col min="3895" max="3895" width="11.7109375" style="493" customWidth="1"/>
    <col min="3896" max="3896" width="0" style="493" hidden="1" customWidth="1"/>
    <col min="3897" max="3897" width="3.7109375" style="493" customWidth="1"/>
    <col min="3898" max="3898" width="11.140625" style="493" bestFit="1" customWidth="1"/>
    <col min="3899" max="4131" width="10.5703125" style="493"/>
    <col min="4132" max="4139" width="0" style="493" hidden="1" customWidth="1"/>
    <col min="4140" max="4142" width="3.7109375" style="493" customWidth="1"/>
    <col min="4143" max="4143" width="12.7109375" style="493" customWidth="1"/>
    <col min="4144" max="4144" width="47.42578125" style="493" customWidth="1"/>
    <col min="4145" max="4148" width="0" style="493" hidden="1" customWidth="1"/>
    <col min="4149" max="4149" width="11.7109375" style="493" customWidth="1"/>
    <col min="4150" max="4150" width="6.42578125" style="493" bestFit="1" customWidth="1"/>
    <col min="4151" max="4151" width="11.7109375" style="493" customWidth="1"/>
    <col min="4152" max="4152" width="0" style="493" hidden="1" customWidth="1"/>
    <col min="4153" max="4153" width="3.7109375" style="493" customWidth="1"/>
    <col min="4154" max="4154" width="11.140625" style="493" bestFit="1" customWidth="1"/>
    <col min="4155" max="4387" width="10.5703125" style="493"/>
    <col min="4388" max="4395" width="0" style="493" hidden="1" customWidth="1"/>
    <col min="4396" max="4398" width="3.7109375" style="493" customWidth="1"/>
    <col min="4399" max="4399" width="12.7109375" style="493" customWidth="1"/>
    <col min="4400" max="4400" width="47.42578125" style="493" customWidth="1"/>
    <col min="4401" max="4404" width="0" style="493" hidden="1" customWidth="1"/>
    <col min="4405" max="4405" width="11.7109375" style="493" customWidth="1"/>
    <col min="4406" max="4406" width="6.42578125" style="493" bestFit="1" customWidth="1"/>
    <col min="4407" max="4407" width="11.7109375" style="493" customWidth="1"/>
    <col min="4408" max="4408" width="0" style="493" hidden="1" customWidth="1"/>
    <col min="4409" max="4409" width="3.7109375" style="493" customWidth="1"/>
    <col min="4410" max="4410" width="11.140625" style="493" bestFit="1" customWidth="1"/>
    <col min="4411" max="4643" width="10.5703125" style="493"/>
    <col min="4644" max="4651" width="0" style="493" hidden="1" customWidth="1"/>
    <col min="4652" max="4654" width="3.7109375" style="493" customWidth="1"/>
    <col min="4655" max="4655" width="12.7109375" style="493" customWidth="1"/>
    <col min="4656" max="4656" width="47.42578125" style="493" customWidth="1"/>
    <col min="4657" max="4660" width="0" style="493" hidden="1" customWidth="1"/>
    <col min="4661" max="4661" width="11.7109375" style="493" customWidth="1"/>
    <col min="4662" max="4662" width="6.42578125" style="493" bestFit="1" customWidth="1"/>
    <col min="4663" max="4663" width="11.7109375" style="493" customWidth="1"/>
    <col min="4664" max="4664" width="0" style="493" hidden="1" customWidth="1"/>
    <col min="4665" max="4665" width="3.7109375" style="493" customWidth="1"/>
    <col min="4666" max="4666" width="11.140625" style="493" bestFit="1" customWidth="1"/>
    <col min="4667" max="4899" width="10.5703125" style="493"/>
    <col min="4900" max="4907" width="0" style="493" hidden="1" customWidth="1"/>
    <col min="4908" max="4910" width="3.7109375" style="493" customWidth="1"/>
    <col min="4911" max="4911" width="12.7109375" style="493" customWidth="1"/>
    <col min="4912" max="4912" width="47.42578125" style="493" customWidth="1"/>
    <col min="4913" max="4916" width="0" style="493" hidden="1" customWidth="1"/>
    <col min="4917" max="4917" width="11.7109375" style="493" customWidth="1"/>
    <col min="4918" max="4918" width="6.42578125" style="493" bestFit="1" customWidth="1"/>
    <col min="4919" max="4919" width="11.7109375" style="493" customWidth="1"/>
    <col min="4920" max="4920" width="0" style="493" hidden="1" customWidth="1"/>
    <col min="4921" max="4921" width="3.7109375" style="493" customWidth="1"/>
    <col min="4922" max="4922" width="11.140625" style="493" bestFit="1" customWidth="1"/>
    <col min="4923" max="5155" width="10.5703125" style="493"/>
    <col min="5156" max="5163" width="0" style="493" hidden="1" customWidth="1"/>
    <col min="5164" max="5166" width="3.7109375" style="493" customWidth="1"/>
    <col min="5167" max="5167" width="12.7109375" style="493" customWidth="1"/>
    <col min="5168" max="5168" width="47.42578125" style="493" customWidth="1"/>
    <col min="5169" max="5172" width="0" style="493" hidden="1" customWidth="1"/>
    <col min="5173" max="5173" width="11.7109375" style="493" customWidth="1"/>
    <col min="5174" max="5174" width="6.42578125" style="493" bestFit="1" customWidth="1"/>
    <col min="5175" max="5175" width="11.7109375" style="493" customWidth="1"/>
    <col min="5176" max="5176" width="0" style="493" hidden="1" customWidth="1"/>
    <col min="5177" max="5177" width="3.7109375" style="493" customWidth="1"/>
    <col min="5178" max="5178" width="11.140625" style="493" bestFit="1" customWidth="1"/>
    <col min="5179" max="5411" width="10.5703125" style="493"/>
    <col min="5412" max="5419" width="0" style="493" hidden="1" customWidth="1"/>
    <col min="5420" max="5422" width="3.7109375" style="493" customWidth="1"/>
    <col min="5423" max="5423" width="12.7109375" style="493" customWidth="1"/>
    <col min="5424" max="5424" width="47.42578125" style="493" customWidth="1"/>
    <col min="5425" max="5428" width="0" style="493" hidden="1" customWidth="1"/>
    <col min="5429" max="5429" width="11.7109375" style="493" customWidth="1"/>
    <col min="5430" max="5430" width="6.42578125" style="493" bestFit="1" customWidth="1"/>
    <col min="5431" max="5431" width="11.7109375" style="493" customWidth="1"/>
    <col min="5432" max="5432" width="0" style="493" hidden="1" customWidth="1"/>
    <col min="5433" max="5433" width="3.7109375" style="493" customWidth="1"/>
    <col min="5434" max="5434" width="11.140625" style="493" bestFit="1" customWidth="1"/>
    <col min="5435" max="5667" width="10.5703125" style="493"/>
    <col min="5668" max="5675" width="0" style="493" hidden="1" customWidth="1"/>
    <col min="5676" max="5678" width="3.7109375" style="493" customWidth="1"/>
    <col min="5679" max="5679" width="12.7109375" style="493" customWidth="1"/>
    <col min="5680" max="5680" width="47.42578125" style="493" customWidth="1"/>
    <col min="5681" max="5684" width="0" style="493" hidden="1" customWidth="1"/>
    <col min="5685" max="5685" width="11.7109375" style="493" customWidth="1"/>
    <col min="5686" max="5686" width="6.42578125" style="493" bestFit="1" customWidth="1"/>
    <col min="5687" max="5687" width="11.7109375" style="493" customWidth="1"/>
    <col min="5688" max="5688" width="0" style="493" hidden="1" customWidth="1"/>
    <col min="5689" max="5689" width="3.7109375" style="493" customWidth="1"/>
    <col min="5690" max="5690" width="11.140625" style="493" bestFit="1" customWidth="1"/>
    <col min="5691" max="5923" width="10.5703125" style="493"/>
    <col min="5924" max="5931" width="0" style="493" hidden="1" customWidth="1"/>
    <col min="5932" max="5934" width="3.7109375" style="493" customWidth="1"/>
    <col min="5935" max="5935" width="12.7109375" style="493" customWidth="1"/>
    <col min="5936" max="5936" width="47.42578125" style="493" customWidth="1"/>
    <col min="5937" max="5940" width="0" style="493" hidden="1" customWidth="1"/>
    <col min="5941" max="5941" width="11.7109375" style="493" customWidth="1"/>
    <col min="5942" max="5942" width="6.42578125" style="493" bestFit="1" customWidth="1"/>
    <col min="5943" max="5943" width="11.7109375" style="493" customWidth="1"/>
    <col min="5944" max="5944" width="0" style="493" hidden="1" customWidth="1"/>
    <col min="5945" max="5945" width="3.7109375" style="493" customWidth="1"/>
    <col min="5946" max="5946" width="11.140625" style="493" bestFit="1" customWidth="1"/>
    <col min="5947" max="6179" width="10.5703125" style="493"/>
    <col min="6180" max="6187" width="0" style="493" hidden="1" customWidth="1"/>
    <col min="6188" max="6190" width="3.7109375" style="493" customWidth="1"/>
    <col min="6191" max="6191" width="12.7109375" style="493" customWidth="1"/>
    <col min="6192" max="6192" width="47.42578125" style="493" customWidth="1"/>
    <col min="6193" max="6196" width="0" style="493" hidden="1" customWidth="1"/>
    <col min="6197" max="6197" width="11.7109375" style="493" customWidth="1"/>
    <col min="6198" max="6198" width="6.42578125" style="493" bestFit="1" customWidth="1"/>
    <col min="6199" max="6199" width="11.7109375" style="493" customWidth="1"/>
    <col min="6200" max="6200" width="0" style="493" hidden="1" customWidth="1"/>
    <col min="6201" max="6201" width="3.7109375" style="493" customWidth="1"/>
    <col min="6202" max="6202" width="11.140625" style="493" bestFit="1" customWidth="1"/>
    <col min="6203" max="6435" width="10.5703125" style="493"/>
    <col min="6436" max="6443" width="0" style="493" hidden="1" customWidth="1"/>
    <col min="6444" max="6446" width="3.7109375" style="493" customWidth="1"/>
    <col min="6447" max="6447" width="12.7109375" style="493" customWidth="1"/>
    <col min="6448" max="6448" width="47.42578125" style="493" customWidth="1"/>
    <col min="6449" max="6452" width="0" style="493" hidden="1" customWidth="1"/>
    <col min="6453" max="6453" width="11.7109375" style="493" customWidth="1"/>
    <col min="6454" max="6454" width="6.42578125" style="493" bestFit="1" customWidth="1"/>
    <col min="6455" max="6455" width="11.7109375" style="493" customWidth="1"/>
    <col min="6456" max="6456" width="0" style="493" hidden="1" customWidth="1"/>
    <col min="6457" max="6457" width="3.7109375" style="493" customWidth="1"/>
    <col min="6458" max="6458" width="11.140625" style="493" bestFit="1" customWidth="1"/>
    <col min="6459" max="6691" width="10.5703125" style="493"/>
    <col min="6692" max="6699" width="0" style="493" hidden="1" customWidth="1"/>
    <col min="6700" max="6702" width="3.7109375" style="493" customWidth="1"/>
    <col min="6703" max="6703" width="12.7109375" style="493" customWidth="1"/>
    <col min="6704" max="6704" width="47.42578125" style="493" customWidth="1"/>
    <col min="6705" max="6708" width="0" style="493" hidden="1" customWidth="1"/>
    <col min="6709" max="6709" width="11.7109375" style="493" customWidth="1"/>
    <col min="6710" max="6710" width="6.42578125" style="493" bestFit="1" customWidth="1"/>
    <col min="6711" max="6711" width="11.7109375" style="493" customWidth="1"/>
    <col min="6712" max="6712" width="0" style="493" hidden="1" customWidth="1"/>
    <col min="6713" max="6713" width="3.7109375" style="493" customWidth="1"/>
    <col min="6714" max="6714" width="11.140625" style="493" bestFit="1" customWidth="1"/>
    <col min="6715" max="6947" width="10.5703125" style="493"/>
    <col min="6948" max="6955" width="0" style="493" hidden="1" customWidth="1"/>
    <col min="6956" max="6958" width="3.7109375" style="493" customWidth="1"/>
    <col min="6959" max="6959" width="12.7109375" style="493" customWidth="1"/>
    <col min="6960" max="6960" width="47.42578125" style="493" customWidth="1"/>
    <col min="6961" max="6964" width="0" style="493" hidden="1" customWidth="1"/>
    <col min="6965" max="6965" width="11.7109375" style="493" customWidth="1"/>
    <col min="6966" max="6966" width="6.42578125" style="493" bestFit="1" customWidth="1"/>
    <col min="6967" max="6967" width="11.7109375" style="493" customWidth="1"/>
    <col min="6968" max="6968" width="0" style="493" hidden="1" customWidth="1"/>
    <col min="6969" max="6969" width="3.7109375" style="493" customWidth="1"/>
    <col min="6970" max="6970" width="11.140625" style="493" bestFit="1" customWidth="1"/>
    <col min="6971" max="7203" width="10.5703125" style="493"/>
    <col min="7204" max="7211" width="0" style="493" hidden="1" customWidth="1"/>
    <col min="7212" max="7214" width="3.7109375" style="493" customWidth="1"/>
    <col min="7215" max="7215" width="12.7109375" style="493" customWidth="1"/>
    <col min="7216" max="7216" width="47.42578125" style="493" customWidth="1"/>
    <col min="7217" max="7220" width="0" style="493" hidden="1" customWidth="1"/>
    <col min="7221" max="7221" width="11.7109375" style="493" customWidth="1"/>
    <col min="7222" max="7222" width="6.42578125" style="493" bestFit="1" customWidth="1"/>
    <col min="7223" max="7223" width="11.7109375" style="493" customWidth="1"/>
    <col min="7224" max="7224" width="0" style="493" hidden="1" customWidth="1"/>
    <col min="7225" max="7225" width="3.7109375" style="493" customWidth="1"/>
    <col min="7226" max="7226" width="11.140625" style="493" bestFit="1" customWidth="1"/>
    <col min="7227" max="7459" width="10.5703125" style="493"/>
    <col min="7460" max="7467" width="0" style="493" hidden="1" customWidth="1"/>
    <col min="7468" max="7470" width="3.7109375" style="493" customWidth="1"/>
    <col min="7471" max="7471" width="12.7109375" style="493" customWidth="1"/>
    <col min="7472" max="7472" width="47.42578125" style="493" customWidth="1"/>
    <col min="7473" max="7476" width="0" style="493" hidden="1" customWidth="1"/>
    <col min="7477" max="7477" width="11.7109375" style="493" customWidth="1"/>
    <col min="7478" max="7478" width="6.42578125" style="493" bestFit="1" customWidth="1"/>
    <col min="7479" max="7479" width="11.7109375" style="493" customWidth="1"/>
    <col min="7480" max="7480" width="0" style="493" hidden="1" customWidth="1"/>
    <col min="7481" max="7481" width="3.7109375" style="493" customWidth="1"/>
    <col min="7482" max="7482" width="11.140625" style="493" bestFit="1" customWidth="1"/>
    <col min="7483" max="7715" width="10.5703125" style="493"/>
    <col min="7716" max="7723" width="0" style="493" hidden="1" customWidth="1"/>
    <col min="7724" max="7726" width="3.7109375" style="493" customWidth="1"/>
    <col min="7727" max="7727" width="12.7109375" style="493" customWidth="1"/>
    <col min="7728" max="7728" width="47.42578125" style="493" customWidth="1"/>
    <col min="7729" max="7732" width="0" style="493" hidden="1" customWidth="1"/>
    <col min="7733" max="7733" width="11.7109375" style="493" customWidth="1"/>
    <col min="7734" max="7734" width="6.42578125" style="493" bestFit="1" customWidth="1"/>
    <col min="7735" max="7735" width="11.7109375" style="493" customWidth="1"/>
    <col min="7736" max="7736" width="0" style="493" hidden="1" customWidth="1"/>
    <col min="7737" max="7737" width="3.7109375" style="493" customWidth="1"/>
    <col min="7738" max="7738" width="11.140625" style="493" bestFit="1" customWidth="1"/>
    <col min="7739" max="7971" width="10.5703125" style="493"/>
    <col min="7972" max="7979" width="0" style="493" hidden="1" customWidth="1"/>
    <col min="7980" max="7982" width="3.7109375" style="493" customWidth="1"/>
    <col min="7983" max="7983" width="12.7109375" style="493" customWidth="1"/>
    <col min="7984" max="7984" width="47.42578125" style="493" customWidth="1"/>
    <col min="7985" max="7988" width="0" style="493" hidden="1" customWidth="1"/>
    <col min="7989" max="7989" width="11.7109375" style="493" customWidth="1"/>
    <col min="7990" max="7990" width="6.42578125" style="493" bestFit="1" customWidth="1"/>
    <col min="7991" max="7991" width="11.7109375" style="493" customWidth="1"/>
    <col min="7992" max="7992" width="0" style="493" hidden="1" customWidth="1"/>
    <col min="7993" max="7993" width="3.7109375" style="493" customWidth="1"/>
    <col min="7994" max="7994" width="11.140625" style="493" bestFit="1" customWidth="1"/>
    <col min="7995" max="8227" width="10.5703125" style="493"/>
    <col min="8228" max="8235" width="0" style="493" hidden="1" customWidth="1"/>
    <col min="8236" max="8238" width="3.7109375" style="493" customWidth="1"/>
    <col min="8239" max="8239" width="12.7109375" style="493" customWidth="1"/>
    <col min="8240" max="8240" width="47.42578125" style="493" customWidth="1"/>
    <col min="8241" max="8244" width="0" style="493" hidden="1" customWidth="1"/>
    <col min="8245" max="8245" width="11.7109375" style="493" customWidth="1"/>
    <col min="8246" max="8246" width="6.42578125" style="493" bestFit="1" customWidth="1"/>
    <col min="8247" max="8247" width="11.7109375" style="493" customWidth="1"/>
    <col min="8248" max="8248" width="0" style="493" hidden="1" customWidth="1"/>
    <col min="8249" max="8249" width="3.7109375" style="493" customWidth="1"/>
    <col min="8250" max="8250" width="11.140625" style="493" bestFit="1" customWidth="1"/>
    <col min="8251" max="8483" width="10.5703125" style="493"/>
    <col min="8484" max="8491" width="0" style="493" hidden="1" customWidth="1"/>
    <col min="8492" max="8494" width="3.7109375" style="493" customWidth="1"/>
    <col min="8495" max="8495" width="12.7109375" style="493" customWidth="1"/>
    <col min="8496" max="8496" width="47.42578125" style="493" customWidth="1"/>
    <col min="8497" max="8500" width="0" style="493" hidden="1" customWidth="1"/>
    <col min="8501" max="8501" width="11.7109375" style="493" customWidth="1"/>
    <col min="8502" max="8502" width="6.42578125" style="493" bestFit="1" customWidth="1"/>
    <col min="8503" max="8503" width="11.7109375" style="493" customWidth="1"/>
    <col min="8504" max="8504" width="0" style="493" hidden="1" customWidth="1"/>
    <col min="8505" max="8505" width="3.7109375" style="493" customWidth="1"/>
    <col min="8506" max="8506" width="11.140625" style="493" bestFit="1" customWidth="1"/>
    <col min="8507" max="8739" width="10.5703125" style="493"/>
    <col min="8740" max="8747" width="0" style="493" hidden="1" customWidth="1"/>
    <col min="8748" max="8750" width="3.7109375" style="493" customWidth="1"/>
    <col min="8751" max="8751" width="12.7109375" style="493" customWidth="1"/>
    <col min="8752" max="8752" width="47.42578125" style="493" customWidth="1"/>
    <col min="8753" max="8756" width="0" style="493" hidden="1" customWidth="1"/>
    <col min="8757" max="8757" width="11.7109375" style="493" customWidth="1"/>
    <col min="8758" max="8758" width="6.42578125" style="493" bestFit="1" customWidth="1"/>
    <col min="8759" max="8759" width="11.7109375" style="493" customWidth="1"/>
    <col min="8760" max="8760" width="0" style="493" hidden="1" customWidth="1"/>
    <col min="8761" max="8761" width="3.7109375" style="493" customWidth="1"/>
    <col min="8762" max="8762" width="11.140625" style="493" bestFit="1" customWidth="1"/>
    <col min="8763" max="8995" width="10.5703125" style="493"/>
    <col min="8996" max="9003" width="0" style="493" hidden="1" customWidth="1"/>
    <col min="9004" max="9006" width="3.7109375" style="493" customWidth="1"/>
    <col min="9007" max="9007" width="12.7109375" style="493" customWidth="1"/>
    <col min="9008" max="9008" width="47.42578125" style="493" customWidth="1"/>
    <col min="9009" max="9012" width="0" style="493" hidden="1" customWidth="1"/>
    <col min="9013" max="9013" width="11.7109375" style="493" customWidth="1"/>
    <col min="9014" max="9014" width="6.42578125" style="493" bestFit="1" customWidth="1"/>
    <col min="9015" max="9015" width="11.7109375" style="493" customWidth="1"/>
    <col min="9016" max="9016" width="0" style="493" hidden="1" customWidth="1"/>
    <col min="9017" max="9017" width="3.7109375" style="493" customWidth="1"/>
    <col min="9018" max="9018" width="11.140625" style="493" bestFit="1" customWidth="1"/>
    <col min="9019" max="9251" width="10.5703125" style="493"/>
    <col min="9252" max="9259" width="0" style="493" hidden="1" customWidth="1"/>
    <col min="9260" max="9262" width="3.7109375" style="493" customWidth="1"/>
    <col min="9263" max="9263" width="12.7109375" style="493" customWidth="1"/>
    <col min="9264" max="9264" width="47.42578125" style="493" customWidth="1"/>
    <col min="9265" max="9268" width="0" style="493" hidden="1" customWidth="1"/>
    <col min="9269" max="9269" width="11.7109375" style="493" customWidth="1"/>
    <col min="9270" max="9270" width="6.42578125" style="493" bestFit="1" customWidth="1"/>
    <col min="9271" max="9271" width="11.7109375" style="493" customWidth="1"/>
    <col min="9272" max="9272" width="0" style="493" hidden="1" customWidth="1"/>
    <col min="9273" max="9273" width="3.7109375" style="493" customWidth="1"/>
    <col min="9274" max="9274" width="11.140625" style="493" bestFit="1" customWidth="1"/>
    <col min="9275" max="9507" width="10.5703125" style="493"/>
    <col min="9508" max="9515" width="0" style="493" hidden="1" customWidth="1"/>
    <col min="9516" max="9518" width="3.7109375" style="493" customWidth="1"/>
    <col min="9519" max="9519" width="12.7109375" style="493" customWidth="1"/>
    <col min="9520" max="9520" width="47.42578125" style="493" customWidth="1"/>
    <col min="9521" max="9524" width="0" style="493" hidden="1" customWidth="1"/>
    <col min="9525" max="9525" width="11.7109375" style="493" customWidth="1"/>
    <col min="9526" max="9526" width="6.42578125" style="493" bestFit="1" customWidth="1"/>
    <col min="9527" max="9527" width="11.7109375" style="493" customWidth="1"/>
    <col min="9528" max="9528" width="0" style="493" hidden="1" customWidth="1"/>
    <col min="9529" max="9529" width="3.7109375" style="493" customWidth="1"/>
    <col min="9530" max="9530" width="11.140625" style="493" bestFit="1" customWidth="1"/>
    <col min="9531" max="9763" width="10.5703125" style="493"/>
    <col min="9764" max="9771" width="0" style="493" hidden="1" customWidth="1"/>
    <col min="9772" max="9774" width="3.7109375" style="493" customWidth="1"/>
    <col min="9775" max="9775" width="12.7109375" style="493" customWidth="1"/>
    <col min="9776" max="9776" width="47.42578125" style="493" customWidth="1"/>
    <col min="9777" max="9780" width="0" style="493" hidden="1" customWidth="1"/>
    <col min="9781" max="9781" width="11.7109375" style="493" customWidth="1"/>
    <col min="9782" max="9782" width="6.42578125" style="493" bestFit="1" customWidth="1"/>
    <col min="9783" max="9783" width="11.7109375" style="493" customWidth="1"/>
    <col min="9784" max="9784" width="0" style="493" hidden="1" customWidth="1"/>
    <col min="9785" max="9785" width="3.7109375" style="493" customWidth="1"/>
    <col min="9786" max="9786" width="11.140625" style="493" bestFit="1" customWidth="1"/>
    <col min="9787" max="10019" width="10.5703125" style="493"/>
    <col min="10020" max="10027" width="0" style="493" hidden="1" customWidth="1"/>
    <col min="10028" max="10030" width="3.7109375" style="493" customWidth="1"/>
    <col min="10031" max="10031" width="12.7109375" style="493" customWidth="1"/>
    <col min="10032" max="10032" width="47.42578125" style="493" customWidth="1"/>
    <col min="10033" max="10036" width="0" style="493" hidden="1" customWidth="1"/>
    <col min="10037" max="10037" width="11.7109375" style="493" customWidth="1"/>
    <col min="10038" max="10038" width="6.42578125" style="493" bestFit="1" customWidth="1"/>
    <col min="10039" max="10039" width="11.7109375" style="493" customWidth="1"/>
    <col min="10040" max="10040" width="0" style="493" hidden="1" customWidth="1"/>
    <col min="10041" max="10041" width="3.7109375" style="493" customWidth="1"/>
    <col min="10042" max="10042" width="11.140625" style="493" bestFit="1" customWidth="1"/>
    <col min="10043" max="10275" width="10.5703125" style="493"/>
    <col min="10276" max="10283" width="0" style="493" hidden="1" customWidth="1"/>
    <col min="10284" max="10286" width="3.7109375" style="493" customWidth="1"/>
    <col min="10287" max="10287" width="12.7109375" style="493" customWidth="1"/>
    <col min="10288" max="10288" width="47.42578125" style="493" customWidth="1"/>
    <col min="10289" max="10292" width="0" style="493" hidden="1" customWidth="1"/>
    <col min="10293" max="10293" width="11.7109375" style="493" customWidth="1"/>
    <col min="10294" max="10294" width="6.42578125" style="493" bestFit="1" customWidth="1"/>
    <col min="10295" max="10295" width="11.7109375" style="493" customWidth="1"/>
    <col min="10296" max="10296" width="0" style="493" hidden="1" customWidth="1"/>
    <col min="10297" max="10297" width="3.7109375" style="493" customWidth="1"/>
    <col min="10298" max="10298" width="11.140625" style="493" bestFit="1" customWidth="1"/>
    <col min="10299" max="10531" width="10.5703125" style="493"/>
    <col min="10532" max="10539" width="0" style="493" hidden="1" customWidth="1"/>
    <col min="10540" max="10542" width="3.7109375" style="493" customWidth="1"/>
    <col min="10543" max="10543" width="12.7109375" style="493" customWidth="1"/>
    <col min="10544" max="10544" width="47.42578125" style="493" customWidth="1"/>
    <col min="10545" max="10548" width="0" style="493" hidden="1" customWidth="1"/>
    <col min="10549" max="10549" width="11.7109375" style="493" customWidth="1"/>
    <col min="10550" max="10550" width="6.42578125" style="493" bestFit="1" customWidth="1"/>
    <col min="10551" max="10551" width="11.7109375" style="493" customWidth="1"/>
    <col min="10552" max="10552" width="0" style="493" hidden="1" customWidth="1"/>
    <col min="10553" max="10553" width="3.7109375" style="493" customWidth="1"/>
    <col min="10554" max="10554" width="11.140625" style="493" bestFit="1" customWidth="1"/>
    <col min="10555" max="10787" width="10.5703125" style="493"/>
    <col min="10788" max="10795" width="0" style="493" hidden="1" customWidth="1"/>
    <col min="10796" max="10798" width="3.7109375" style="493" customWidth="1"/>
    <col min="10799" max="10799" width="12.7109375" style="493" customWidth="1"/>
    <col min="10800" max="10800" width="47.42578125" style="493" customWidth="1"/>
    <col min="10801" max="10804" width="0" style="493" hidden="1" customWidth="1"/>
    <col min="10805" max="10805" width="11.7109375" style="493" customWidth="1"/>
    <col min="10806" max="10806" width="6.42578125" style="493" bestFit="1" customWidth="1"/>
    <col min="10807" max="10807" width="11.7109375" style="493" customWidth="1"/>
    <col min="10808" max="10808" width="0" style="493" hidden="1" customWidth="1"/>
    <col min="10809" max="10809" width="3.7109375" style="493" customWidth="1"/>
    <col min="10810" max="10810" width="11.140625" style="493" bestFit="1" customWidth="1"/>
    <col min="10811" max="11043" width="10.5703125" style="493"/>
    <col min="11044" max="11051" width="0" style="493" hidden="1" customWidth="1"/>
    <col min="11052" max="11054" width="3.7109375" style="493" customWidth="1"/>
    <col min="11055" max="11055" width="12.7109375" style="493" customWidth="1"/>
    <col min="11056" max="11056" width="47.42578125" style="493" customWidth="1"/>
    <col min="11057" max="11060" width="0" style="493" hidden="1" customWidth="1"/>
    <col min="11061" max="11061" width="11.7109375" style="493" customWidth="1"/>
    <col min="11062" max="11062" width="6.42578125" style="493" bestFit="1" customWidth="1"/>
    <col min="11063" max="11063" width="11.7109375" style="493" customWidth="1"/>
    <col min="11064" max="11064" width="0" style="493" hidden="1" customWidth="1"/>
    <col min="11065" max="11065" width="3.7109375" style="493" customWidth="1"/>
    <col min="11066" max="11066" width="11.140625" style="493" bestFit="1" customWidth="1"/>
    <col min="11067" max="11299" width="10.5703125" style="493"/>
    <col min="11300" max="11307" width="0" style="493" hidden="1" customWidth="1"/>
    <col min="11308" max="11310" width="3.7109375" style="493" customWidth="1"/>
    <col min="11311" max="11311" width="12.7109375" style="493" customWidth="1"/>
    <col min="11312" max="11312" width="47.42578125" style="493" customWidth="1"/>
    <col min="11313" max="11316" width="0" style="493" hidden="1" customWidth="1"/>
    <col min="11317" max="11317" width="11.7109375" style="493" customWidth="1"/>
    <col min="11318" max="11318" width="6.42578125" style="493" bestFit="1" customWidth="1"/>
    <col min="11319" max="11319" width="11.7109375" style="493" customWidth="1"/>
    <col min="11320" max="11320" width="0" style="493" hidden="1" customWidth="1"/>
    <col min="11321" max="11321" width="3.7109375" style="493" customWidth="1"/>
    <col min="11322" max="11322" width="11.140625" style="493" bestFit="1" customWidth="1"/>
    <col min="11323" max="11555" width="10.5703125" style="493"/>
    <col min="11556" max="11563" width="0" style="493" hidden="1" customWidth="1"/>
    <col min="11564" max="11566" width="3.7109375" style="493" customWidth="1"/>
    <col min="11567" max="11567" width="12.7109375" style="493" customWidth="1"/>
    <col min="11568" max="11568" width="47.42578125" style="493" customWidth="1"/>
    <col min="11569" max="11572" width="0" style="493" hidden="1" customWidth="1"/>
    <col min="11573" max="11573" width="11.7109375" style="493" customWidth="1"/>
    <col min="11574" max="11574" width="6.42578125" style="493" bestFit="1" customWidth="1"/>
    <col min="11575" max="11575" width="11.7109375" style="493" customWidth="1"/>
    <col min="11576" max="11576" width="0" style="493" hidden="1" customWidth="1"/>
    <col min="11577" max="11577" width="3.7109375" style="493" customWidth="1"/>
    <col min="11578" max="11578" width="11.140625" style="493" bestFit="1" customWidth="1"/>
    <col min="11579" max="11811" width="10.5703125" style="493"/>
    <col min="11812" max="11819" width="0" style="493" hidden="1" customWidth="1"/>
    <col min="11820" max="11822" width="3.7109375" style="493" customWidth="1"/>
    <col min="11823" max="11823" width="12.7109375" style="493" customWidth="1"/>
    <col min="11824" max="11824" width="47.42578125" style="493" customWidth="1"/>
    <col min="11825" max="11828" width="0" style="493" hidden="1" customWidth="1"/>
    <col min="11829" max="11829" width="11.7109375" style="493" customWidth="1"/>
    <col min="11830" max="11830" width="6.42578125" style="493" bestFit="1" customWidth="1"/>
    <col min="11831" max="11831" width="11.7109375" style="493" customWidth="1"/>
    <col min="11832" max="11832" width="0" style="493" hidden="1" customWidth="1"/>
    <col min="11833" max="11833" width="3.7109375" style="493" customWidth="1"/>
    <col min="11834" max="11834" width="11.140625" style="493" bestFit="1" customWidth="1"/>
    <col min="11835" max="12067" width="10.5703125" style="493"/>
    <col min="12068" max="12075" width="0" style="493" hidden="1" customWidth="1"/>
    <col min="12076" max="12078" width="3.7109375" style="493" customWidth="1"/>
    <col min="12079" max="12079" width="12.7109375" style="493" customWidth="1"/>
    <col min="12080" max="12080" width="47.42578125" style="493" customWidth="1"/>
    <col min="12081" max="12084" width="0" style="493" hidden="1" customWidth="1"/>
    <col min="12085" max="12085" width="11.7109375" style="493" customWidth="1"/>
    <col min="12086" max="12086" width="6.42578125" style="493" bestFit="1" customWidth="1"/>
    <col min="12087" max="12087" width="11.7109375" style="493" customWidth="1"/>
    <col min="12088" max="12088" width="0" style="493" hidden="1" customWidth="1"/>
    <col min="12089" max="12089" width="3.7109375" style="493" customWidth="1"/>
    <col min="12090" max="12090" width="11.140625" style="493" bestFit="1" customWidth="1"/>
    <col min="12091" max="12323" width="10.5703125" style="493"/>
    <col min="12324" max="12331" width="0" style="493" hidden="1" customWidth="1"/>
    <col min="12332" max="12334" width="3.7109375" style="493" customWidth="1"/>
    <col min="12335" max="12335" width="12.7109375" style="493" customWidth="1"/>
    <col min="12336" max="12336" width="47.42578125" style="493" customWidth="1"/>
    <col min="12337" max="12340" width="0" style="493" hidden="1" customWidth="1"/>
    <col min="12341" max="12341" width="11.7109375" style="493" customWidth="1"/>
    <col min="12342" max="12342" width="6.42578125" style="493" bestFit="1" customWidth="1"/>
    <col min="12343" max="12343" width="11.7109375" style="493" customWidth="1"/>
    <col min="12344" max="12344" width="0" style="493" hidden="1" customWidth="1"/>
    <col min="12345" max="12345" width="3.7109375" style="493" customWidth="1"/>
    <col min="12346" max="12346" width="11.140625" style="493" bestFit="1" customWidth="1"/>
    <col min="12347" max="12579" width="10.5703125" style="493"/>
    <col min="12580" max="12587" width="0" style="493" hidden="1" customWidth="1"/>
    <col min="12588" max="12590" width="3.7109375" style="493" customWidth="1"/>
    <col min="12591" max="12591" width="12.7109375" style="493" customWidth="1"/>
    <col min="12592" max="12592" width="47.42578125" style="493" customWidth="1"/>
    <col min="12593" max="12596" width="0" style="493" hidden="1" customWidth="1"/>
    <col min="12597" max="12597" width="11.7109375" style="493" customWidth="1"/>
    <col min="12598" max="12598" width="6.42578125" style="493" bestFit="1" customWidth="1"/>
    <col min="12599" max="12599" width="11.7109375" style="493" customWidth="1"/>
    <col min="12600" max="12600" width="0" style="493" hidden="1" customWidth="1"/>
    <col min="12601" max="12601" width="3.7109375" style="493" customWidth="1"/>
    <col min="12602" max="12602" width="11.140625" style="493" bestFit="1" customWidth="1"/>
    <col min="12603" max="12835" width="10.5703125" style="493"/>
    <col min="12836" max="12843" width="0" style="493" hidden="1" customWidth="1"/>
    <col min="12844" max="12846" width="3.7109375" style="493" customWidth="1"/>
    <col min="12847" max="12847" width="12.7109375" style="493" customWidth="1"/>
    <col min="12848" max="12848" width="47.42578125" style="493" customWidth="1"/>
    <col min="12849" max="12852" width="0" style="493" hidden="1" customWidth="1"/>
    <col min="12853" max="12853" width="11.7109375" style="493" customWidth="1"/>
    <col min="12854" max="12854" width="6.42578125" style="493" bestFit="1" customWidth="1"/>
    <col min="12855" max="12855" width="11.7109375" style="493" customWidth="1"/>
    <col min="12856" max="12856" width="0" style="493" hidden="1" customWidth="1"/>
    <col min="12857" max="12857" width="3.7109375" style="493" customWidth="1"/>
    <col min="12858" max="12858" width="11.140625" style="493" bestFit="1" customWidth="1"/>
    <col min="12859" max="13091" width="10.5703125" style="493"/>
    <col min="13092" max="13099" width="0" style="493" hidden="1" customWidth="1"/>
    <col min="13100" max="13102" width="3.7109375" style="493" customWidth="1"/>
    <col min="13103" max="13103" width="12.7109375" style="493" customWidth="1"/>
    <col min="13104" max="13104" width="47.42578125" style="493" customWidth="1"/>
    <col min="13105" max="13108" width="0" style="493" hidden="1" customWidth="1"/>
    <col min="13109" max="13109" width="11.7109375" style="493" customWidth="1"/>
    <col min="13110" max="13110" width="6.42578125" style="493" bestFit="1" customWidth="1"/>
    <col min="13111" max="13111" width="11.7109375" style="493" customWidth="1"/>
    <col min="13112" max="13112" width="0" style="493" hidden="1" customWidth="1"/>
    <col min="13113" max="13113" width="3.7109375" style="493" customWidth="1"/>
    <col min="13114" max="13114" width="11.140625" style="493" bestFit="1" customWidth="1"/>
    <col min="13115" max="13347" width="10.5703125" style="493"/>
    <col min="13348" max="13355" width="0" style="493" hidden="1" customWidth="1"/>
    <col min="13356" max="13358" width="3.7109375" style="493" customWidth="1"/>
    <col min="13359" max="13359" width="12.7109375" style="493" customWidth="1"/>
    <col min="13360" max="13360" width="47.42578125" style="493" customWidth="1"/>
    <col min="13361" max="13364" width="0" style="493" hidden="1" customWidth="1"/>
    <col min="13365" max="13365" width="11.7109375" style="493" customWidth="1"/>
    <col min="13366" max="13366" width="6.42578125" style="493" bestFit="1" customWidth="1"/>
    <col min="13367" max="13367" width="11.7109375" style="493" customWidth="1"/>
    <col min="13368" max="13368" width="0" style="493" hidden="1" customWidth="1"/>
    <col min="13369" max="13369" width="3.7109375" style="493" customWidth="1"/>
    <col min="13370" max="13370" width="11.140625" style="493" bestFit="1" customWidth="1"/>
    <col min="13371" max="13603" width="10.5703125" style="493"/>
    <col min="13604" max="13611" width="0" style="493" hidden="1" customWidth="1"/>
    <col min="13612" max="13614" width="3.7109375" style="493" customWidth="1"/>
    <col min="13615" max="13615" width="12.7109375" style="493" customWidth="1"/>
    <col min="13616" max="13616" width="47.42578125" style="493" customWidth="1"/>
    <col min="13617" max="13620" width="0" style="493" hidden="1" customWidth="1"/>
    <col min="13621" max="13621" width="11.7109375" style="493" customWidth="1"/>
    <col min="13622" max="13622" width="6.42578125" style="493" bestFit="1" customWidth="1"/>
    <col min="13623" max="13623" width="11.7109375" style="493" customWidth="1"/>
    <col min="13624" max="13624" width="0" style="493" hidden="1" customWidth="1"/>
    <col min="13625" max="13625" width="3.7109375" style="493" customWidth="1"/>
    <col min="13626" max="13626" width="11.140625" style="493" bestFit="1" customWidth="1"/>
    <col min="13627" max="13859" width="10.5703125" style="493"/>
    <col min="13860" max="13867" width="0" style="493" hidden="1" customWidth="1"/>
    <col min="13868" max="13870" width="3.7109375" style="493" customWidth="1"/>
    <col min="13871" max="13871" width="12.7109375" style="493" customWidth="1"/>
    <col min="13872" max="13872" width="47.42578125" style="493" customWidth="1"/>
    <col min="13873" max="13876" width="0" style="493" hidden="1" customWidth="1"/>
    <col min="13877" max="13877" width="11.7109375" style="493" customWidth="1"/>
    <col min="13878" max="13878" width="6.42578125" style="493" bestFit="1" customWidth="1"/>
    <col min="13879" max="13879" width="11.7109375" style="493" customWidth="1"/>
    <col min="13880" max="13880" width="0" style="493" hidden="1" customWidth="1"/>
    <col min="13881" max="13881" width="3.7109375" style="493" customWidth="1"/>
    <col min="13882" max="13882" width="11.140625" style="493" bestFit="1" customWidth="1"/>
    <col min="13883" max="14115" width="10.5703125" style="493"/>
    <col min="14116" max="14123" width="0" style="493" hidden="1" customWidth="1"/>
    <col min="14124" max="14126" width="3.7109375" style="493" customWidth="1"/>
    <col min="14127" max="14127" width="12.7109375" style="493" customWidth="1"/>
    <col min="14128" max="14128" width="47.42578125" style="493" customWidth="1"/>
    <col min="14129" max="14132" width="0" style="493" hidden="1" customWidth="1"/>
    <col min="14133" max="14133" width="11.7109375" style="493" customWidth="1"/>
    <col min="14134" max="14134" width="6.42578125" style="493" bestFit="1" customWidth="1"/>
    <col min="14135" max="14135" width="11.7109375" style="493" customWidth="1"/>
    <col min="14136" max="14136" width="0" style="493" hidden="1" customWidth="1"/>
    <col min="14137" max="14137" width="3.7109375" style="493" customWidth="1"/>
    <col min="14138" max="14138" width="11.140625" style="493" bestFit="1" customWidth="1"/>
    <col min="14139" max="14371" width="10.5703125" style="493"/>
    <col min="14372" max="14379" width="0" style="493" hidden="1" customWidth="1"/>
    <col min="14380" max="14382" width="3.7109375" style="493" customWidth="1"/>
    <col min="14383" max="14383" width="12.7109375" style="493" customWidth="1"/>
    <col min="14384" max="14384" width="47.42578125" style="493" customWidth="1"/>
    <col min="14385" max="14388" width="0" style="493" hidden="1" customWidth="1"/>
    <col min="14389" max="14389" width="11.7109375" style="493" customWidth="1"/>
    <col min="14390" max="14390" width="6.42578125" style="493" bestFit="1" customWidth="1"/>
    <col min="14391" max="14391" width="11.7109375" style="493" customWidth="1"/>
    <col min="14392" max="14392" width="0" style="493" hidden="1" customWidth="1"/>
    <col min="14393" max="14393" width="3.7109375" style="493" customWidth="1"/>
    <col min="14394" max="14394" width="11.140625" style="493" bestFit="1" customWidth="1"/>
    <col min="14395" max="14627" width="10.5703125" style="493"/>
    <col min="14628" max="14635" width="0" style="493" hidden="1" customWidth="1"/>
    <col min="14636" max="14638" width="3.7109375" style="493" customWidth="1"/>
    <col min="14639" max="14639" width="12.7109375" style="493" customWidth="1"/>
    <col min="14640" max="14640" width="47.42578125" style="493" customWidth="1"/>
    <col min="14641" max="14644" width="0" style="493" hidden="1" customWidth="1"/>
    <col min="14645" max="14645" width="11.7109375" style="493" customWidth="1"/>
    <col min="14646" max="14646" width="6.42578125" style="493" bestFit="1" customWidth="1"/>
    <col min="14647" max="14647" width="11.7109375" style="493" customWidth="1"/>
    <col min="14648" max="14648" width="0" style="493" hidden="1" customWidth="1"/>
    <col min="14649" max="14649" width="3.7109375" style="493" customWidth="1"/>
    <col min="14650" max="14650" width="11.140625" style="493" bestFit="1" customWidth="1"/>
    <col min="14651" max="14883" width="10.5703125" style="493"/>
    <col min="14884" max="14891" width="0" style="493" hidden="1" customWidth="1"/>
    <col min="14892" max="14894" width="3.7109375" style="493" customWidth="1"/>
    <col min="14895" max="14895" width="12.7109375" style="493" customWidth="1"/>
    <col min="14896" max="14896" width="47.42578125" style="493" customWidth="1"/>
    <col min="14897" max="14900" width="0" style="493" hidden="1" customWidth="1"/>
    <col min="14901" max="14901" width="11.7109375" style="493" customWidth="1"/>
    <col min="14902" max="14902" width="6.42578125" style="493" bestFit="1" customWidth="1"/>
    <col min="14903" max="14903" width="11.7109375" style="493" customWidth="1"/>
    <col min="14904" max="14904" width="0" style="493" hidden="1" customWidth="1"/>
    <col min="14905" max="14905" width="3.7109375" style="493" customWidth="1"/>
    <col min="14906" max="14906" width="11.140625" style="493" bestFit="1" customWidth="1"/>
    <col min="14907" max="15139" width="10.5703125" style="493"/>
    <col min="15140" max="15147" width="0" style="493" hidden="1" customWidth="1"/>
    <col min="15148" max="15150" width="3.7109375" style="493" customWidth="1"/>
    <col min="15151" max="15151" width="12.7109375" style="493" customWidth="1"/>
    <col min="15152" max="15152" width="47.42578125" style="493" customWidth="1"/>
    <col min="15153" max="15156" width="0" style="493" hidden="1" customWidth="1"/>
    <col min="15157" max="15157" width="11.7109375" style="493" customWidth="1"/>
    <col min="15158" max="15158" width="6.42578125" style="493" bestFit="1" customWidth="1"/>
    <col min="15159" max="15159" width="11.7109375" style="493" customWidth="1"/>
    <col min="15160" max="15160" width="0" style="493" hidden="1" customWidth="1"/>
    <col min="15161" max="15161" width="3.7109375" style="493" customWidth="1"/>
    <col min="15162" max="15162" width="11.140625" style="493" bestFit="1" customWidth="1"/>
    <col min="15163" max="15395" width="10.5703125" style="493"/>
    <col min="15396" max="15403" width="0" style="493" hidden="1" customWidth="1"/>
    <col min="15404" max="15406" width="3.7109375" style="493" customWidth="1"/>
    <col min="15407" max="15407" width="12.7109375" style="493" customWidth="1"/>
    <col min="15408" max="15408" width="47.42578125" style="493" customWidth="1"/>
    <col min="15409" max="15412" width="0" style="493" hidden="1" customWidth="1"/>
    <col min="15413" max="15413" width="11.7109375" style="493" customWidth="1"/>
    <col min="15414" max="15414" width="6.42578125" style="493" bestFit="1" customWidth="1"/>
    <col min="15415" max="15415" width="11.7109375" style="493" customWidth="1"/>
    <col min="15416" max="15416" width="0" style="493" hidden="1" customWidth="1"/>
    <col min="15417" max="15417" width="3.7109375" style="493" customWidth="1"/>
    <col min="15418" max="15418" width="11.140625" style="493" bestFit="1" customWidth="1"/>
    <col min="15419" max="15651" width="10.5703125" style="493"/>
    <col min="15652" max="15659" width="0" style="493" hidden="1" customWidth="1"/>
    <col min="15660" max="15662" width="3.7109375" style="493" customWidth="1"/>
    <col min="15663" max="15663" width="12.7109375" style="493" customWidth="1"/>
    <col min="15664" max="15664" width="47.42578125" style="493" customWidth="1"/>
    <col min="15665" max="15668" width="0" style="493" hidden="1" customWidth="1"/>
    <col min="15669" max="15669" width="11.7109375" style="493" customWidth="1"/>
    <col min="15670" max="15670" width="6.42578125" style="493" bestFit="1" customWidth="1"/>
    <col min="15671" max="15671" width="11.7109375" style="493" customWidth="1"/>
    <col min="15672" max="15672" width="0" style="493" hidden="1" customWidth="1"/>
    <col min="15673" max="15673" width="3.7109375" style="493" customWidth="1"/>
    <col min="15674" max="15674" width="11.140625" style="493" bestFit="1" customWidth="1"/>
    <col min="15675" max="15907" width="10.5703125" style="493"/>
    <col min="15908" max="15915" width="0" style="493" hidden="1" customWidth="1"/>
    <col min="15916" max="15918" width="3.7109375" style="493" customWidth="1"/>
    <col min="15919" max="15919" width="12.7109375" style="493" customWidth="1"/>
    <col min="15920" max="15920" width="47.42578125" style="493" customWidth="1"/>
    <col min="15921" max="15924" width="0" style="493" hidden="1" customWidth="1"/>
    <col min="15925" max="15925" width="11.7109375" style="493" customWidth="1"/>
    <col min="15926" max="15926" width="6.42578125" style="493" bestFit="1" customWidth="1"/>
    <col min="15927" max="15927" width="11.7109375" style="493" customWidth="1"/>
    <col min="15928" max="15928" width="0" style="493" hidden="1" customWidth="1"/>
    <col min="15929" max="15929" width="3.7109375" style="493" customWidth="1"/>
    <col min="15930" max="15930" width="11.140625" style="493" bestFit="1" customWidth="1"/>
    <col min="15931" max="16163" width="10.5703125" style="493"/>
    <col min="16164" max="16171" width="0" style="493" hidden="1" customWidth="1"/>
    <col min="16172" max="16174" width="3.7109375" style="493" customWidth="1"/>
    <col min="16175" max="16175" width="12.7109375" style="493" customWidth="1"/>
    <col min="16176" max="16176" width="47.42578125" style="493" customWidth="1"/>
    <col min="16177" max="16180" width="0" style="493" hidden="1" customWidth="1"/>
    <col min="16181" max="16181" width="11.7109375" style="493" customWidth="1"/>
    <col min="16182" max="16182" width="6.42578125" style="493" bestFit="1" customWidth="1"/>
    <col min="16183" max="16183" width="11.7109375" style="493" customWidth="1"/>
    <col min="16184" max="16184" width="0" style="493" hidden="1" customWidth="1"/>
    <col min="16185" max="16185" width="3.7109375" style="493" customWidth="1"/>
    <col min="16186" max="16186" width="11.140625" style="493" bestFit="1" customWidth="1"/>
    <col min="16187" max="16384" width="10.5703125" style="493"/>
  </cols>
  <sheetData>
    <row r="1" spans="1:70" ht="14.25" hidden="1" customHeight="1"/>
    <row r="2" spans="1:70" ht="14.25" hidden="1" customHeight="1"/>
    <row r="3" spans="1:70" ht="14.25" hidden="1" customHeight="1"/>
    <row r="4" spans="1:70" ht="3" customHeight="1">
      <c r="J4" s="499"/>
      <c r="K4" s="499"/>
      <c r="L4" s="494"/>
      <c r="M4" s="494"/>
      <c r="N4" s="494"/>
      <c r="O4" s="502"/>
      <c r="P4" s="502"/>
      <c r="Q4" s="502"/>
      <c r="R4" s="502"/>
      <c r="S4" s="502"/>
      <c r="T4" s="502"/>
      <c r="U4" s="494"/>
      <c r="V4" s="946"/>
      <c r="W4" s="946"/>
      <c r="X4" s="946"/>
      <c r="Y4" s="946"/>
      <c r="Z4" s="946"/>
      <c r="AA4" s="946"/>
      <c r="AB4" s="1075"/>
      <c r="AC4" s="946"/>
      <c r="AD4" s="946"/>
      <c r="AE4" s="946"/>
      <c r="AF4" s="946"/>
      <c r="AG4" s="946"/>
      <c r="AH4" s="946"/>
      <c r="AI4" s="1075"/>
      <c r="AJ4" s="946"/>
      <c r="AK4" s="946"/>
      <c r="AL4" s="946"/>
      <c r="AM4" s="946"/>
      <c r="AN4" s="946"/>
      <c r="AO4" s="946"/>
      <c r="AP4" s="1075"/>
      <c r="AQ4" s="946"/>
      <c r="AR4" s="946"/>
      <c r="AS4" s="946"/>
      <c r="AT4" s="946"/>
      <c r="AU4" s="946"/>
      <c r="AV4" s="946"/>
      <c r="AW4" s="1075"/>
      <c r="AX4" s="946"/>
      <c r="AY4" s="946"/>
      <c r="AZ4" s="946"/>
      <c r="BA4" s="946"/>
      <c r="BB4" s="946"/>
      <c r="BC4" s="946"/>
      <c r="BD4" s="1075"/>
    </row>
    <row r="5" spans="1:70" ht="22.5" customHeight="1">
      <c r="J5" s="499"/>
      <c r="K5" s="499"/>
      <c r="L5" s="1298" t="s">
        <v>732</v>
      </c>
      <c r="M5" s="1298"/>
      <c r="N5" s="1298"/>
      <c r="O5" s="1298"/>
      <c r="P5" s="1298"/>
      <c r="Q5" s="1298"/>
      <c r="R5" s="1298"/>
      <c r="S5" s="1298"/>
      <c r="T5" s="129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row>
    <row r="6" spans="1:70" ht="3" customHeight="1">
      <c r="J6" s="499"/>
      <c r="K6" s="499"/>
      <c r="L6" s="494"/>
      <c r="M6" s="494"/>
      <c r="N6" s="494"/>
      <c r="O6" s="498"/>
      <c r="P6" s="498"/>
      <c r="Q6" s="498"/>
      <c r="R6" s="498"/>
      <c r="S6" s="498"/>
      <c r="T6" s="498"/>
      <c r="U6" s="494"/>
      <c r="V6" s="1079"/>
      <c r="W6" s="1079"/>
      <c r="X6" s="1079"/>
      <c r="Y6" s="1079"/>
      <c r="Z6" s="1079"/>
      <c r="AA6" s="1079"/>
      <c r="AB6" s="1075"/>
      <c r="AC6" s="1079"/>
      <c r="AD6" s="1079"/>
      <c r="AE6" s="1079"/>
      <c r="AF6" s="1079"/>
      <c r="AG6" s="1079"/>
      <c r="AH6" s="1079"/>
      <c r="AI6" s="1075"/>
      <c r="AJ6" s="1079"/>
      <c r="AK6" s="1079"/>
      <c r="AL6" s="1079"/>
      <c r="AM6" s="1079"/>
      <c r="AN6" s="1079"/>
      <c r="AO6" s="1079"/>
      <c r="AP6" s="1075"/>
      <c r="AQ6" s="1079"/>
      <c r="AR6" s="1079"/>
      <c r="AS6" s="1079"/>
      <c r="AT6" s="1079"/>
      <c r="AU6" s="1079"/>
      <c r="AV6" s="1079"/>
      <c r="AW6" s="1075"/>
      <c r="AX6" s="1079"/>
      <c r="AY6" s="1079"/>
      <c r="AZ6" s="1079"/>
      <c r="BA6" s="1079"/>
      <c r="BB6" s="1079"/>
      <c r="BC6" s="1079"/>
      <c r="BD6" s="1075"/>
    </row>
    <row r="7" spans="1:70" s="746" customFormat="1" ht="11.25" hidden="1">
      <c r="A7" s="1122"/>
      <c r="B7" s="1122"/>
      <c r="C7" s="1122"/>
      <c r="D7" s="1122"/>
      <c r="E7" s="1122"/>
      <c r="F7" s="1122"/>
      <c r="G7" s="1122"/>
      <c r="H7" s="1122"/>
      <c r="L7" s="1173"/>
      <c r="M7" s="1046"/>
      <c r="O7" s="1304"/>
      <c r="P7" s="1304"/>
      <c r="Q7" s="1304"/>
      <c r="R7" s="1304"/>
      <c r="S7" s="1304"/>
      <c r="T7" s="1304"/>
      <c r="U7" s="780"/>
      <c r="V7"/>
      <c r="W7"/>
      <c r="X7"/>
      <c r="Y7"/>
      <c r="Z7"/>
      <c r="AA7"/>
      <c r="AB7"/>
      <c r="AC7"/>
      <c r="AD7"/>
      <c r="AE7"/>
      <c r="AF7"/>
      <c r="AG7"/>
      <c r="AH7"/>
      <c r="AI7"/>
      <c r="AJ7"/>
      <c r="AK7"/>
      <c r="AL7"/>
      <c r="AM7"/>
      <c r="AN7"/>
      <c r="AO7"/>
      <c r="AP7"/>
      <c r="AQ7"/>
      <c r="AR7"/>
      <c r="AS7"/>
      <c r="AT7"/>
      <c r="AU7"/>
      <c r="AV7"/>
      <c r="AW7"/>
      <c r="AX7"/>
      <c r="AY7"/>
      <c r="AZ7"/>
      <c r="BA7"/>
      <c r="BB7"/>
      <c r="BC7"/>
      <c r="BD7"/>
      <c r="BE7" s="780"/>
      <c r="BG7" s="1122"/>
      <c r="BH7" s="1122"/>
      <c r="BI7" s="1122"/>
      <c r="BJ7" s="1122"/>
      <c r="BK7" s="1122"/>
    </row>
    <row r="8" spans="1:70"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635"/>
      <c r="V8"/>
      <c r="W8"/>
      <c r="X8"/>
      <c r="Y8"/>
      <c r="Z8"/>
      <c r="AA8"/>
      <c r="AB8"/>
      <c r="AC8"/>
      <c r="AD8"/>
      <c r="AE8"/>
      <c r="AF8"/>
      <c r="AG8"/>
      <c r="AH8"/>
      <c r="AI8"/>
      <c r="AJ8"/>
      <c r="AK8"/>
      <c r="AL8"/>
      <c r="AM8"/>
      <c r="AN8"/>
      <c r="AO8"/>
      <c r="AP8"/>
      <c r="AQ8"/>
      <c r="AR8"/>
      <c r="AS8"/>
      <c r="AT8"/>
      <c r="AU8"/>
      <c r="AV8"/>
      <c r="AW8"/>
      <c r="AX8"/>
      <c r="AY8"/>
      <c r="AZ8"/>
      <c r="BA8"/>
      <c r="BB8"/>
      <c r="BC8"/>
      <c r="BD8"/>
      <c r="BG8" s="559"/>
      <c r="BH8" s="559"/>
      <c r="BI8" s="559"/>
      <c r="BJ8" s="559"/>
      <c r="BK8" s="559"/>
      <c r="BL8" s="559"/>
      <c r="BM8" s="559"/>
      <c r="BN8" s="559"/>
      <c r="BO8" s="559"/>
      <c r="BP8" s="559"/>
      <c r="BQ8" s="559"/>
      <c r="BR8" s="559"/>
    </row>
    <row r="9" spans="1:70"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635"/>
      <c r="V9"/>
      <c r="W9"/>
      <c r="X9"/>
      <c r="Y9"/>
      <c r="Z9"/>
      <c r="AA9"/>
      <c r="AB9"/>
      <c r="AC9"/>
      <c r="AD9"/>
      <c r="AE9"/>
      <c r="AF9"/>
      <c r="AG9"/>
      <c r="AH9"/>
      <c r="AI9"/>
      <c r="AJ9"/>
      <c r="AK9"/>
      <c r="AL9"/>
      <c r="AM9"/>
      <c r="AN9"/>
      <c r="AO9"/>
      <c r="AP9"/>
      <c r="AQ9"/>
      <c r="AR9"/>
      <c r="AS9"/>
      <c r="AT9"/>
      <c r="AU9"/>
      <c r="AV9"/>
      <c r="AW9"/>
      <c r="AX9"/>
      <c r="AY9"/>
      <c r="AZ9"/>
      <c r="BA9"/>
      <c r="BB9"/>
      <c r="BC9"/>
      <c r="BD9"/>
      <c r="BG9" s="559"/>
      <c r="BH9" s="559"/>
      <c r="BI9" s="559"/>
      <c r="BJ9" s="559"/>
      <c r="BK9" s="559"/>
      <c r="BL9" s="559"/>
      <c r="BM9" s="559"/>
      <c r="BN9" s="559"/>
      <c r="BO9" s="559"/>
      <c r="BP9" s="559"/>
      <c r="BQ9" s="559"/>
      <c r="BR9" s="559"/>
    </row>
    <row r="10" spans="1:70" s="746" customFormat="1" ht="11.25" hidden="1">
      <c r="A10" s="1122"/>
      <c r="B10" s="1122"/>
      <c r="C10" s="1122"/>
      <c r="D10" s="1122"/>
      <c r="E10" s="1122"/>
      <c r="F10" s="1122"/>
      <c r="G10" s="1122"/>
      <c r="H10" s="1122"/>
      <c r="L10" s="1173"/>
      <c r="M10" s="1046"/>
      <c r="O10" s="1304"/>
      <c r="P10" s="1304"/>
      <c r="Q10" s="1304"/>
      <c r="R10" s="1304"/>
      <c r="S10" s="1304"/>
      <c r="T10" s="1304"/>
      <c r="U10" s="78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80"/>
      <c r="BG10" s="1122"/>
      <c r="BH10" s="1122"/>
      <c r="BI10" s="1122"/>
      <c r="BJ10" s="1122"/>
      <c r="BK10" s="1122"/>
    </row>
    <row r="11" spans="1:70" s="539" customFormat="1" ht="11.25" hidden="1" customHeight="1">
      <c r="A11" s="559"/>
      <c r="B11" s="559"/>
      <c r="C11" s="559"/>
      <c r="D11" s="559"/>
      <c r="E11" s="559"/>
      <c r="F11" s="559"/>
      <c r="G11" s="559"/>
      <c r="H11" s="559"/>
      <c r="L11" s="1299"/>
      <c r="M11" s="1299"/>
      <c r="N11" s="536"/>
      <c r="O11" s="1328"/>
      <c r="P11" s="1328"/>
      <c r="Q11" s="1328"/>
      <c r="R11" s="1328"/>
      <c r="S11" s="1328"/>
      <c r="T11" s="1328"/>
      <c r="U11" s="557" t="s">
        <v>371</v>
      </c>
      <c r="V11" s="1328"/>
      <c r="W11" s="1328"/>
      <c r="X11" s="1328"/>
      <c r="Y11" s="1328"/>
      <c r="Z11" s="1328"/>
      <c r="AA11" s="1328"/>
      <c r="AB11" s="959" t="s">
        <v>371</v>
      </c>
      <c r="AC11" s="1328"/>
      <c r="AD11" s="1328"/>
      <c r="AE11" s="1328"/>
      <c r="AF11" s="1328"/>
      <c r="AG11" s="1328"/>
      <c r="AH11" s="1328"/>
      <c r="AI11" s="959" t="s">
        <v>371</v>
      </c>
      <c r="AJ11" s="1328"/>
      <c r="AK11" s="1328"/>
      <c r="AL11" s="1328"/>
      <c r="AM11" s="1328"/>
      <c r="AN11" s="1328"/>
      <c r="AO11" s="1328"/>
      <c r="AP11" s="959" t="s">
        <v>371</v>
      </c>
      <c r="AQ11" s="1328"/>
      <c r="AR11" s="1328"/>
      <c r="AS11" s="1328"/>
      <c r="AT11" s="1328"/>
      <c r="AU11" s="1328"/>
      <c r="AV11" s="1328"/>
      <c r="AW11" s="959" t="s">
        <v>371</v>
      </c>
      <c r="AX11" s="1328"/>
      <c r="AY11" s="1328"/>
      <c r="AZ11" s="1328"/>
      <c r="BA11" s="1328"/>
      <c r="BB11" s="1328"/>
      <c r="BC11" s="1328"/>
      <c r="BD11" s="959" t="s">
        <v>371</v>
      </c>
      <c r="BG11" s="559"/>
      <c r="BH11" s="559"/>
      <c r="BI11" s="559"/>
      <c r="BJ11" s="559"/>
      <c r="BK11" s="559"/>
      <c r="BL11" s="559"/>
      <c r="BM11" s="559"/>
      <c r="BN11" s="559"/>
      <c r="BO11" s="559"/>
      <c r="BP11" s="559"/>
      <c r="BQ11" s="559"/>
      <c r="BR11" s="559"/>
    </row>
    <row r="12" spans="1:70">
      <c r="J12" s="499"/>
      <c r="K12" s="499"/>
      <c r="L12" s="494"/>
      <c r="M12" s="494"/>
      <c r="N12" s="494"/>
      <c r="O12" s="1329"/>
      <c r="P12" s="1329"/>
      <c r="Q12" s="1329"/>
      <c r="R12" s="1329"/>
      <c r="S12" s="1329"/>
      <c r="T12" s="1329"/>
      <c r="U12" s="1329"/>
      <c r="V12" s="1329" t="s">
        <v>2118</v>
      </c>
      <c r="W12" s="1329"/>
      <c r="X12" s="1329"/>
      <c r="Y12" s="1329"/>
      <c r="Z12" s="1329"/>
      <c r="AA12" s="1329"/>
      <c r="AB12" s="1329"/>
      <c r="AC12" s="1329" t="s">
        <v>2118</v>
      </c>
      <c r="AD12" s="1329"/>
      <c r="AE12" s="1329"/>
      <c r="AF12" s="1329"/>
      <c r="AG12" s="1329"/>
      <c r="AH12" s="1329"/>
      <c r="AI12" s="1329"/>
      <c r="AJ12" s="1329" t="s">
        <v>2118</v>
      </c>
      <c r="AK12" s="1329"/>
      <c r="AL12" s="1329"/>
      <c r="AM12" s="1329"/>
      <c r="AN12" s="1329"/>
      <c r="AO12" s="1329"/>
      <c r="AP12" s="1329"/>
      <c r="AQ12" s="1329" t="s">
        <v>2118</v>
      </c>
      <c r="AR12" s="1329"/>
      <c r="AS12" s="1329"/>
      <c r="AT12" s="1329"/>
      <c r="AU12" s="1329"/>
      <c r="AV12" s="1329"/>
      <c r="AW12" s="1329"/>
      <c r="AX12" s="1329" t="s">
        <v>2118</v>
      </c>
      <c r="AY12" s="1329"/>
      <c r="AZ12" s="1329"/>
      <c r="BA12" s="1329"/>
      <c r="BB12" s="1329"/>
      <c r="BC12" s="1329"/>
      <c r="BD12" s="1329"/>
    </row>
    <row r="13" spans="1:70" ht="14.25" customHeight="1">
      <c r="J13" s="499"/>
      <c r="K13" s="499"/>
      <c r="L13" s="1231" t="s">
        <v>445</v>
      </c>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1231"/>
      <c r="AV13" s="1231"/>
      <c r="AW13" s="1231"/>
      <c r="AX13" s="1231"/>
      <c r="AY13" s="1231"/>
      <c r="AZ13" s="1231"/>
      <c r="BA13" s="1231"/>
      <c r="BB13" s="1231"/>
      <c r="BC13" s="1231"/>
      <c r="BD13" s="1231"/>
      <c r="BE13" s="1231"/>
      <c r="BF13" s="1231" t="s">
        <v>446</v>
      </c>
    </row>
    <row r="14" spans="1:70" ht="14.25" customHeight="1">
      <c r="J14" s="499"/>
      <c r="K14" s="499"/>
      <c r="L14" s="1312" t="s">
        <v>91</v>
      </c>
      <c r="M14" s="1312" t="s">
        <v>602</v>
      </c>
      <c r="N14" s="491"/>
      <c r="O14" s="1313" t="s">
        <v>604</v>
      </c>
      <c r="P14" s="1314"/>
      <c r="Q14" s="1314"/>
      <c r="R14" s="1314"/>
      <c r="S14" s="1314"/>
      <c r="T14" s="1315"/>
      <c r="U14" s="1295" t="s">
        <v>339</v>
      </c>
      <c r="V14" s="1313" t="s">
        <v>604</v>
      </c>
      <c r="W14" s="1314"/>
      <c r="X14" s="1314"/>
      <c r="Y14" s="1314"/>
      <c r="Z14" s="1314"/>
      <c r="AA14" s="1315"/>
      <c r="AB14" s="1295" t="s">
        <v>339</v>
      </c>
      <c r="AC14" s="1313" t="s">
        <v>604</v>
      </c>
      <c r="AD14" s="1314"/>
      <c r="AE14" s="1314"/>
      <c r="AF14" s="1314"/>
      <c r="AG14" s="1314"/>
      <c r="AH14" s="1315"/>
      <c r="AI14" s="1295" t="s">
        <v>339</v>
      </c>
      <c r="AJ14" s="1313" t="s">
        <v>604</v>
      </c>
      <c r="AK14" s="1314"/>
      <c r="AL14" s="1314"/>
      <c r="AM14" s="1314"/>
      <c r="AN14" s="1314"/>
      <c r="AO14" s="1315"/>
      <c r="AP14" s="1295" t="s">
        <v>339</v>
      </c>
      <c r="AQ14" s="1313" t="s">
        <v>604</v>
      </c>
      <c r="AR14" s="1314"/>
      <c r="AS14" s="1314"/>
      <c r="AT14" s="1314"/>
      <c r="AU14" s="1314"/>
      <c r="AV14" s="1315"/>
      <c r="AW14" s="1295" t="s">
        <v>339</v>
      </c>
      <c r="AX14" s="1313" t="s">
        <v>604</v>
      </c>
      <c r="AY14" s="1314"/>
      <c r="AZ14" s="1314"/>
      <c r="BA14" s="1314"/>
      <c r="BB14" s="1314"/>
      <c r="BC14" s="1315"/>
      <c r="BD14" s="1295" t="s">
        <v>339</v>
      </c>
      <c r="BE14" s="1309" t="s">
        <v>274</v>
      </c>
      <c r="BF14" s="1231"/>
    </row>
    <row r="15" spans="1:70" ht="14.25" customHeight="1">
      <c r="J15" s="499"/>
      <c r="K15" s="499"/>
      <c r="L15" s="1312"/>
      <c r="M15" s="1312"/>
      <c r="N15" s="491"/>
      <c r="O15" s="1318" t="s">
        <v>590</v>
      </c>
      <c r="P15" s="1316"/>
      <c r="Q15" s="1317"/>
      <c r="R15" s="1293" t="s">
        <v>615</v>
      </c>
      <c r="S15" s="1293"/>
      <c r="T15" s="1294"/>
      <c r="U15" s="1296"/>
      <c r="V15" s="1318" t="s">
        <v>590</v>
      </c>
      <c r="W15" s="1316"/>
      <c r="X15" s="1317"/>
      <c r="Y15" s="1293" t="s">
        <v>615</v>
      </c>
      <c r="Z15" s="1293"/>
      <c r="AA15" s="1294"/>
      <c r="AB15" s="1296"/>
      <c r="AC15" s="1318" t="s">
        <v>590</v>
      </c>
      <c r="AD15" s="1316"/>
      <c r="AE15" s="1317"/>
      <c r="AF15" s="1293" t="s">
        <v>615</v>
      </c>
      <c r="AG15" s="1293"/>
      <c r="AH15" s="1294"/>
      <c r="AI15" s="1296"/>
      <c r="AJ15" s="1318" t="s">
        <v>590</v>
      </c>
      <c r="AK15" s="1316"/>
      <c r="AL15" s="1317"/>
      <c r="AM15" s="1293" t="s">
        <v>615</v>
      </c>
      <c r="AN15" s="1293"/>
      <c r="AO15" s="1294"/>
      <c r="AP15" s="1296"/>
      <c r="AQ15" s="1318" t="s">
        <v>590</v>
      </c>
      <c r="AR15" s="1316"/>
      <c r="AS15" s="1317"/>
      <c r="AT15" s="1293" t="s">
        <v>615</v>
      </c>
      <c r="AU15" s="1293"/>
      <c r="AV15" s="1294"/>
      <c r="AW15" s="1296"/>
      <c r="AX15" s="1318" t="s">
        <v>590</v>
      </c>
      <c r="AY15" s="1316"/>
      <c r="AZ15" s="1317"/>
      <c r="BA15" s="1293" t="s">
        <v>615</v>
      </c>
      <c r="BB15" s="1293"/>
      <c r="BC15" s="1294"/>
      <c r="BD15" s="1296"/>
      <c r="BE15" s="1310"/>
      <c r="BF15" s="1231"/>
    </row>
    <row r="16" spans="1:70" ht="30" customHeight="1">
      <c r="J16" s="499"/>
      <c r="K16" s="499"/>
      <c r="L16" s="1312"/>
      <c r="M16" s="1312"/>
      <c r="N16" s="490"/>
      <c r="O16" s="1319"/>
      <c r="P16" s="505"/>
      <c r="Q16" s="505"/>
      <c r="R16" s="506" t="s">
        <v>273</v>
      </c>
      <c r="S16" s="1307" t="s">
        <v>272</v>
      </c>
      <c r="T16" s="1308"/>
      <c r="U16" s="1297"/>
      <c r="V16" s="1319"/>
      <c r="W16" s="719"/>
      <c r="X16" s="719"/>
      <c r="Y16" s="1188" t="s">
        <v>273</v>
      </c>
      <c r="Z16" s="1307" t="s">
        <v>272</v>
      </c>
      <c r="AA16" s="1308"/>
      <c r="AB16" s="1297"/>
      <c r="AC16" s="1319"/>
      <c r="AD16" s="719"/>
      <c r="AE16" s="719"/>
      <c r="AF16" s="1188" t="s">
        <v>273</v>
      </c>
      <c r="AG16" s="1307" t="s">
        <v>272</v>
      </c>
      <c r="AH16" s="1308"/>
      <c r="AI16" s="1297"/>
      <c r="AJ16" s="1319"/>
      <c r="AK16" s="719"/>
      <c r="AL16" s="719"/>
      <c r="AM16" s="1188" t="s">
        <v>273</v>
      </c>
      <c r="AN16" s="1307" t="s">
        <v>272</v>
      </c>
      <c r="AO16" s="1308"/>
      <c r="AP16" s="1297"/>
      <c r="AQ16" s="1319"/>
      <c r="AR16" s="719"/>
      <c r="AS16" s="719"/>
      <c r="AT16" s="1188" t="s">
        <v>273</v>
      </c>
      <c r="AU16" s="1307" t="s">
        <v>272</v>
      </c>
      <c r="AV16" s="1308"/>
      <c r="AW16" s="1297"/>
      <c r="AX16" s="1319"/>
      <c r="AY16" s="719"/>
      <c r="AZ16" s="719"/>
      <c r="BA16" s="1188" t="s">
        <v>273</v>
      </c>
      <c r="BB16" s="1307" t="s">
        <v>272</v>
      </c>
      <c r="BC16" s="1308"/>
      <c r="BD16" s="1297"/>
      <c r="BE16" s="1311"/>
      <c r="BF16" s="1231"/>
    </row>
    <row r="17" spans="1:71">
      <c r="J17" s="499"/>
      <c r="K17" s="538">
        <v>1</v>
      </c>
      <c r="L17" s="616" t="s">
        <v>92</v>
      </c>
      <c r="M17" s="616" t="s">
        <v>48</v>
      </c>
      <c r="N17" s="636" t="s">
        <v>48</v>
      </c>
      <c r="O17" s="617">
        <f ca="1">OFFSET(O17,0,-1)+1</f>
        <v>3</v>
      </c>
      <c r="P17" s="618">
        <f ca="1">OFFSET(P17,0,-1)</f>
        <v>3</v>
      </c>
      <c r="Q17" s="618">
        <f ca="1">OFFSET(Q17,0,-1)</f>
        <v>3</v>
      </c>
      <c r="R17" s="617">
        <f ca="1">OFFSET(R17,0,-1)+1</f>
        <v>4</v>
      </c>
      <c r="S17" s="1300">
        <f ca="1">OFFSET(S17,0,-1)+1</f>
        <v>5</v>
      </c>
      <c r="T17" s="1300"/>
      <c r="U17" s="617">
        <f ca="1">OFFSET(U17,0,-2)+1</f>
        <v>6</v>
      </c>
      <c r="V17" s="1186">
        <f ca="1">OFFSET(V17,0,-1)+1</f>
        <v>7</v>
      </c>
      <c r="W17" s="618">
        <f ca="1">OFFSET(W17,0,-1)</f>
        <v>7</v>
      </c>
      <c r="X17" s="618">
        <f ca="1">OFFSET(X17,0,-1)</f>
        <v>7</v>
      </c>
      <c r="Y17" s="1186">
        <f ca="1">OFFSET(Y17,0,-1)+1</f>
        <v>8</v>
      </c>
      <c r="Z17" s="1300">
        <f ca="1">OFFSET(Z17,0,-1)+1</f>
        <v>9</v>
      </c>
      <c r="AA17" s="1300"/>
      <c r="AB17" s="1186">
        <f ca="1">OFFSET(AB17,0,-2)+1</f>
        <v>10</v>
      </c>
      <c r="AC17" s="1186">
        <f ca="1">OFFSET(AC17,0,-1)+1</f>
        <v>11</v>
      </c>
      <c r="AD17" s="618">
        <f ca="1">OFFSET(AD17,0,-1)</f>
        <v>11</v>
      </c>
      <c r="AE17" s="618">
        <f ca="1">OFFSET(AE17,0,-1)</f>
        <v>11</v>
      </c>
      <c r="AF17" s="1186">
        <f ca="1">OFFSET(AF17,0,-1)+1</f>
        <v>12</v>
      </c>
      <c r="AG17" s="1300">
        <f ca="1">OFFSET(AG17,0,-1)+1</f>
        <v>13</v>
      </c>
      <c r="AH17" s="1300"/>
      <c r="AI17" s="1186">
        <f ca="1">OFFSET(AI17,0,-2)+1</f>
        <v>14</v>
      </c>
      <c r="AJ17" s="1186">
        <f ca="1">OFFSET(AJ17,0,-1)+1</f>
        <v>15</v>
      </c>
      <c r="AK17" s="618">
        <f ca="1">OFFSET(AK17,0,-1)</f>
        <v>15</v>
      </c>
      <c r="AL17" s="618">
        <f ca="1">OFFSET(AL17,0,-1)</f>
        <v>15</v>
      </c>
      <c r="AM17" s="1186">
        <f ca="1">OFFSET(AM17,0,-1)+1</f>
        <v>16</v>
      </c>
      <c r="AN17" s="1300">
        <f ca="1">OFFSET(AN17,0,-1)+1</f>
        <v>17</v>
      </c>
      <c r="AO17" s="1300"/>
      <c r="AP17" s="1186">
        <f ca="1">OFFSET(AP17,0,-2)+1</f>
        <v>18</v>
      </c>
      <c r="AQ17" s="1186">
        <f ca="1">OFFSET(AQ17,0,-1)+1</f>
        <v>19</v>
      </c>
      <c r="AR17" s="618">
        <f ca="1">OFFSET(AR17,0,-1)</f>
        <v>19</v>
      </c>
      <c r="AS17" s="618">
        <f ca="1">OFFSET(AS17,0,-1)</f>
        <v>19</v>
      </c>
      <c r="AT17" s="1186">
        <f ca="1">OFFSET(AT17,0,-1)+1</f>
        <v>20</v>
      </c>
      <c r="AU17" s="1300">
        <f ca="1">OFFSET(AU17,0,-1)+1</f>
        <v>21</v>
      </c>
      <c r="AV17" s="1300"/>
      <c r="AW17" s="1186">
        <f ca="1">OFFSET(AW17,0,-2)+1</f>
        <v>22</v>
      </c>
      <c r="AX17" s="1186">
        <f ca="1">OFFSET(AX17,0,-1)+1</f>
        <v>23</v>
      </c>
      <c r="AY17" s="618">
        <f ca="1">OFFSET(AY17,0,-1)</f>
        <v>23</v>
      </c>
      <c r="AZ17" s="618">
        <f ca="1">OFFSET(AZ17,0,-1)</f>
        <v>23</v>
      </c>
      <c r="BA17" s="1186">
        <f ca="1">OFFSET(BA17,0,-1)+1</f>
        <v>24</v>
      </c>
      <c r="BB17" s="1300">
        <f ca="1">OFFSET(BB17,0,-1)+1</f>
        <v>25</v>
      </c>
      <c r="BC17" s="1300"/>
      <c r="BD17" s="1186">
        <f ca="1">OFFSET(BD17,0,-2)+1</f>
        <v>26</v>
      </c>
      <c r="BE17" s="618">
        <f ca="1">OFFSET(BE17,0,-1)</f>
        <v>26</v>
      </c>
      <c r="BF17" s="617">
        <f ca="1">OFFSET(BF17,0,-1)+1</f>
        <v>27</v>
      </c>
    </row>
    <row r="18" spans="1:71" ht="22.5">
      <c r="A18" s="1283">
        <v>1</v>
      </c>
      <c r="B18" s="867"/>
      <c r="C18" s="867"/>
      <c r="D18" s="867"/>
      <c r="E18" s="868"/>
      <c r="F18" s="869"/>
      <c r="G18" s="867"/>
      <c r="H18" s="867"/>
      <c r="I18" s="870"/>
      <c r="J18" s="865"/>
      <c r="K18" s="874">
        <v>1</v>
      </c>
      <c r="L18" s="562">
        <f>mergeValue(A18)</f>
        <v>1</v>
      </c>
      <c r="M18" s="610" t="s">
        <v>19</v>
      </c>
      <c r="N18" s="549"/>
      <c r="O18" s="1326" t="str">
        <f>IF('Перечень тарифов'!J21="","","" &amp; 'Перечень тарифов'!J21 &amp; "")</f>
        <v>Тариф на теплоноситель, поставляемый потребителям</v>
      </c>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D18" s="1326"/>
      <c r="BE18" s="1326"/>
      <c r="BF18" s="599" t="s">
        <v>718</v>
      </c>
    </row>
    <row r="19" spans="1:71" hidden="1">
      <c r="A19" s="1283"/>
      <c r="B19" s="1283">
        <v>1</v>
      </c>
      <c r="C19" s="867"/>
      <c r="D19" s="867"/>
      <c r="E19" s="869"/>
      <c r="F19" s="869"/>
      <c r="G19" s="867"/>
      <c r="H19" s="867"/>
      <c r="I19" s="864"/>
      <c r="J19" s="863"/>
      <c r="K19" s="874">
        <v>1</v>
      </c>
      <c r="L19" s="562" t="str">
        <f>mergeValue(A19) &amp;"."&amp; mergeValue(B19)</f>
        <v>1.1</v>
      </c>
      <c r="M19" s="516"/>
      <c r="N19" s="549"/>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6"/>
      <c r="AL19" s="1326"/>
      <c r="AM19" s="1326"/>
      <c r="AN19" s="1326"/>
      <c r="AO19" s="1326"/>
      <c r="AP19" s="1326"/>
      <c r="AQ19" s="1326"/>
      <c r="AR19" s="1326"/>
      <c r="AS19" s="1326"/>
      <c r="AT19" s="1326"/>
      <c r="AU19" s="1326"/>
      <c r="AV19" s="1326"/>
      <c r="AW19" s="1326"/>
      <c r="AX19" s="1326"/>
      <c r="AY19" s="1326"/>
      <c r="AZ19" s="1326"/>
      <c r="BA19" s="1326"/>
      <c r="BB19" s="1326"/>
      <c r="BC19" s="1326"/>
      <c r="BD19" s="1326"/>
      <c r="BE19" s="1326"/>
      <c r="BF19" s="599"/>
    </row>
    <row r="20" spans="1:71" hidden="1">
      <c r="A20" s="1283"/>
      <c r="B20" s="1283"/>
      <c r="C20" s="1283">
        <v>1</v>
      </c>
      <c r="D20" s="867"/>
      <c r="E20" s="869"/>
      <c r="F20" s="869"/>
      <c r="G20" s="867"/>
      <c r="H20" s="867"/>
      <c r="I20" s="871"/>
      <c r="J20" s="863"/>
      <c r="K20" s="874">
        <v>1</v>
      </c>
      <c r="L20" s="562" t="str">
        <f>mergeValue(A20) &amp;"."&amp; mergeValue(B20)&amp;"."&amp; mergeValue(C20)</f>
        <v>1.1.1</v>
      </c>
      <c r="M20" s="517"/>
      <c r="N20" s="549"/>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c r="AL20" s="1326"/>
      <c r="AM20" s="1326"/>
      <c r="AN20" s="1326"/>
      <c r="AO20" s="1326"/>
      <c r="AP20" s="1326"/>
      <c r="AQ20" s="1326"/>
      <c r="AR20" s="1326"/>
      <c r="AS20" s="1326"/>
      <c r="AT20" s="1326"/>
      <c r="AU20" s="1326"/>
      <c r="AV20" s="1326"/>
      <c r="AW20" s="1326"/>
      <c r="AX20" s="1326"/>
      <c r="AY20" s="1326"/>
      <c r="AZ20" s="1326"/>
      <c r="BA20" s="1326"/>
      <c r="BB20" s="1326"/>
      <c r="BC20" s="1326"/>
      <c r="BD20" s="1326"/>
      <c r="BE20" s="1326"/>
      <c r="BF20" s="599"/>
    </row>
    <row r="21" spans="1:71" hidden="1">
      <c r="A21" s="1283"/>
      <c r="B21" s="1283"/>
      <c r="C21" s="1283"/>
      <c r="D21" s="1283">
        <v>1</v>
      </c>
      <c r="E21" s="869"/>
      <c r="F21" s="869"/>
      <c r="G21" s="867"/>
      <c r="H21" s="867"/>
      <c r="I21" s="1283">
        <v>1</v>
      </c>
      <c r="J21" s="863"/>
      <c r="K21" s="874">
        <v>1</v>
      </c>
      <c r="L21" s="562" t="str">
        <f>mergeValue(A21) &amp;"."&amp; mergeValue(B21)&amp;"."&amp; mergeValue(C21)&amp;"."&amp; mergeValue(D21)</f>
        <v>1.1.1.1</v>
      </c>
      <c r="M21" s="518"/>
      <c r="N21" s="549"/>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c r="AT21" s="1326"/>
      <c r="AU21" s="1326"/>
      <c r="AV21" s="1326"/>
      <c r="AW21" s="1326"/>
      <c r="AX21" s="1326"/>
      <c r="AY21" s="1326"/>
      <c r="AZ21" s="1326"/>
      <c r="BA21" s="1326"/>
      <c r="BB21" s="1326"/>
      <c r="BC21" s="1326"/>
      <c r="BD21" s="1326"/>
      <c r="BE21" s="1326"/>
      <c r="BF21" s="599"/>
    </row>
    <row r="22" spans="1:71" ht="11.25" hidden="1" customHeight="1">
      <c r="A22" s="1283"/>
      <c r="B22" s="1283"/>
      <c r="C22" s="1283"/>
      <c r="D22" s="1283"/>
      <c r="E22" s="1283">
        <v>1</v>
      </c>
      <c r="F22" s="869"/>
      <c r="G22" s="867"/>
      <c r="H22" s="867"/>
      <c r="I22" s="1283"/>
      <c r="J22" s="869"/>
      <c r="K22" s="874">
        <v>1</v>
      </c>
      <c r="L22" s="562"/>
      <c r="M22" s="524"/>
      <c r="N22" s="550"/>
      <c r="O22" s="600"/>
      <c r="P22" s="600"/>
      <c r="Q22" s="600"/>
      <c r="R22" s="600"/>
      <c r="S22" s="600"/>
      <c r="T22" s="600"/>
      <c r="U22" s="562"/>
      <c r="V22" s="1197"/>
      <c r="W22" s="1197"/>
      <c r="X22" s="1197"/>
      <c r="Y22" s="1197"/>
      <c r="Z22" s="1197"/>
      <c r="AA22" s="1197"/>
      <c r="AB22" s="1190"/>
      <c r="AC22" s="1197"/>
      <c r="AD22" s="1197"/>
      <c r="AE22" s="1197"/>
      <c r="AF22" s="1197"/>
      <c r="AG22" s="1197"/>
      <c r="AH22" s="1197"/>
      <c r="AI22" s="1190"/>
      <c r="AJ22" s="1197"/>
      <c r="AK22" s="1197"/>
      <c r="AL22" s="1197"/>
      <c r="AM22" s="1197"/>
      <c r="AN22" s="1197"/>
      <c r="AO22" s="1197"/>
      <c r="AP22" s="1190"/>
      <c r="AQ22" s="1197"/>
      <c r="AR22" s="1197"/>
      <c r="AS22" s="1197"/>
      <c r="AT22" s="1197"/>
      <c r="AU22" s="1197"/>
      <c r="AV22" s="1197"/>
      <c r="AW22" s="1190"/>
      <c r="AX22" s="1197"/>
      <c r="AY22" s="1197"/>
      <c r="AZ22" s="1197"/>
      <c r="BA22" s="1197"/>
      <c r="BB22" s="1197"/>
      <c r="BC22" s="1197"/>
      <c r="BD22" s="1190"/>
      <c r="BE22" s="477"/>
      <c r="BF22" s="529"/>
    </row>
    <row r="23" spans="1:71" ht="33.75">
      <c r="A23" s="1283"/>
      <c r="B23" s="1283"/>
      <c r="C23" s="1283"/>
      <c r="D23" s="1283"/>
      <c r="E23" s="1283"/>
      <c r="F23" s="1283">
        <v>1</v>
      </c>
      <c r="G23" s="867"/>
      <c r="H23" s="867"/>
      <c r="I23" s="1283"/>
      <c r="J23" s="1330"/>
      <c r="K23" s="874">
        <v>1</v>
      </c>
      <c r="L23" s="562" t="str">
        <f>mergeValue(A23) &amp;"."&amp; mergeValue(B23)&amp;"."&amp; mergeValue(C23)&amp;"."&amp; mergeValue(D23)&amp;"."&amp;  mergeValue(F23)</f>
        <v>1.1.1.1.1</v>
      </c>
      <c r="M23" s="524" t="s">
        <v>9</v>
      </c>
      <c r="N23" s="550"/>
      <c r="O23" s="1285" t="s">
        <v>3</v>
      </c>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285"/>
      <c r="AV23" s="1285"/>
      <c r="AW23" s="1285"/>
      <c r="AX23" s="1285"/>
      <c r="AY23" s="1285"/>
      <c r="AZ23" s="1285"/>
      <c r="BA23" s="1285"/>
      <c r="BB23" s="1285"/>
      <c r="BC23" s="1285"/>
      <c r="BD23" s="1285"/>
      <c r="BE23" s="1285"/>
      <c r="BF23" s="599" t="s">
        <v>720</v>
      </c>
      <c r="BH23" s="558" t="str">
        <f>strCheckUnique(BI23:BI26)</f>
        <v/>
      </c>
      <c r="BJ23" s="558"/>
    </row>
    <row r="24" spans="1:71" ht="54" customHeight="1">
      <c r="A24" s="1283"/>
      <c r="B24" s="1283"/>
      <c r="C24" s="1283"/>
      <c r="D24" s="1283"/>
      <c r="E24" s="1283"/>
      <c r="F24" s="1283"/>
      <c r="G24" s="867">
        <v>1</v>
      </c>
      <c r="H24" s="867"/>
      <c r="I24" s="1283"/>
      <c r="J24" s="1330"/>
      <c r="K24" s="866"/>
      <c r="L24" s="562" t="str">
        <f>mergeValue(A24) &amp;"."&amp; mergeValue(B24)&amp;"."&amp; mergeValue(C24)&amp;"."&amp; mergeValue(D24)&amp;"."&amp;  mergeValue(F24)&amp;"."&amp;  mergeValue(G24)</f>
        <v>1.1.1.1.1.1</v>
      </c>
      <c r="M24" s="1089" t="s">
        <v>605</v>
      </c>
      <c r="N24" s="555"/>
      <c r="O24" s="649">
        <v>10.07</v>
      </c>
      <c r="P24" s="532"/>
      <c r="Q24" s="532"/>
      <c r="R24" s="1289" t="s">
        <v>1456</v>
      </c>
      <c r="S24" s="1291" t="s">
        <v>83</v>
      </c>
      <c r="T24" s="1289" t="s">
        <v>2121</v>
      </c>
      <c r="U24" s="1291" t="s">
        <v>83</v>
      </c>
      <c r="V24" s="649">
        <v>11.93</v>
      </c>
      <c r="W24" s="726"/>
      <c r="X24" s="726"/>
      <c r="Y24" s="1289" t="s">
        <v>2122</v>
      </c>
      <c r="Z24" s="1291" t="s">
        <v>83</v>
      </c>
      <c r="AA24" s="1289" t="s">
        <v>2123</v>
      </c>
      <c r="AB24" s="1291" t="s">
        <v>83</v>
      </c>
      <c r="AC24" s="649">
        <v>12.41</v>
      </c>
      <c r="AD24" s="726"/>
      <c r="AE24" s="726"/>
      <c r="AF24" s="1289" t="s">
        <v>2124</v>
      </c>
      <c r="AG24" s="1291" t="s">
        <v>83</v>
      </c>
      <c r="AH24" s="1289" t="s">
        <v>2125</v>
      </c>
      <c r="AI24" s="1291" t="s">
        <v>83</v>
      </c>
      <c r="AJ24" s="649">
        <v>12.9</v>
      </c>
      <c r="AK24" s="726"/>
      <c r="AL24" s="726"/>
      <c r="AM24" s="1289" t="s">
        <v>2126</v>
      </c>
      <c r="AN24" s="1291" t="s">
        <v>83</v>
      </c>
      <c r="AO24" s="1289" t="s">
        <v>2127</v>
      </c>
      <c r="AP24" s="1291" t="s">
        <v>83</v>
      </c>
      <c r="AQ24" s="649">
        <v>13.42</v>
      </c>
      <c r="AR24" s="726"/>
      <c r="AS24" s="726"/>
      <c r="AT24" s="1289" t="s">
        <v>2128</v>
      </c>
      <c r="AU24" s="1291" t="s">
        <v>83</v>
      </c>
      <c r="AV24" s="1289" t="s">
        <v>2129</v>
      </c>
      <c r="AW24" s="1291" t="s">
        <v>83</v>
      </c>
      <c r="AX24" s="649">
        <v>13.96</v>
      </c>
      <c r="AY24" s="726"/>
      <c r="AZ24" s="726"/>
      <c r="BA24" s="1289" t="s">
        <v>2130</v>
      </c>
      <c r="BB24" s="1291" t="s">
        <v>83</v>
      </c>
      <c r="BC24" s="1289" t="s">
        <v>1457</v>
      </c>
      <c r="BD24" s="1291" t="s">
        <v>84</v>
      </c>
      <c r="BE24" s="507"/>
      <c r="BF24" s="1301" t="s">
        <v>733</v>
      </c>
      <c r="BG24" s="554" t="str">
        <f>strCheckDate(O25:BE25)</f>
        <v/>
      </c>
      <c r="BH24" s="558"/>
      <c r="BI24" s="558" t="str">
        <f>IF(M24="","",M24 )</f>
        <v>вода</v>
      </c>
      <c r="BJ24" s="558"/>
      <c r="BK24" s="558"/>
      <c r="BL24" s="558"/>
    </row>
    <row r="25" spans="1:71" ht="21" hidden="1" customHeight="1">
      <c r="A25" s="1283"/>
      <c r="B25" s="1283"/>
      <c r="C25" s="1283"/>
      <c r="D25" s="1283"/>
      <c r="E25" s="1283"/>
      <c r="F25" s="1283"/>
      <c r="G25" s="867"/>
      <c r="H25" s="867"/>
      <c r="I25" s="1283"/>
      <c r="J25" s="1330"/>
      <c r="K25" s="874">
        <v>1</v>
      </c>
      <c r="L25" s="569"/>
      <c r="M25" s="615"/>
      <c r="N25" s="555"/>
      <c r="O25" s="532"/>
      <c r="P25" s="532"/>
      <c r="Q25" s="553" t="str">
        <f>R24 &amp; "-" &amp; T24</f>
        <v>01.01.2022-30.06.2022</v>
      </c>
      <c r="R25" s="1289"/>
      <c r="S25" s="1291"/>
      <c r="T25" s="1289"/>
      <c r="U25" s="1291"/>
      <c r="V25" s="726"/>
      <c r="W25" s="726"/>
      <c r="X25" s="732" t="str">
        <f>Y24 &amp; "-" &amp; AA24</f>
        <v>01.07.2022-30.06.2023</v>
      </c>
      <c r="Y25" s="1289"/>
      <c r="Z25" s="1291"/>
      <c r="AA25" s="1289"/>
      <c r="AB25" s="1291"/>
      <c r="AC25" s="726"/>
      <c r="AD25" s="726"/>
      <c r="AE25" s="732" t="str">
        <f>AF24 &amp; "-" &amp; AH24</f>
        <v>01.07.2023-30.06.2024</v>
      </c>
      <c r="AF25" s="1289"/>
      <c r="AG25" s="1291"/>
      <c r="AH25" s="1289"/>
      <c r="AI25" s="1291"/>
      <c r="AJ25" s="726"/>
      <c r="AK25" s="726"/>
      <c r="AL25" s="732" t="str">
        <f>AM24 &amp; "-" &amp; AO24</f>
        <v>01.07.2024-30.06.2025</v>
      </c>
      <c r="AM25" s="1289"/>
      <c r="AN25" s="1291"/>
      <c r="AO25" s="1289"/>
      <c r="AP25" s="1291"/>
      <c r="AQ25" s="726"/>
      <c r="AR25" s="726"/>
      <c r="AS25" s="732" t="str">
        <f>AT24 &amp; "-" &amp; AV24</f>
        <v>01.07.2025-30.06.2026</v>
      </c>
      <c r="AT25" s="1289"/>
      <c r="AU25" s="1291"/>
      <c r="AV25" s="1289"/>
      <c r="AW25" s="1291"/>
      <c r="AX25" s="726"/>
      <c r="AY25" s="726"/>
      <c r="AZ25" s="732" t="str">
        <f>BA24 &amp; "-" &amp; BC24</f>
        <v>01.07.2026-31.12.2026</v>
      </c>
      <c r="BA25" s="1289"/>
      <c r="BB25" s="1291"/>
      <c r="BC25" s="1289"/>
      <c r="BD25" s="1291"/>
      <c r="BE25" s="507"/>
      <c r="BF25" s="1302"/>
      <c r="BH25" s="558"/>
      <c r="BI25" s="558"/>
      <c r="BJ25" s="558"/>
      <c r="BK25" s="558"/>
      <c r="BL25" s="558"/>
    </row>
    <row r="26" spans="1:71" s="492" customFormat="1" ht="15" customHeight="1">
      <c r="A26" s="1283"/>
      <c r="B26" s="1283"/>
      <c r="C26" s="1283"/>
      <c r="D26" s="1283"/>
      <c r="E26" s="1283"/>
      <c r="F26" s="1283"/>
      <c r="G26" s="867"/>
      <c r="H26" s="867"/>
      <c r="I26" s="1283"/>
      <c r="J26" s="1330"/>
      <c r="K26" s="874">
        <v>1</v>
      </c>
      <c r="L26" s="508"/>
      <c r="M26" s="526" t="s">
        <v>24</v>
      </c>
      <c r="N26" s="521"/>
      <c r="O26" s="515"/>
      <c r="P26" s="515"/>
      <c r="Q26" s="515"/>
      <c r="R26" s="542"/>
      <c r="S26" s="534"/>
      <c r="T26" s="533"/>
      <c r="U26" s="521"/>
      <c r="V26" s="720"/>
      <c r="W26" s="720"/>
      <c r="X26" s="720"/>
      <c r="Y26" s="729"/>
      <c r="Z26" s="954"/>
      <c r="AA26" s="953"/>
      <c r="AB26" s="949"/>
      <c r="AC26" s="720"/>
      <c r="AD26" s="720"/>
      <c r="AE26" s="720"/>
      <c r="AF26" s="729"/>
      <c r="AG26" s="954"/>
      <c r="AH26" s="953"/>
      <c r="AI26" s="949"/>
      <c r="AJ26" s="720"/>
      <c r="AK26" s="720"/>
      <c r="AL26" s="720"/>
      <c r="AM26" s="729"/>
      <c r="AN26" s="954"/>
      <c r="AO26" s="953"/>
      <c r="AP26" s="949"/>
      <c r="AQ26" s="720"/>
      <c r="AR26" s="720"/>
      <c r="AS26" s="720"/>
      <c r="AT26" s="729"/>
      <c r="AU26" s="954"/>
      <c r="AV26" s="953"/>
      <c r="AW26" s="949"/>
      <c r="AX26" s="720"/>
      <c r="AY26" s="720"/>
      <c r="AZ26" s="720"/>
      <c r="BA26" s="729"/>
      <c r="BB26" s="954"/>
      <c r="BC26" s="953"/>
      <c r="BD26" s="949"/>
      <c r="BE26" s="530"/>
      <c r="BF26" s="1303"/>
      <c r="BG26" s="556"/>
      <c r="BH26" s="556"/>
      <c r="BI26" s="556"/>
      <c r="BJ26" s="556"/>
      <c r="BK26" s="556"/>
      <c r="BL26" s="556"/>
      <c r="BM26" s="556"/>
      <c r="BN26" s="556"/>
      <c r="BO26" s="556"/>
      <c r="BP26" s="556"/>
      <c r="BQ26" s="556"/>
      <c r="BR26" s="556"/>
    </row>
    <row r="27" spans="1:71" s="1074" customFormat="1" ht="33.75">
      <c r="A27" s="1283"/>
      <c r="B27" s="1283"/>
      <c r="C27" s="1283"/>
      <c r="D27" s="1283"/>
      <c r="E27" s="1283"/>
      <c r="F27" s="1283">
        <v>2</v>
      </c>
      <c r="G27" s="1026"/>
      <c r="H27" s="1026"/>
      <c r="I27" s="1283"/>
      <c r="J27" s="1330" t="s">
        <v>2118</v>
      </c>
      <c r="K27" s="914">
        <v>1</v>
      </c>
      <c r="L27" s="1190" t="str">
        <f>mergeValue(A27) &amp;"."&amp; mergeValue(B27)&amp;"."&amp; mergeValue(C27)&amp;"."&amp; mergeValue(D27)&amp;"."&amp;  mergeValue(F27)</f>
        <v>1.1.1.1.2</v>
      </c>
      <c r="M27" s="524" t="s">
        <v>9</v>
      </c>
      <c r="N27" s="1098"/>
      <c r="O27" s="1286" t="s">
        <v>759</v>
      </c>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c r="AK27" s="1287"/>
      <c r="AL27" s="1287"/>
      <c r="AM27" s="1287"/>
      <c r="AN27" s="1287"/>
      <c r="AO27" s="1287"/>
      <c r="AP27" s="1287"/>
      <c r="AQ27" s="1287"/>
      <c r="AR27" s="1287"/>
      <c r="AS27" s="1287"/>
      <c r="AT27" s="1287"/>
      <c r="AU27" s="1287"/>
      <c r="AV27" s="1287"/>
      <c r="AW27" s="1287"/>
      <c r="AX27" s="1287"/>
      <c r="AY27" s="1287"/>
      <c r="AZ27" s="1287"/>
      <c r="BA27" s="1287"/>
      <c r="BB27" s="1287"/>
      <c r="BC27" s="1287"/>
      <c r="BD27" s="1287"/>
      <c r="BE27" s="1288"/>
      <c r="BF27" s="1130" t="s">
        <v>720</v>
      </c>
      <c r="BG27" s="1100"/>
      <c r="BH27" s="1101" t="str">
        <f>strCheckUnique(BI27:BI30)</f>
        <v/>
      </c>
      <c r="BI27" s="1100"/>
      <c r="BJ27" s="1101"/>
      <c r="BK27" s="1100"/>
      <c r="BL27" s="1100"/>
      <c r="BM27" s="1100"/>
      <c r="BN27" s="1100"/>
      <c r="BO27" s="1100"/>
      <c r="BP27" s="1100"/>
      <c r="BQ27" s="1100"/>
      <c r="BR27" s="1100"/>
    </row>
    <row r="28" spans="1:71" s="1074" customFormat="1" ht="48" customHeight="1">
      <c r="A28" s="1283"/>
      <c r="B28" s="1283"/>
      <c r="C28" s="1283"/>
      <c r="D28" s="1283"/>
      <c r="E28" s="1283"/>
      <c r="F28" s="1283"/>
      <c r="G28" s="1026">
        <v>1</v>
      </c>
      <c r="H28" s="1026"/>
      <c r="I28" s="1283"/>
      <c r="J28" s="1330"/>
      <c r="K28" s="1189"/>
      <c r="L28" s="1190" t="str">
        <f>mergeValue(A28) &amp;"."&amp; mergeValue(B28)&amp;"."&amp; mergeValue(C28)&amp;"."&amp; mergeValue(D28)&amp;"."&amp;  mergeValue(F28)&amp;"."&amp;  mergeValue(G28)</f>
        <v>1.1.1.1.2.1</v>
      </c>
      <c r="M28" s="1089" t="s">
        <v>605</v>
      </c>
      <c r="N28" s="684"/>
      <c r="O28" s="649">
        <f>OneRates_4*1.2</f>
        <v>12.084</v>
      </c>
      <c r="P28" s="726"/>
      <c r="Q28" s="726"/>
      <c r="R28" s="1289" t="s">
        <v>1456</v>
      </c>
      <c r="S28" s="1291" t="s">
        <v>83</v>
      </c>
      <c r="T28" s="1289" t="s">
        <v>2121</v>
      </c>
      <c r="U28" s="1291" t="s">
        <v>83</v>
      </c>
      <c r="V28" s="649">
        <f>V24*1.2</f>
        <v>14.315999999999999</v>
      </c>
      <c r="W28" s="726"/>
      <c r="X28" s="726"/>
      <c r="Y28" s="1289" t="s">
        <v>2122</v>
      </c>
      <c r="Z28" s="1291" t="s">
        <v>83</v>
      </c>
      <c r="AA28" s="1289" t="s">
        <v>2123</v>
      </c>
      <c r="AB28" s="1291" t="s">
        <v>83</v>
      </c>
      <c r="AC28" s="649">
        <f>AC24*1.2</f>
        <v>14.891999999999999</v>
      </c>
      <c r="AD28" s="726"/>
      <c r="AE28" s="726"/>
      <c r="AF28" s="1289" t="s">
        <v>2124</v>
      </c>
      <c r="AG28" s="1291" t="s">
        <v>83</v>
      </c>
      <c r="AH28" s="1289" t="s">
        <v>2125</v>
      </c>
      <c r="AI28" s="1291" t="s">
        <v>83</v>
      </c>
      <c r="AJ28" s="649">
        <f>AJ24*1.2</f>
        <v>15.48</v>
      </c>
      <c r="AK28" s="726"/>
      <c r="AL28" s="726"/>
      <c r="AM28" s="1289" t="s">
        <v>2126</v>
      </c>
      <c r="AN28" s="1291" t="s">
        <v>83</v>
      </c>
      <c r="AO28" s="1289" t="s">
        <v>2127</v>
      </c>
      <c r="AP28" s="1291" t="s">
        <v>83</v>
      </c>
      <c r="AQ28" s="649">
        <f>AQ24*1.2</f>
        <v>16.103999999999999</v>
      </c>
      <c r="AR28" s="726"/>
      <c r="AS28" s="726"/>
      <c r="AT28" s="1289" t="s">
        <v>2128</v>
      </c>
      <c r="AU28" s="1291" t="s">
        <v>83</v>
      </c>
      <c r="AV28" s="1289" t="s">
        <v>2129</v>
      </c>
      <c r="AW28" s="1291" t="s">
        <v>83</v>
      </c>
      <c r="AX28" s="649">
        <f>AX24*1.2</f>
        <v>16.751999999999999</v>
      </c>
      <c r="AY28" s="726"/>
      <c r="AZ28" s="726"/>
      <c r="BA28" s="1289" t="s">
        <v>2130</v>
      </c>
      <c r="BB28" s="1291" t="s">
        <v>83</v>
      </c>
      <c r="BC28" s="1289" t="s">
        <v>1457</v>
      </c>
      <c r="BD28" s="1291" t="s">
        <v>84</v>
      </c>
      <c r="BE28" s="507"/>
      <c r="BF28" s="1301" t="s">
        <v>733</v>
      </c>
      <c r="BG28" s="1100" t="str">
        <f>strCheckDate(O29:BE29)</f>
        <v/>
      </c>
      <c r="BH28" s="1101"/>
      <c r="BI28" s="1101" t="str">
        <f>IF(M28="","",M28 )</f>
        <v>вода</v>
      </c>
      <c r="BJ28" s="1101"/>
      <c r="BK28" s="1101"/>
      <c r="BL28" s="1101"/>
      <c r="BM28" s="1100"/>
      <c r="BN28" s="1100"/>
      <c r="BO28" s="1100"/>
      <c r="BP28" s="1100"/>
      <c r="BQ28" s="1100"/>
      <c r="BR28" s="1100"/>
    </row>
    <row r="29" spans="1:71" s="1074" customFormat="1" ht="11.25" hidden="1" customHeight="1">
      <c r="A29" s="1283"/>
      <c r="B29" s="1283"/>
      <c r="C29" s="1283"/>
      <c r="D29" s="1283"/>
      <c r="E29" s="1283"/>
      <c r="F29" s="1283"/>
      <c r="G29" s="1026"/>
      <c r="H29" s="1026"/>
      <c r="I29" s="1283"/>
      <c r="J29" s="1330"/>
      <c r="K29" s="914">
        <v>1</v>
      </c>
      <c r="L29" s="1108"/>
      <c r="M29" s="615"/>
      <c r="N29" s="684"/>
      <c r="O29" s="726"/>
      <c r="P29" s="726"/>
      <c r="Q29" s="732" t="str">
        <f>R28 &amp; "-" &amp; T28</f>
        <v>01.01.2022-30.06.2022</v>
      </c>
      <c r="R29" s="1289"/>
      <c r="S29" s="1291"/>
      <c r="T29" s="1289"/>
      <c r="U29" s="1291"/>
      <c r="V29" s="726"/>
      <c r="W29" s="726"/>
      <c r="X29" s="732" t="str">
        <f>Y28 &amp; "-" &amp; AA28</f>
        <v>01.07.2022-30.06.2023</v>
      </c>
      <c r="Y29" s="1289"/>
      <c r="Z29" s="1291"/>
      <c r="AA29" s="1289"/>
      <c r="AB29" s="1291"/>
      <c r="AC29" s="726"/>
      <c r="AD29" s="726"/>
      <c r="AE29" s="732" t="str">
        <f>AF28 &amp; "-" &amp; AH28</f>
        <v>01.07.2023-30.06.2024</v>
      </c>
      <c r="AF29" s="1289"/>
      <c r="AG29" s="1291"/>
      <c r="AH29" s="1289"/>
      <c r="AI29" s="1291"/>
      <c r="AJ29" s="726"/>
      <c r="AK29" s="726"/>
      <c r="AL29" s="732" t="str">
        <f>AM28 &amp; "-" &amp; AO28</f>
        <v>01.07.2024-30.06.2025</v>
      </c>
      <c r="AM29" s="1289"/>
      <c r="AN29" s="1291"/>
      <c r="AO29" s="1289"/>
      <c r="AP29" s="1291"/>
      <c r="AQ29" s="726"/>
      <c r="AR29" s="726"/>
      <c r="AS29" s="732" t="str">
        <f>AT28 &amp; "-" &amp; AV28</f>
        <v>01.07.2025-30.06.2026</v>
      </c>
      <c r="AT29" s="1289"/>
      <c r="AU29" s="1291"/>
      <c r="AV29" s="1289"/>
      <c r="AW29" s="1291"/>
      <c r="AX29" s="726"/>
      <c r="AY29" s="726"/>
      <c r="AZ29" s="732" t="str">
        <f>BA28 &amp; "-" &amp; BC28</f>
        <v>01.07.2026-31.12.2026</v>
      </c>
      <c r="BA29" s="1289"/>
      <c r="BB29" s="1291"/>
      <c r="BC29" s="1289"/>
      <c r="BD29" s="1291"/>
      <c r="BE29" s="507"/>
      <c r="BF29" s="1302"/>
      <c r="BG29" s="1100"/>
      <c r="BH29" s="1101"/>
      <c r="BI29" s="1101"/>
      <c r="BJ29" s="1101"/>
      <c r="BK29" s="1101"/>
      <c r="BL29" s="1101"/>
      <c r="BM29" s="1100"/>
      <c r="BN29" s="1100"/>
      <c r="BO29" s="1100"/>
      <c r="BP29" s="1100"/>
      <c r="BQ29" s="1100"/>
      <c r="BR29" s="1100"/>
    </row>
    <row r="30" spans="1:71" s="1071" customFormat="1" ht="15" customHeight="1">
      <c r="A30" s="1283"/>
      <c r="B30" s="1283"/>
      <c r="C30" s="1283"/>
      <c r="D30" s="1283"/>
      <c r="E30" s="1283"/>
      <c r="F30" s="1283"/>
      <c r="G30" s="1026"/>
      <c r="H30" s="1026"/>
      <c r="I30" s="1283"/>
      <c r="J30" s="1330"/>
      <c r="K30" s="914">
        <v>1</v>
      </c>
      <c r="L30" s="654"/>
      <c r="M30" s="526" t="s">
        <v>24</v>
      </c>
      <c r="N30" s="949"/>
      <c r="O30" s="720"/>
      <c r="P30" s="720"/>
      <c r="Q30" s="720"/>
      <c r="R30" s="729"/>
      <c r="S30" s="954"/>
      <c r="T30" s="953"/>
      <c r="U30" s="949"/>
      <c r="V30" s="720"/>
      <c r="W30" s="720"/>
      <c r="X30" s="720"/>
      <c r="Y30" s="729"/>
      <c r="Z30" s="954"/>
      <c r="AA30" s="953"/>
      <c r="AB30" s="949"/>
      <c r="AC30" s="720"/>
      <c r="AD30" s="720"/>
      <c r="AE30" s="720"/>
      <c r="AF30" s="729"/>
      <c r="AG30" s="954"/>
      <c r="AH30" s="953"/>
      <c r="AI30" s="949"/>
      <c r="AJ30" s="720"/>
      <c r="AK30" s="720"/>
      <c r="AL30" s="720"/>
      <c r="AM30" s="729"/>
      <c r="AN30" s="954"/>
      <c r="AO30" s="953"/>
      <c r="AP30" s="949"/>
      <c r="AQ30" s="720"/>
      <c r="AR30" s="720"/>
      <c r="AS30" s="720"/>
      <c r="AT30" s="729"/>
      <c r="AU30" s="954"/>
      <c r="AV30" s="953"/>
      <c r="AW30" s="949"/>
      <c r="AX30" s="720"/>
      <c r="AY30" s="720"/>
      <c r="AZ30" s="720"/>
      <c r="BA30" s="729"/>
      <c r="BB30" s="954"/>
      <c r="BC30" s="953"/>
      <c r="BD30" s="949"/>
      <c r="BE30" s="725"/>
      <c r="BF30" s="1303"/>
      <c r="BG30" s="1024"/>
      <c r="BH30" s="1024"/>
      <c r="BI30" s="1024"/>
      <c r="BJ30" s="1024"/>
      <c r="BK30" s="1024"/>
      <c r="BL30" s="1024"/>
      <c r="BM30" s="1024"/>
      <c r="BN30" s="1024"/>
      <c r="BO30" s="1024"/>
      <c r="BP30" s="1024"/>
      <c r="BQ30" s="1024"/>
      <c r="BR30" s="1024"/>
    </row>
    <row r="31" spans="1:71" s="492" customFormat="1" ht="15" customHeight="1">
      <c r="A31" s="1283"/>
      <c r="B31" s="1283"/>
      <c r="C31" s="1283"/>
      <c r="D31" s="1283"/>
      <c r="E31" s="1283"/>
      <c r="F31" s="869"/>
      <c r="G31" s="869"/>
      <c r="H31" s="867"/>
      <c r="I31" s="1283"/>
      <c r="J31" s="869"/>
      <c r="K31" s="873"/>
      <c r="L31" s="508"/>
      <c r="M31" s="521" t="s">
        <v>10</v>
      </c>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526"/>
      <c r="AZ31" s="526"/>
      <c r="BA31" s="526"/>
      <c r="BB31" s="526"/>
      <c r="BC31" s="526"/>
      <c r="BD31" s="526"/>
      <c r="BE31" s="526"/>
      <c r="BF31" s="530"/>
      <c r="BG31" s="556"/>
      <c r="BH31" s="556"/>
      <c r="BI31" s="556"/>
      <c r="BJ31" s="556"/>
      <c r="BK31" s="556"/>
      <c r="BL31" s="556"/>
      <c r="BM31" s="556"/>
      <c r="BN31" s="556"/>
      <c r="BO31" s="556"/>
      <c r="BP31" s="556"/>
      <c r="BQ31" s="556"/>
      <c r="BR31" s="556"/>
      <c r="BS31" s="556"/>
    </row>
    <row r="32" spans="1:71" s="492" customFormat="1" ht="15" hidden="1" customHeight="1">
      <c r="A32" s="1283"/>
      <c r="B32" s="1283"/>
      <c r="C32" s="1283"/>
      <c r="D32" s="1283"/>
      <c r="E32" s="869"/>
      <c r="F32" s="869"/>
      <c r="G32" s="869"/>
      <c r="H32" s="867"/>
      <c r="I32" s="1283"/>
      <c r="J32" s="869"/>
      <c r="K32" s="873"/>
      <c r="L32" s="508"/>
      <c r="M32" s="521"/>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30"/>
      <c r="BG32" s="556"/>
      <c r="BH32" s="556"/>
      <c r="BI32" s="556"/>
      <c r="BJ32" s="556"/>
      <c r="BK32" s="556"/>
      <c r="BL32" s="556"/>
      <c r="BM32" s="556"/>
      <c r="BN32" s="556"/>
      <c r="BO32" s="556"/>
      <c r="BP32" s="556"/>
      <c r="BQ32" s="556"/>
      <c r="BR32" s="556"/>
      <c r="BS32" s="556"/>
    </row>
    <row r="33" spans="12:58" ht="3" customHeight="1">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455"/>
      <c r="AO33" s="455"/>
      <c r="AP33" s="455"/>
      <c r="AQ33" s="455"/>
      <c r="AR33" s="455"/>
      <c r="AS33" s="455"/>
      <c r="AT33" s="455"/>
      <c r="AU33" s="455"/>
      <c r="AV33" s="455"/>
      <c r="AW33" s="455"/>
      <c r="AX33" s="455"/>
      <c r="AY33" s="455"/>
      <c r="AZ33" s="455"/>
      <c r="BA33" s="455"/>
      <c r="BB33" s="455"/>
      <c r="BC33" s="455"/>
      <c r="BD33" s="455"/>
    </row>
    <row r="34" spans="12:58" ht="106.5" customHeight="1">
      <c r="L34" s="1">
        <v>1</v>
      </c>
      <c r="M34" s="1276" t="s">
        <v>734</v>
      </c>
      <c r="N34" s="1276"/>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276"/>
      <c r="BB34" s="1276"/>
      <c r="BC34" s="1276"/>
      <c r="BD34" s="1276"/>
      <c r="BE34" s="1276"/>
      <c r="BF34" s="1276"/>
    </row>
  </sheetData>
  <sheetProtection algorithmName="SHA-512" hashValue="nPTtOl5PYuoxQ6/C3f+hRrQxmc3ismFsZqU1sB+gxLN7sLVkAUZjOY7UV42I8O3mZrs2ylYNlTHDpzC1mqnheQ==" saltValue="fLnKbgtROddieOc3kfSMew==" spinCount="100000" sheet="1" objects="1" scenarios="1" formatColumns="0" formatRows="0"/>
  <dataConsolidate/>
  <mergeCells count="132">
    <mergeCell ref="M34:BF34"/>
    <mergeCell ref="U14:U16"/>
    <mergeCell ref="BE14:BE16"/>
    <mergeCell ref="BF13:BF16"/>
    <mergeCell ref="L13:BE13"/>
    <mergeCell ref="L14:L16"/>
    <mergeCell ref="M14:M16"/>
    <mergeCell ref="S17:T17"/>
    <mergeCell ref="T24:T25"/>
    <mergeCell ref="BF28:BF30"/>
    <mergeCell ref="Y15:AA15"/>
    <mergeCell ref="Z16:AA16"/>
    <mergeCell ref="Z17:AA17"/>
    <mergeCell ref="L5:T5"/>
    <mergeCell ref="O7:T7"/>
    <mergeCell ref="O8:T8"/>
    <mergeCell ref="L11:M11"/>
    <mergeCell ref="O11:T11"/>
    <mergeCell ref="O9:T9"/>
    <mergeCell ref="O10:T10"/>
    <mergeCell ref="BF24:BF26"/>
    <mergeCell ref="R15:T15"/>
    <mergeCell ref="O14:T14"/>
    <mergeCell ref="O12:U12"/>
    <mergeCell ref="O15:O16"/>
    <mergeCell ref="P15:Q15"/>
    <mergeCell ref="S16:T16"/>
    <mergeCell ref="I21:I32"/>
    <mergeCell ref="J27:J30"/>
    <mergeCell ref="O27:BE27"/>
    <mergeCell ref="R28:R29"/>
    <mergeCell ref="S28:S29"/>
    <mergeCell ref="T28:T29"/>
    <mergeCell ref="U28:U29"/>
    <mergeCell ref="V12:AB12"/>
    <mergeCell ref="V14:AA14"/>
    <mergeCell ref="AB14:AB16"/>
    <mergeCell ref="V15:V16"/>
    <mergeCell ref="W15:X15"/>
    <mergeCell ref="A18:A32"/>
    <mergeCell ref="O18:BE18"/>
    <mergeCell ref="B19:B32"/>
    <mergeCell ref="O19:BE19"/>
    <mergeCell ref="C20:C32"/>
    <mergeCell ref="U24:U25"/>
    <mergeCell ref="O20:BE20"/>
    <mergeCell ref="D21:D32"/>
    <mergeCell ref="O21:BE21"/>
    <mergeCell ref="E22:E31"/>
    <mergeCell ref="F23:F26"/>
    <mergeCell ref="J23:J26"/>
    <mergeCell ref="O23:BE23"/>
    <mergeCell ref="R24:R25"/>
    <mergeCell ref="S24:S25"/>
    <mergeCell ref="F27:F30"/>
    <mergeCell ref="AC11:AH11"/>
    <mergeCell ref="Y24:Y25"/>
    <mergeCell ref="Z24:Z25"/>
    <mergeCell ref="AA24:AA25"/>
    <mergeCell ref="AB24:AB25"/>
    <mergeCell ref="Y28:Y29"/>
    <mergeCell ref="Z28:Z29"/>
    <mergeCell ref="AA28:AA29"/>
    <mergeCell ref="AB28:AB29"/>
    <mergeCell ref="V11:AA11"/>
    <mergeCell ref="AF28:AF29"/>
    <mergeCell ref="AG28:AG29"/>
    <mergeCell ref="AH28:AH29"/>
    <mergeCell ref="AI28:AI29"/>
    <mergeCell ref="AJ11:AO11"/>
    <mergeCell ref="AJ12:AP12"/>
    <mergeCell ref="AJ14:AO14"/>
    <mergeCell ref="AP14:AP16"/>
    <mergeCell ref="AJ15:AJ16"/>
    <mergeCell ref="AK15:AL15"/>
    <mergeCell ref="AM15:AO15"/>
    <mergeCell ref="AN16:AO16"/>
    <mergeCell ref="AG17:AH17"/>
    <mergeCell ref="AF24:AF25"/>
    <mergeCell ref="AG24:AG25"/>
    <mergeCell ref="AH24:AH25"/>
    <mergeCell ref="AI24:AI25"/>
    <mergeCell ref="AC12:AI12"/>
    <mergeCell ref="AC14:AH14"/>
    <mergeCell ref="AI14:AI16"/>
    <mergeCell ref="AC15:AC16"/>
    <mergeCell ref="AD15:AE15"/>
    <mergeCell ref="AF15:AH15"/>
    <mergeCell ref="AG16:AH16"/>
    <mergeCell ref="AM28:AM29"/>
    <mergeCell ref="AN28:AN29"/>
    <mergeCell ref="AO28:AO29"/>
    <mergeCell ref="AP28:AP29"/>
    <mergeCell ref="AQ11:AV11"/>
    <mergeCell ref="AQ12:AW12"/>
    <mergeCell ref="AQ14:AV14"/>
    <mergeCell ref="AW14:AW16"/>
    <mergeCell ref="AQ15:AQ16"/>
    <mergeCell ref="AR15:AS15"/>
    <mergeCell ref="AT15:AV15"/>
    <mergeCell ref="AU16:AV16"/>
    <mergeCell ref="AN17:AO17"/>
    <mergeCell ref="AM24:AM25"/>
    <mergeCell ref="AN24:AN25"/>
    <mergeCell ref="AO24:AO25"/>
    <mergeCell ref="AP24:AP25"/>
    <mergeCell ref="AT28:AT29"/>
    <mergeCell ref="AU28:AU29"/>
    <mergeCell ref="AV28:AV29"/>
    <mergeCell ref="AW28:AW29"/>
    <mergeCell ref="AX11:BC11"/>
    <mergeCell ref="AX12:BD12"/>
    <mergeCell ref="AX14:BC14"/>
    <mergeCell ref="BD14:BD16"/>
    <mergeCell ref="AX15:AX16"/>
    <mergeCell ref="AY15:AZ15"/>
    <mergeCell ref="BA15:BC15"/>
    <mergeCell ref="BB16:BC16"/>
    <mergeCell ref="AU17:AV17"/>
    <mergeCell ref="AT24:AT25"/>
    <mergeCell ref="AU24:AU25"/>
    <mergeCell ref="AV24:AV25"/>
    <mergeCell ref="AW24:AW25"/>
    <mergeCell ref="BA28:BA29"/>
    <mergeCell ref="BB28:BB29"/>
    <mergeCell ref="BC28:BC29"/>
    <mergeCell ref="BD28:BD29"/>
    <mergeCell ref="BB17:BC17"/>
    <mergeCell ref="BA24:BA25"/>
    <mergeCell ref="BB24:BB25"/>
    <mergeCell ref="BC24:BC25"/>
    <mergeCell ref="BD24:BD25"/>
  </mergeCells>
  <dataValidations count="10">
    <dataValidation allowBlank="1" sqref="KQ31:LB32 UM31:UX32 AEI31:AET32 AOE31:AOP32 AYA31:AYL32 BHW31:BIH32 BRS31:BSD32 CBO31:CBZ32 CLK31:CLV32 CVG31:CVR32 DFC31:DFN32 DOY31:DPJ32 DYU31:DZF32 EIQ31:EJB32 ESM31:ESX32 FCI31:FCT32 FME31:FMP32 FWA31:FWL32 GFW31:GGH32 GPS31:GQD32 GZO31:GZZ32 HJK31:HJV32 HTG31:HTR32 IDC31:IDN32 IMY31:INJ32 IWU31:IXF32 JGQ31:JHB32 JQM31:JQX32 KAI31:KAT32 KKE31:KKP32 KUA31:KUL32 LDW31:LEH32 LNS31:LOD32 LXO31:LXZ32 MHK31:MHV32 MRG31:MRR32 NBC31:NBN32 NKY31:NLJ32 NUU31:NVF32 OEQ31:OFB32 OOM31:OOX32 OYI31:OYT32 PIE31:PIP32 PSA31:PSL32 QBW31:QCH32 QLS31:QMD32 QVO31:QVZ32 RFK31:RFV32 RPG31:RPR32 RZC31:RZN32 SIY31:SJJ32 SSU31:STF32 TCQ31:TDB32 TMM31:TMX32 TWI31:TWT32 UGE31:UGP32 UQA31:UQL32 UZW31:VAH32 VJS31:VKD32 VTO31:VTZ32 WDK31:WDV32 WNG31:WNR32 WXC31:WXN32 KQ65563:LB65564 UM65563:UX65564 AEI65563:AET65564 AOE65563:AOP65564 AYA65563:AYL65564 BHW65563:BIH65564 BRS65563:BSD65564 CBO65563:CBZ65564 CLK65563:CLV65564 CVG65563:CVR65564 DFC65563:DFN65564 DOY65563:DPJ65564 DYU65563:DZF65564 EIQ65563:EJB65564 ESM65563:ESX65564 FCI65563:FCT65564 FME65563:FMP65564 FWA65563:FWL65564 GFW65563:GGH65564 GPS65563:GQD65564 GZO65563:GZZ65564 HJK65563:HJV65564 HTG65563:HTR65564 IDC65563:IDN65564 IMY65563:INJ65564 IWU65563:IXF65564 JGQ65563:JHB65564 JQM65563:JQX65564 KAI65563:KAT65564 KKE65563:KKP65564 KUA65563:KUL65564 LDW65563:LEH65564 LNS65563:LOD65564 LXO65563:LXZ65564 MHK65563:MHV65564 MRG65563:MRR65564 NBC65563:NBN65564 NKY65563:NLJ65564 NUU65563:NVF65564 OEQ65563:OFB65564 OOM65563:OOX65564 OYI65563:OYT65564 PIE65563:PIP65564 PSA65563:PSL65564 QBW65563:QCH65564 QLS65563:QMD65564 QVO65563:QVZ65564 RFK65563:RFV65564 RPG65563:RPR65564 RZC65563:RZN65564 SIY65563:SJJ65564 SSU65563:STF65564 TCQ65563:TDB65564 TMM65563:TMX65564 TWI65563:TWT65564 UGE65563:UGP65564 UQA65563:UQL65564 UZW65563:VAH65564 VJS65563:VKD65564 VTO65563:VTZ65564 WDK65563:WDV65564 WNG65563:WNR65564 WXC65563:WXN65564 KQ131099:LB131100 UM131099:UX131100 AEI131099:AET131100 AOE131099:AOP131100 AYA131099:AYL131100 BHW131099:BIH131100 BRS131099:BSD131100 CBO131099:CBZ131100 CLK131099:CLV131100 CVG131099:CVR131100 DFC131099:DFN131100 DOY131099:DPJ131100 DYU131099:DZF131100 EIQ131099:EJB131100 ESM131099:ESX131100 FCI131099:FCT131100 FME131099:FMP131100 FWA131099:FWL131100 GFW131099:GGH131100 GPS131099:GQD131100 GZO131099:GZZ131100 HJK131099:HJV131100 HTG131099:HTR131100 IDC131099:IDN131100 IMY131099:INJ131100 IWU131099:IXF131100 JGQ131099:JHB131100 JQM131099:JQX131100 KAI131099:KAT131100 KKE131099:KKP131100 KUA131099:KUL131100 LDW131099:LEH131100 LNS131099:LOD131100 LXO131099:LXZ131100 MHK131099:MHV131100 MRG131099:MRR131100 NBC131099:NBN131100 NKY131099:NLJ131100 NUU131099:NVF131100 OEQ131099:OFB131100 OOM131099:OOX131100 OYI131099:OYT131100 PIE131099:PIP131100 PSA131099:PSL131100 QBW131099:QCH131100 QLS131099:QMD131100 QVO131099:QVZ131100 RFK131099:RFV131100 RPG131099:RPR131100 RZC131099:RZN131100 SIY131099:SJJ131100 SSU131099:STF131100 TCQ131099:TDB131100 TMM131099:TMX131100 TWI131099:TWT131100 UGE131099:UGP131100 UQA131099:UQL131100 UZW131099:VAH131100 VJS131099:VKD131100 VTO131099:VTZ131100 WDK131099:WDV131100 WNG131099:WNR131100 WXC131099:WXN131100 KQ196635:LB196636 UM196635:UX196636 AEI196635:AET196636 AOE196635:AOP196636 AYA196635:AYL196636 BHW196635:BIH196636 BRS196635:BSD196636 CBO196635:CBZ196636 CLK196635:CLV196636 CVG196635:CVR196636 DFC196635:DFN196636 DOY196635:DPJ196636 DYU196635:DZF196636 EIQ196635:EJB196636 ESM196635:ESX196636 FCI196635:FCT196636 FME196635:FMP196636 FWA196635:FWL196636 GFW196635:GGH196636 GPS196635:GQD196636 GZO196635:GZZ196636 HJK196635:HJV196636 HTG196635:HTR196636 IDC196635:IDN196636 IMY196635:INJ196636 IWU196635:IXF196636 JGQ196635:JHB196636 JQM196635:JQX196636 KAI196635:KAT196636 KKE196635:KKP196636 KUA196635:KUL196636 LDW196635:LEH196636 LNS196635:LOD196636 LXO196635:LXZ196636 MHK196635:MHV196636 MRG196635:MRR196636 NBC196635:NBN196636 NKY196635:NLJ196636 NUU196635:NVF196636 OEQ196635:OFB196636 OOM196635:OOX196636 OYI196635:OYT196636 PIE196635:PIP196636 PSA196635:PSL196636 QBW196635:QCH196636 QLS196635:QMD196636 QVO196635:QVZ196636 RFK196635:RFV196636 RPG196635:RPR196636 RZC196635:RZN196636 SIY196635:SJJ196636 SSU196635:STF196636 TCQ196635:TDB196636 TMM196635:TMX196636 TWI196635:TWT196636 UGE196635:UGP196636 UQA196635:UQL196636 UZW196635:VAH196636 VJS196635:VKD196636 VTO196635:VTZ196636 WDK196635:WDV196636 WNG196635:WNR196636 WXC196635:WXN196636 KQ262171:LB262172 UM262171:UX262172 AEI262171:AET262172 AOE262171:AOP262172 AYA262171:AYL262172 BHW262171:BIH262172 BRS262171:BSD262172 CBO262171:CBZ262172 CLK262171:CLV262172 CVG262171:CVR262172 DFC262171:DFN262172 DOY262171:DPJ262172 DYU262171:DZF262172 EIQ262171:EJB262172 ESM262171:ESX262172 FCI262171:FCT262172 FME262171:FMP262172 FWA262171:FWL262172 GFW262171:GGH262172 GPS262171:GQD262172 GZO262171:GZZ262172 HJK262171:HJV262172 HTG262171:HTR262172 IDC262171:IDN262172 IMY262171:INJ262172 IWU262171:IXF262172 JGQ262171:JHB262172 JQM262171:JQX262172 KAI262171:KAT262172 KKE262171:KKP262172 KUA262171:KUL262172 LDW262171:LEH262172 LNS262171:LOD262172 LXO262171:LXZ262172 MHK262171:MHV262172 MRG262171:MRR262172 NBC262171:NBN262172 NKY262171:NLJ262172 NUU262171:NVF262172 OEQ262171:OFB262172 OOM262171:OOX262172 OYI262171:OYT262172 PIE262171:PIP262172 PSA262171:PSL262172 QBW262171:QCH262172 QLS262171:QMD262172 QVO262171:QVZ262172 RFK262171:RFV262172 RPG262171:RPR262172 RZC262171:RZN262172 SIY262171:SJJ262172 SSU262171:STF262172 TCQ262171:TDB262172 TMM262171:TMX262172 TWI262171:TWT262172 UGE262171:UGP262172 UQA262171:UQL262172 UZW262171:VAH262172 VJS262171:VKD262172 VTO262171:VTZ262172 WDK262171:WDV262172 WNG262171:WNR262172 WXC262171:WXN262172 KQ327707:LB327708 UM327707:UX327708 AEI327707:AET327708 AOE327707:AOP327708 AYA327707:AYL327708 BHW327707:BIH327708 BRS327707:BSD327708 CBO327707:CBZ327708 CLK327707:CLV327708 CVG327707:CVR327708 DFC327707:DFN327708 DOY327707:DPJ327708 DYU327707:DZF327708 EIQ327707:EJB327708 ESM327707:ESX327708 FCI327707:FCT327708 FME327707:FMP327708 FWA327707:FWL327708 GFW327707:GGH327708 GPS327707:GQD327708 GZO327707:GZZ327708 HJK327707:HJV327708 HTG327707:HTR327708 IDC327707:IDN327708 IMY327707:INJ327708 IWU327707:IXF327708 JGQ327707:JHB327708 JQM327707:JQX327708 KAI327707:KAT327708 KKE327707:KKP327708 KUA327707:KUL327708 LDW327707:LEH327708 LNS327707:LOD327708 LXO327707:LXZ327708 MHK327707:MHV327708 MRG327707:MRR327708 NBC327707:NBN327708 NKY327707:NLJ327708 NUU327707:NVF327708 OEQ327707:OFB327708 OOM327707:OOX327708 OYI327707:OYT327708 PIE327707:PIP327708 PSA327707:PSL327708 QBW327707:QCH327708 QLS327707:QMD327708 QVO327707:QVZ327708 RFK327707:RFV327708 RPG327707:RPR327708 RZC327707:RZN327708 SIY327707:SJJ327708 SSU327707:STF327708 TCQ327707:TDB327708 TMM327707:TMX327708 TWI327707:TWT327708 UGE327707:UGP327708 UQA327707:UQL327708 UZW327707:VAH327708 VJS327707:VKD327708 VTO327707:VTZ327708 WDK327707:WDV327708 WNG327707:WNR327708 WXC327707:WXN327708 KQ393243:LB393244 UM393243:UX393244 AEI393243:AET393244 AOE393243:AOP393244 AYA393243:AYL393244 BHW393243:BIH393244 BRS393243:BSD393244 CBO393243:CBZ393244 CLK393243:CLV393244 CVG393243:CVR393244 DFC393243:DFN393244 DOY393243:DPJ393244 DYU393243:DZF393244 EIQ393243:EJB393244 ESM393243:ESX393244 FCI393243:FCT393244 FME393243:FMP393244 FWA393243:FWL393244 GFW393243:GGH393244 GPS393243:GQD393244 GZO393243:GZZ393244 HJK393243:HJV393244 HTG393243:HTR393244 IDC393243:IDN393244 IMY393243:INJ393244 IWU393243:IXF393244 JGQ393243:JHB393244 JQM393243:JQX393244 KAI393243:KAT393244 KKE393243:KKP393244 KUA393243:KUL393244 LDW393243:LEH393244 LNS393243:LOD393244 LXO393243:LXZ393244 MHK393243:MHV393244 MRG393243:MRR393244 NBC393243:NBN393244 NKY393243:NLJ393244 NUU393243:NVF393244 OEQ393243:OFB393244 OOM393243:OOX393244 OYI393243:OYT393244 PIE393243:PIP393244 PSA393243:PSL393244 QBW393243:QCH393244 QLS393243:QMD393244 QVO393243:QVZ393244 RFK393243:RFV393244 RPG393243:RPR393244 RZC393243:RZN393244 SIY393243:SJJ393244 SSU393243:STF393244 TCQ393243:TDB393244 TMM393243:TMX393244 TWI393243:TWT393244 UGE393243:UGP393244 UQA393243:UQL393244 UZW393243:VAH393244 VJS393243:VKD393244 VTO393243:VTZ393244 WDK393243:WDV393244 WNG393243:WNR393244 WXC393243:WXN393244 KQ458779:LB458780 UM458779:UX458780 AEI458779:AET458780 AOE458779:AOP458780 AYA458779:AYL458780 BHW458779:BIH458780 BRS458779:BSD458780 CBO458779:CBZ458780 CLK458779:CLV458780 CVG458779:CVR458780 DFC458779:DFN458780 DOY458779:DPJ458780 DYU458779:DZF458780 EIQ458779:EJB458780 ESM458779:ESX458780 FCI458779:FCT458780 FME458779:FMP458780 FWA458779:FWL458780 GFW458779:GGH458780 GPS458779:GQD458780 GZO458779:GZZ458780 HJK458779:HJV458780 HTG458779:HTR458780 IDC458779:IDN458780 IMY458779:INJ458780 IWU458779:IXF458780 JGQ458779:JHB458780 JQM458779:JQX458780 KAI458779:KAT458780 KKE458779:KKP458780 KUA458779:KUL458780 LDW458779:LEH458780 LNS458779:LOD458780 LXO458779:LXZ458780 MHK458779:MHV458780 MRG458779:MRR458780 NBC458779:NBN458780 NKY458779:NLJ458780 NUU458779:NVF458780 OEQ458779:OFB458780 OOM458779:OOX458780 OYI458779:OYT458780 PIE458779:PIP458780 PSA458779:PSL458780 QBW458779:QCH458780 QLS458779:QMD458780 QVO458779:QVZ458780 RFK458779:RFV458780 RPG458779:RPR458780 RZC458779:RZN458780 SIY458779:SJJ458780 SSU458779:STF458780 TCQ458779:TDB458780 TMM458779:TMX458780 TWI458779:TWT458780 UGE458779:UGP458780 UQA458779:UQL458780 UZW458779:VAH458780 VJS458779:VKD458780 VTO458779:VTZ458780 WDK458779:WDV458780 WNG458779:WNR458780 WXC458779:WXN458780 KQ524315:LB524316 UM524315:UX524316 AEI524315:AET524316 AOE524315:AOP524316 AYA524315:AYL524316 BHW524315:BIH524316 BRS524315:BSD524316 CBO524315:CBZ524316 CLK524315:CLV524316 CVG524315:CVR524316 DFC524315:DFN524316 DOY524315:DPJ524316 DYU524315:DZF524316 EIQ524315:EJB524316 ESM524315:ESX524316 FCI524315:FCT524316 FME524315:FMP524316 FWA524315:FWL524316 GFW524315:GGH524316 GPS524315:GQD524316 GZO524315:GZZ524316 HJK524315:HJV524316 HTG524315:HTR524316 IDC524315:IDN524316 IMY524315:INJ524316 IWU524315:IXF524316 JGQ524315:JHB524316 JQM524315:JQX524316 KAI524315:KAT524316 KKE524315:KKP524316 KUA524315:KUL524316 LDW524315:LEH524316 LNS524315:LOD524316 LXO524315:LXZ524316 MHK524315:MHV524316 MRG524315:MRR524316 NBC524315:NBN524316 NKY524315:NLJ524316 NUU524315:NVF524316 OEQ524315:OFB524316 OOM524315:OOX524316 OYI524315:OYT524316 PIE524315:PIP524316 PSA524315:PSL524316 QBW524315:QCH524316 QLS524315:QMD524316 QVO524315:QVZ524316 RFK524315:RFV524316 RPG524315:RPR524316 RZC524315:RZN524316 SIY524315:SJJ524316 SSU524315:STF524316 TCQ524315:TDB524316 TMM524315:TMX524316 TWI524315:TWT524316 UGE524315:UGP524316 UQA524315:UQL524316 UZW524315:VAH524316 VJS524315:VKD524316 VTO524315:VTZ524316 WDK524315:WDV524316 WNG524315:WNR524316 WXC524315:WXN524316 KQ589851:LB589852 UM589851:UX589852 AEI589851:AET589852 AOE589851:AOP589852 AYA589851:AYL589852 BHW589851:BIH589852 BRS589851:BSD589852 CBO589851:CBZ589852 CLK589851:CLV589852 CVG589851:CVR589852 DFC589851:DFN589852 DOY589851:DPJ589852 DYU589851:DZF589852 EIQ589851:EJB589852 ESM589851:ESX589852 FCI589851:FCT589852 FME589851:FMP589852 FWA589851:FWL589852 GFW589851:GGH589852 GPS589851:GQD589852 GZO589851:GZZ589852 HJK589851:HJV589852 HTG589851:HTR589852 IDC589851:IDN589852 IMY589851:INJ589852 IWU589851:IXF589852 JGQ589851:JHB589852 JQM589851:JQX589852 KAI589851:KAT589852 KKE589851:KKP589852 KUA589851:KUL589852 LDW589851:LEH589852 LNS589851:LOD589852 LXO589851:LXZ589852 MHK589851:MHV589852 MRG589851:MRR589852 NBC589851:NBN589852 NKY589851:NLJ589852 NUU589851:NVF589852 OEQ589851:OFB589852 OOM589851:OOX589852 OYI589851:OYT589852 PIE589851:PIP589852 PSA589851:PSL589852 QBW589851:QCH589852 QLS589851:QMD589852 QVO589851:QVZ589852 RFK589851:RFV589852 RPG589851:RPR589852 RZC589851:RZN589852 SIY589851:SJJ589852 SSU589851:STF589852 TCQ589851:TDB589852 TMM589851:TMX589852 TWI589851:TWT589852 UGE589851:UGP589852 UQA589851:UQL589852 UZW589851:VAH589852 VJS589851:VKD589852 VTO589851:VTZ589852 WDK589851:WDV589852 WNG589851:WNR589852 WXC589851:WXN589852 KQ655387:LB655388 UM655387:UX655388 AEI655387:AET655388 AOE655387:AOP655388 AYA655387:AYL655388 BHW655387:BIH655388 BRS655387:BSD655388 CBO655387:CBZ655388 CLK655387:CLV655388 CVG655387:CVR655388 DFC655387:DFN655388 DOY655387:DPJ655388 DYU655387:DZF655388 EIQ655387:EJB655388 ESM655387:ESX655388 FCI655387:FCT655388 FME655387:FMP655388 FWA655387:FWL655388 GFW655387:GGH655388 GPS655387:GQD655388 GZO655387:GZZ655388 HJK655387:HJV655388 HTG655387:HTR655388 IDC655387:IDN655388 IMY655387:INJ655388 IWU655387:IXF655388 JGQ655387:JHB655388 JQM655387:JQX655388 KAI655387:KAT655388 KKE655387:KKP655388 KUA655387:KUL655388 LDW655387:LEH655388 LNS655387:LOD655388 LXO655387:LXZ655388 MHK655387:MHV655388 MRG655387:MRR655388 NBC655387:NBN655388 NKY655387:NLJ655388 NUU655387:NVF655388 OEQ655387:OFB655388 OOM655387:OOX655388 OYI655387:OYT655388 PIE655387:PIP655388 PSA655387:PSL655388 QBW655387:QCH655388 QLS655387:QMD655388 QVO655387:QVZ655388 RFK655387:RFV655388 RPG655387:RPR655388 RZC655387:RZN655388 SIY655387:SJJ655388 SSU655387:STF655388 TCQ655387:TDB655388 TMM655387:TMX655388 TWI655387:TWT655388 UGE655387:UGP655388 UQA655387:UQL655388 UZW655387:VAH655388 VJS655387:VKD655388 VTO655387:VTZ655388 WDK655387:WDV655388 WNG655387:WNR655388 WXC655387:WXN655388 KQ720923:LB720924 UM720923:UX720924 AEI720923:AET720924 AOE720923:AOP720924 AYA720923:AYL720924 BHW720923:BIH720924 BRS720923:BSD720924 CBO720923:CBZ720924 CLK720923:CLV720924 CVG720923:CVR720924 DFC720923:DFN720924 DOY720923:DPJ720924 DYU720923:DZF720924 EIQ720923:EJB720924 ESM720923:ESX720924 FCI720923:FCT720924 FME720923:FMP720924 FWA720923:FWL720924 GFW720923:GGH720924 GPS720923:GQD720924 GZO720923:GZZ720924 HJK720923:HJV720924 HTG720923:HTR720924 IDC720923:IDN720924 IMY720923:INJ720924 IWU720923:IXF720924 JGQ720923:JHB720924 JQM720923:JQX720924 KAI720923:KAT720924 KKE720923:KKP720924 KUA720923:KUL720924 LDW720923:LEH720924 LNS720923:LOD720924 LXO720923:LXZ720924 MHK720923:MHV720924 MRG720923:MRR720924 NBC720923:NBN720924 NKY720923:NLJ720924 NUU720923:NVF720924 OEQ720923:OFB720924 OOM720923:OOX720924 OYI720923:OYT720924 PIE720923:PIP720924 PSA720923:PSL720924 QBW720923:QCH720924 QLS720923:QMD720924 QVO720923:QVZ720924 RFK720923:RFV720924 RPG720923:RPR720924 RZC720923:RZN720924 SIY720923:SJJ720924 SSU720923:STF720924 TCQ720923:TDB720924 TMM720923:TMX720924 TWI720923:TWT720924 UGE720923:UGP720924 UQA720923:UQL720924 UZW720923:VAH720924 VJS720923:VKD720924 VTO720923:VTZ720924 WDK720923:WDV720924 WNG720923:WNR720924 WXC720923:WXN720924 KQ786459:LB786460 UM786459:UX786460 AEI786459:AET786460 AOE786459:AOP786460 AYA786459:AYL786460 BHW786459:BIH786460 BRS786459:BSD786460 CBO786459:CBZ786460 CLK786459:CLV786460 CVG786459:CVR786460 DFC786459:DFN786460 DOY786459:DPJ786460 DYU786459:DZF786460 EIQ786459:EJB786460 ESM786459:ESX786460 FCI786459:FCT786460 FME786459:FMP786460 FWA786459:FWL786460 GFW786459:GGH786460 GPS786459:GQD786460 GZO786459:GZZ786460 HJK786459:HJV786460 HTG786459:HTR786460 IDC786459:IDN786460 IMY786459:INJ786460 IWU786459:IXF786460 JGQ786459:JHB786460 JQM786459:JQX786460 KAI786459:KAT786460 KKE786459:KKP786460 KUA786459:KUL786460 LDW786459:LEH786460 LNS786459:LOD786460 LXO786459:LXZ786460 MHK786459:MHV786460 MRG786459:MRR786460 NBC786459:NBN786460 NKY786459:NLJ786460 NUU786459:NVF786460 OEQ786459:OFB786460 OOM786459:OOX786460 OYI786459:OYT786460 PIE786459:PIP786460 PSA786459:PSL786460 QBW786459:QCH786460 QLS786459:QMD786460 QVO786459:QVZ786460 RFK786459:RFV786460 RPG786459:RPR786460 RZC786459:RZN786460 SIY786459:SJJ786460 SSU786459:STF786460 TCQ786459:TDB786460 TMM786459:TMX786460 TWI786459:TWT786460 UGE786459:UGP786460 UQA786459:UQL786460 UZW786459:VAH786460 VJS786459:VKD786460 VTO786459:VTZ786460 WDK786459:WDV786460 WNG786459:WNR786460 WXC786459:WXN786460 KQ851995:LB851996 UM851995:UX851996 AEI851995:AET851996 AOE851995:AOP851996 AYA851995:AYL851996 BHW851995:BIH851996 BRS851995:BSD851996 CBO851995:CBZ851996 CLK851995:CLV851996 CVG851995:CVR851996 DFC851995:DFN851996 DOY851995:DPJ851996 DYU851995:DZF851996 EIQ851995:EJB851996 ESM851995:ESX851996 FCI851995:FCT851996 FME851995:FMP851996 FWA851995:FWL851996 GFW851995:GGH851996 GPS851995:GQD851996 GZO851995:GZZ851996 HJK851995:HJV851996 HTG851995:HTR851996 IDC851995:IDN851996 IMY851995:INJ851996 IWU851995:IXF851996 JGQ851995:JHB851996 JQM851995:JQX851996 KAI851995:KAT851996 KKE851995:KKP851996 KUA851995:KUL851996 LDW851995:LEH851996 LNS851995:LOD851996 LXO851995:LXZ851996 MHK851995:MHV851996 MRG851995:MRR851996 NBC851995:NBN851996 NKY851995:NLJ851996 NUU851995:NVF851996 OEQ851995:OFB851996 OOM851995:OOX851996 OYI851995:OYT851996 PIE851995:PIP851996 PSA851995:PSL851996 QBW851995:QCH851996 QLS851995:QMD851996 QVO851995:QVZ851996 RFK851995:RFV851996 RPG851995:RPR851996 RZC851995:RZN851996 SIY851995:SJJ851996 SSU851995:STF851996 TCQ851995:TDB851996 TMM851995:TMX851996 TWI851995:TWT851996 UGE851995:UGP851996 UQA851995:UQL851996 UZW851995:VAH851996 VJS851995:VKD851996 VTO851995:VTZ851996 WDK851995:WDV851996 WNG851995:WNR851996 WXC851995:WXN851996 KQ917531:LB917532 UM917531:UX917532 AEI917531:AET917532 AOE917531:AOP917532 AYA917531:AYL917532 BHW917531:BIH917532 BRS917531:BSD917532 CBO917531:CBZ917532 CLK917531:CLV917532 CVG917531:CVR917532 DFC917531:DFN917532 DOY917531:DPJ917532 DYU917531:DZF917532 EIQ917531:EJB917532 ESM917531:ESX917532 FCI917531:FCT917532 FME917531:FMP917532 FWA917531:FWL917532 GFW917531:GGH917532 GPS917531:GQD917532 GZO917531:GZZ917532 HJK917531:HJV917532 HTG917531:HTR917532 IDC917531:IDN917532 IMY917531:INJ917532 IWU917531:IXF917532 JGQ917531:JHB917532 JQM917531:JQX917532 KAI917531:KAT917532 KKE917531:KKP917532 KUA917531:KUL917532 LDW917531:LEH917532 LNS917531:LOD917532 LXO917531:LXZ917532 MHK917531:MHV917532 MRG917531:MRR917532 NBC917531:NBN917532 NKY917531:NLJ917532 NUU917531:NVF917532 OEQ917531:OFB917532 OOM917531:OOX917532 OYI917531:OYT917532 PIE917531:PIP917532 PSA917531:PSL917532 QBW917531:QCH917532 QLS917531:QMD917532 QVO917531:QVZ917532 RFK917531:RFV917532 RPG917531:RPR917532 RZC917531:RZN917532 SIY917531:SJJ917532 SSU917531:STF917532 TCQ917531:TDB917532 TMM917531:TMX917532 TWI917531:TWT917532 UGE917531:UGP917532 UQA917531:UQL917532 UZW917531:VAH917532 VJS917531:VKD917532 VTO917531:VTZ917532 WDK917531:WDV917532 WNG917531:WNR917532 WXC917531:WXN917532 WXC983067:WXN983068 KQ983067:LB983068 UM983067:UX983068 AEI983067:AET983068 AOE983067:AOP983068 AYA983067:AYL983068 BHW983067:BIH983068 BRS983067:BSD983068 CBO983067:CBZ983068 CLK983067:CLV983068 CVG983067:CVR983068 DFC983067:DFN983068 DOY983067:DPJ983068 DYU983067:DZF983068 EIQ983067:EJB983068 ESM983067:ESX983068 FCI983067:FCT983068 FME983067:FMP983068 FWA983067:FWL983068 GFW983067:GGH983068 GPS983067:GQD983068 GZO983067:GZZ983068 HJK983067:HJV983068 HTG983067:HTR983068 IDC983067:IDN983068 IMY983067:INJ983068 IWU983067:IXF983068 JGQ983067:JHB983068 JQM983067:JQX983068 KAI983067:KAT983068 KKE983067:KKP983068 KUA983067:KUL983068 LDW983067:LEH983068 LNS983067:LOD983068 LXO983067:LXZ983068 MHK983067:MHV983068 MRG983067:MRR983068 NBC983067:NBN983068 NKY983067:NLJ983068 NUU983067:NVF983068 OEQ983067:OFB983068 OOM983067:OOX983068 OYI983067:OYT983068 PIE983067:PIP983068 PSA983067:PSL983068 QBW983067:QCH983068 QLS983067:QMD983068 QVO983067:QVZ983068 RFK983067:RFV983068 RPG983067:RPR983068 RZC983067:RZN983068 SIY983067:SJJ983068 SSU983067:STF983068 TCQ983067:TDB983068 TMM983067:TMX983068 TWI983067:TWT983068 UGE983067:UGP983068 UQA983067:UQL983068 UZW983067:VAH983068 VJS983067:VKD983068 VTO983067:VTZ983068 WDK983067:WDV983068 WNG983067:WNR983068 BF31:BF32 L983067:BF983068 L917531:BF917532 L851995:BF851996 L786459:BF786460 L720923:BF720924 L655387:BF655388 L589851:BF589852 L524315:BF524316 L458779:BF458780 L393243:BF393244 L327707:BF327708 L262171:BF262172 L196635:BF196636 L131099:BF131100 L65563:BF65564" xr:uid="{00000000-0002-0000-1300-000000000000}"/>
    <dataValidation allowBlank="1" prompt="Для выбора выполните двойной щелчок левой клавиши мыши по соответствующей ячейке." sqref="KQ65565:LB65568 UM65565:UX65568 AEI65565:AET65568 AOE65565:AOP65568 AYA65565:AYL65568 BHW65565:BIH65568 BRS65565:BSD65568 CBO65565:CBZ65568 CLK65565:CLV65568 CVG65565:CVR65568 DFC65565:DFN65568 DOY65565:DPJ65568 DYU65565:DZF65568 EIQ65565:EJB65568 ESM65565:ESX65568 FCI65565:FCT65568 FME65565:FMP65568 FWA65565:FWL65568 GFW65565:GGH65568 GPS65565:GQD65568 GZO65565:GZZ65568 HJK65565:HJV65568 HTG65565:HTR65568 IDC65565:IDN65568 IMY65565:INJ65568 IWU65565:IXF65568 JGQ65565:JHB65568 JQM65565:JQX65568 KAI65565:KAT65568 KKE65565:KKP65568 KUA65565:KUL65568 LDW65565:LEH65568 LNS65565:LOD65568 LXO65565:LXZ65568 MHK65565:MHV65568 MRG65565:MRR65568 NBC65565:NBN65568 NKY65565:NLJ65568 NUU65565:NVF65568 OEQ65565:OFB65568 OOM65565:OOX65568 OYI65565:OYT65568 PIE65565:PIP65568 PSA65565:PSL65568 QBW65565:QCH65568 QLS65565:QMD65568 QVO65565:QVZ65568 RFK65565:RFV65568 RPG65565:RPR65568 RZC65565:RZN65568 SIY65565:SJJ65568 SSU65565:STF65568 TCQ65565:TDB65568 TMM65565:TMX65568 TWI65565:TWT65568 UGE65565:UGP65568 UQA65565:UQL65568 UZW65565:VAH65568 VJS65565:VKD65568 VTO65565:VTZ65568 WDK65565:WDV65568 WNG65565:WNR65568 WXC65565:WXN65568 KQ131101:LB131104 UM131101:UX131104 AEI131101:AET131104 AOE131101:AOP131104 AYA131101:AYL131104 BHW131101:BIH131104 BRS131101:BSD131104 CBO131101:CBZ131104 CLK131101:CLV131104 CVG131101:CVR131104 DFC131101:DFN131104 DOY131101:DPJ131104 DYU131101:DZF131104 EIQ131101:EJB131104 ESM131101:ESX131104 FCI131101:FCT131104 FME131101:FMP131104 FWA131101:FWL131104 GFW131101:GGH131104 GPS131101:GQD131104 GZO131101:GZZ131104 HJK131101:HJV131104 HTG131101:HTR131104 IDC131101:IDN131104 IMY131101:INJ131104 IWU131101:IXF131104 JGQ131101:JHB131104 JQM131101:JQX131104 KAI131101:KAT131104 KKE131101:KKP131104 KUA131101:KUL131104 LDW131101:LEH131104 LNS131101:LOD131104 LXO131101:LXZ131104 MHK131101:MHV131104 MRG131101:MRR131104 NBC131101:NBN131104 NKY131101:NLJ131104 NUU131101:NVF131104 OEQ131101:OFB131104 OOM131101:OOX131104 OYI131101:OYT131104 PIE131101:PIP131104 PSA131101:PSL131104 QBW131101:QCH131104 QLS131101:QMD131104 QVO131101:QVZ131104 RFK131101:RFV131104 RPG131101:RPR131104 RZC131101:RZN131104 SIY131101:SJJ131104 SSU131101:STF131104 TCQ131101:TDB131104 TMM131101:TMX131104 TWI131101:TWT131104 UGE131101:UGP131104 UQA131101:UQL131104 UZW131101:VAH131104 VJS131101:VKD131104 VTO131101:VTZ131104 WDK131101:WDV131104 WNG131101:WNR131104 WXC131101:WXN131104 KQ196637:LB196640 UM196637:UX196640 AEI196637:AET196640 AOE196637:AOP196640 AYA196637:AYL196640 BHW196637:BIH196640 BRS196637:BSD196640 CBO196637:CBZ196640 CLK196637:CLV196640 CVG196637:CVR196640 DFC196637:DFN196640 DOY196637:DPJ196640 DYU196637:DZF196640 EIQ196637:EJB196640 ESM196637:ESX196640 FCI196637:FCT196640 FME196637:FMP196640 FWA196637:FWL196640 GFW196637:GGH196640 GPS196637:GQD196640 GZO196637:GZZ196640 HJK196637:HJV196640 HTG196637:HTR196640 IDC196637:IDN196640 IMY196637:INJ196640 IWU196637:IXF196640 JGQ196637:JHB196640 JQM196637:JQX196640 KAI196637:KAT196640 KKE196637:KKP196640 KUA196637:KUL196640 LDW196637:LEH196640 LNS196637:LOD196640 LXO196637:LXZ196640 MHK196637:MHV196640 MRG196637:MRR196640 NBC196637:NBN196640 NKY196637:NLJ196640 NUU196637:NVF196640 OEQ196637:OFB196640 OOM196637:OOX196640 OYI196637:OYT196640 PIE196637:PIP196640 PSA196637:PSL196640 QBW196637:QCH196640 QLS196637:QMD196640 QVO196637:QVZ196640 RFK196637:RFV196640 RPG196637:RPR196640 RZC196637:RZN196640 SIY196637:SJJ196640 SSU196637:STF196640 TCQ196637:TDB196640 TMM196637:TMX196640 TWI196637:TWT196640 UGE196637:UGP196640 UQA196637:UQL196640 UZW196637:VAH196640 VJS196637:VKD196640 VTO196637:VTZ196640 WDK196637:WDV196640 WNG196637:WNR196640 WXC196637:WXN196640 KQ262173:LB262176 UM262173:UX262176 AEI262173:AET262176 AOE262173:AOP262176 AYA262173:AYL262176 BHW262173:BIH262176 BRS262173:BSD262176 CBO262173:CBZ262176 CLK262173:CLV262176 CVG262173:CVR262176 DFC262173:DFN262176 DOY262173:DPJ262176 DYU262173:DZF262176 EIQ262173:EJB262176 ESM262173:ESX262176 FCI262173:FCT262176 FME262173:FMP262176 FWA262173:FWL262176 GFW262173:GGH262176 GPS262173:GQD262176 GZO262173:GZZ262176 HJK262173:HJV262176 HTG262173:HTR262176 IDC262173:IDN262176 IMY262173:INJ262176 IWU262173:IXF262176 JGQ262173:JHB262176 JQM262173:JQX262176 KAI262173:KAT262176 KKE262173:KKP262176 KUA262173:KUL262176 LDW262173:LEH262176 LNS262173:LOD262176 LXO262173:LXZ262176 MHK262173:MHV262176 MRG262173:MRR262176 NBC262173:NBN262176 NKY262173:NLJ262176 NUU262173:NVF262176 OEQ262173:OFB262176 OOM262173:OOX262176 OYI262173:OYT262176 PIE262173:PIP262176 PSA262173:PSL262176 QBW262173:QCH262176 QLS262173:QMD262176 QVO262173:QVZ262176 RFK262173:RFV262176 RPG262173:RPR262176 RZC262173:RZN262176 SIY262173:SJJ262176 SSU262173:STF262176 TCQ262173:TDB262176 TMM262173:TMX262176 TWI262173:TWT262176 UGE262173:UGP262176 UQA262173:UQL262176 UZW262173:VAH262176 VJS262173:VKD262176 VTO262173:VTZ262176 WDK262173:WDV262176 WNG262173:WNR262176 WXC262173:WXN262176 KQ327709:LB327712 UM327709:UX327712 AEI327709:AET327712 AOE327709:AOP327712 AYA327709:AYL327712 BHW327709:BIH327712 BRS327709:BSD327712 CBO327709:CBZ327712 CLK327709:CLV327712 CVG327709:CVR327712 DFC327709:DFN327712 DOY327709:DPJ327712 DYU327709:DZF327712 EIQ327709:EJB327712 ESM327709:ESX327712 FCI327709:FCT327712 FME327709:FMP327712 FWA327709:FWL327712 GFW327709:GGH327712 GPS327709:GQD327712 GZO327709:GZZ327712 HJK327709:HJV327712 HTG327709:HTR327712 IDC327709:IDN327712 IMY327709:INJ327712 IWU327709:IXF327712 JGQ327709:JHB327712 JQM327709:JQX327712 KAI327709:KAT327712 KKE327709:KKP327712 KUA327709:KUL327712 LDW327709:LEH327712 LNS327709:LOD327712 LXO327709:LXZ327712 MHK327709:MHV327712 MRG327709:MRR327712 NBC327709:NBN327712 NKY327709:NLJ327712 NUU327709:NVF327712 OEQ327709:OFB327712 OOM327709:OOX327712 OYI327709:OYT327712 PIE327709:PIP327712 PSA327709:PSL327712 QBW327709:QCH327712 QLS327709:QMD327712 QVO327709:QVZ327712 RFK327709:RFV327712 RPG327709:RPR327712 RZC327709:RZN327712 SIY327709:SJJ327712 SSU327709:STF327712 TCQ327709:TDB327712 TMM327709:TMX327712 TWI327709:TWT327712 UGE327709:UGP327712 UQA327709:UQL327712 UZW327709:VAH327712 VJS327709:VKD327712 VTO327709:VTZ327712 WDK327709:WDV327712 WNG327709:WNR327712 WXC327709:WXN327712 KQ393245:LB393248 UM393245:UX393248 AEI393245:AET393248 AOE393245:AOP393248 AYA393245:AYL393248 BHW393245:BIH393248 BRS393245:BSD393248 CBO393245:CBZ393248 CLK393245:CLV393248 CVG393245:CVR393248 DFC393245:DFN393248 DOY393245:DPJ393248 DYU393245:DZF393248 EIQ393245:EJB393248 ESM393245:ESX393248 FCI393245:FCT393248 FME393245:FMP393248 FWA393245:FWL393248 GFW393245:GGH393248 GPS393245:GQD393248 GZO393245:GZZ393248 HJK393245:HJV393248 HTG393245:HTR393248 IDC393245:IDN393248 IMY393245:INJ393248 IWU393245:IXF393248 JGQ393245:JHB393248 JQM393245:JQX393248 KAI393245:KAT393248 KKE393245:KKP393248 KUA393245:KUL393248 LDW393245:LEH393248 LNS393245:LOD393248 LXO393245:LXZ393248 MHK393245:MHV393248 MRG393245:MRR393248 NBC393245:NBN393248 NKY393245:NLJ393248 NUU393245:NVF393248 OEQ393245:OFB393248 OOM393245:OOX393248 OYI393245:OYT393248 PIE393245:PIP393248 PSA393245:PSL393248 QBW393245:QCH393248 QLS393245:QMD393248 QVO393245:QVZ393248 RFK393245:RFV393248 RPG393245:RPR393248 RZC393245:RZN393248 SIY393245:SJJ393248 SSU393245:STF393248 TCQ393245:TDB393248 TMM393245:TMX393248 TWI393245:TWT393248 UGE393245:UGP393248 UQA393245:UQL393248 UZW393245:VAH393248 VJS393245:VKD393248 VTO393245:VTZ393248 WDK393245:WDV393248 WNG393245:WNR393248 WXC393245:WXN393248 KQ458781:LB458784 UM458781:UX458784 AEI458781:AET458784 AOE458781:AOP458784 AYA458781:AYL458784 BHW458781:BIH458784 BRS458781:BSD458784 CBO458781:CBZ458784 CLK458781:CLV458784 CVG458781:CVR458784 DFC458781:DFN458784 DOY458781:DPJ458784 DYU458781:DZF458784 EIQ458781:EJB458784 ESM458781:ESX458784 FCI458781:FCT458784 FME458781:FMP458784 FWA458781:FWL458784 GFW458781:GGH458784 GPS458781:GQD458784 GZO458781:GZZ458784 HJK458781:HJV458784 HTG458781:HTR458784 IDC458781:IDN458784 IMY458781:INJ458784 IWU458781:IXF458784 JGQ458781:JHB458784 JQM458781:JQX458784 KAI458781:KAT458784 KKE458781:KKP458784 KUA458781:KUL458784 LDW458781:LEH458784 LNS458781:LOD458784 LXO458781:LXZ458784 MHK458781:MHV458784 MRG458781:MRR458784 NBC458781:NBN458784 NKY458781:NLJ458784 NUU458781:NVF458784 OEQ458781:OFB458784 OOM458781:OOX458784 OYI458781:OYT458784 PIE458781:PIP458784 PSA458781:PSL458784 QBW458781:QCH458784 QLS458781:QMD458784 QVO458781:QVZ458784 RFK458781:RFV458784 RPG458781:RPR458784 RZC458781:RZN458784 SIY458781:SJJ458784 SSU458781:STF458784 TCQ458781:TDB458784 TMM458781:TMX458784 TWI458781:TWT458784 UGE458781:UGP458784 UQA458781:UQL458784 UZW458781:VAH458784 VJS458781:VKD458784 VTO458781:VTZ458784 WDK458781:WDV458784 WNG458781:WNR458784 WXC458781:WXN458784 KQ524317:LB524320 UM524317:UX524320 AEI524317:AET524320 AOE524317:AOP524320 AYA524317:AYL524320 BHW524317:BIH524320 BRS524317:BSD524320 CBO524317:CBZ524320 CLK524317:CLV524320 CVG524317:CVR524320 DFC524317:DFN524320 DOY524317:DPJ524320 DYU524317:DZF524320 EIQ524317:EJB524320 ESM524317:ESX524320 FCI524317:FCT524320 FME524317:FMP524320 FWA524317:FWL524320 GFW524317:GGH524320 GPS524317:GQD524320 GZO524317:GZZ524320 HJK524317:HJV524320 HTG524317:HTR524320 IDC524317:IDN524320 IMY524317:INJ524320 IWU524317:IXF524320 JGQ524317:JHB524320 JQM524317:JQX524320 KAI524317:KAT524320 KKE524317:KKP524320 KUA524317:KUL524320 LDW524317:LEH524320 LNS524317:LOD524320 LXO524317:LXZ524320 MHK524317:MHV524320 MRG524317:MRR524320 NBC524317:NBN524320 NKY524317:NLJ524320 NUU524317:NVF524320 OEQ524317:OFB524320 OOM524317:OOX524320 OYI524317:OYT524320 PIE524317:PIP524320 PSA524317:PSL524320 QBW524317:QCH524320 QLS524317:QMD524320 QVO524317:QVZ524320 RFK524317:RFV524320 RPG524317:RPR524320 RZC524317:RZN524320 SIY524317:SJJ524320 SSU524317:STF524320 TCQ524317:TDB524320 TMM524317:TMX524320 TWI524317:TWT524320 UGE524317:UGP524320 UQA524317:UQL524320 UZW524317:VAH524320 VJS524317:VKD524320 VTO524317:VTZ524320 WDK524317:WDV524320 WNG524317:WNR524320 WXC524317:WXN524320 KQ589853:LB589856 UM589853:UX589856 AEI589853:AET589856 AOE589853:AOP589856 AYA589853:AYL589856 BHW589853:BIH589856 BRS589853:BSD589856 CBO589853:CBZ589856 CLK589853:CLV589856 CVG589853:CVR589856 DFC589853:DFN589856 DOY589853:DPJ589856 DYU589853:DZF589856 EIQ589853:EJB589856 ESM589853:ESX589856 FCI589853:FCT589856 FME589853:FMP589856 FWA589853:FWL589856 GFW589853:GGH589856 GPS589853:GQD589856 GZO589853:GZZ589856 HJK589853:HJV589856 HTG589853:HTR589856 IDC589853:IDN589856 IMY589853:INJ589856 IWU589853:IXF589856 JGQ589853:JHB589856 JQM589853:JQX589856 KAI589853:KAT589856 KKE589853:KKP589856 KUA589853:KUL589856 LDW589853:LEH589856 LNS589853:LOD589856 LXO589853:LXZ589856 MHK589853:MHV589856 MRG589853:MRR589856 NBC589853:NBN589856 NKY589853:NLJ589856 NUU589853:NVF589856 OEQ589853:OFB589856 OOM589853:OOX589856 OYI589853:OYT589856 PIE589853:PIP589856 PSA589853:PSL589856 QBW589853:QCH589856 QLS589853:QMD589856 QVO589853:QVZ589856 RFK589853:RFV589856 RPG589853:RPR589856 RZC589853:RZN589856 SIY589853:SJJ589856 SSU589853:STF589856 TCQ589853:TDB589856 TMM589853:TMX589856 TWI589853:TWT589856 UGE589853:UGP589856 UQA589853:UQL589856 UZW589853:VAH589856 VJS589853:VKD589856 VTO589853:VTZ589856 WDK589853:WDV589856 WNG589853:WNR589856 WXC589853:WXN589856 KQ655389:LB655392 UM655389:UX655392 AEI655389:AET655392 AOE655389:AOP655392 AYA655389:AYL655392 BHW655389:BIH655392 BRS655389:BSD655392 CBO655389:CBZ655392 CLK655389:CLV655392 CVG655389:CVR655392 DFC655389:DFN655392 DOY655389:DPJ655392 DYU655389:DZF655392 EIQ655389:EJB655392 ESM655389:ESX655392 FCI655389:FCT655392 FME655389:FMP655392 FWA655389:FWL655392 GFW655389:GGH655392 GPS655389:GQD655392 GZO655389:GZZ655392 HJK655389:HJV655392 HTG655389:HTR655392 IDC655389:IDN655392 IMY655389:INJ655392 IWU655389:IXF655392 JGQ655389:JHB655392 JQM655389:JQX655392 KAI655389:KAT655392 KKE655389:KKP655392 KUA655389:KUL655392 LDW655389:LEH655392 LNS655389:LOD655392 LXO655389:LXZ655392 MHK655389:MHV655392 MRG655389:MRR655392 NBC655389:NBN655392 NKY655389:NLJ655392 NUU655389:NVF655392 OEQ655389:OFB655392 OOM655389:OOX655392 OYI655389:OYT655392 PIE655389:PIP655392 PSA655389:PSL655392 QBW655389:QCH655392 QLS655389:QMD655392 QVO655389:QVZ655392 RFK655389:RFV655392 RPG655389:RPR655392 RZC655389:RZN655392 SIY655389:SJJ655392 SSU655389:STF655392 TCQ655389:TDB655392 TMM655389:TMX655392 TWI655389:TWT655392 UGE655389:UGP655392 UQA655389:UQL655392 UZW655389:VAH655392 VJS655389:VKD655392 VTO655389:VTZ655392 WDK655389:WDV655392 WNG655389:WNR655392 WXC655389:WXN655392 KQ720925:LB720928 UM720925:UX720928 AEI720925:AET720928 AOE720925:AOP720928 AYA720925:AYL720928 BHW720925:BIH720928 BRS720925:BSD720928 CBO720925:CBZ720928 CLK720925:CLV720928 CVG720925:CVR720928 DFC720925:DFN720928 DOY720925:DPJ720928 DYU720925:DZF720928 EIQ720925:EJB720928 ESM720925:ESX720928 FCI720925:FCT720928 FME720925:FMP720928 FWA720925:FWL720928 GFW720925:GGH720928 GPS720925:GQD720928 GZO720925:GZZ720928 HJK720925:HJV720928 HTG720925:HTR720928 IDC720925:IDN720928 IMY720925:INJ720928 IWU720925:IXF720928 JGQ720925:JHB720928 JQM720925:JQX720928 KAI720925:KAT720928 KKE720925:KKP720928 KUA720925:KUL720928 LDW720925:LEH720928 LNS720925:LOD720928 LXO720925:LXZ720928 MHK720925:MHV720928 MRG720925:MRR720928 NBC720925:NBN720928 NKY720925:NLJ720928 NUU720925:NVF720928 OEQ720925:OFB720928 OOM720925:OOX720928 OYI720925:OYT720928 PIE720925:PIP720928 PSA720925:PSL720928 QBW720925:QCH720928 QLS720925:QMD720928 QVO720925:QVZ720928 RFK720925:RFV720928 RPG720925:RPR720928 RZC720925:RZN720928 SIY720925:SJJ720928 SSU720925:STF720928 TCQ720925:TDB720928 TMM720925:TMX720928 TWI720925:TWT720928 UGE720925:UGP720928 UQA720925:UQL720928 UZW720925:VAH720928 VJS720925:VKD720928 VTO720925:VTZ720928 WDK720925:WDV720928 WNG720925:WNR720928 WXC720925:WXN720928 KQ786461:LB786464 UM786461:UX786464 AEI786461:AET786464 AOE786461:AOP786464 AYA786461:AYL786464 BHW786461:BIH786464 BRS786461:BSD786464 CBO786461:CBZ786464 CLK786461:CLV786464 CVG786461:CVR786464 DFC786461:DFN786464 DOY786461:DPJ786464 DYU786461:DZF786464 EIQ786461:EJB786464 ESM786461:ESX786464 FCI786461:FCT786464 FME786461:FMP786464 FWA786461:FWL786464 GFW786461:GGH786464 GPS786461:GQD786464 GZO786461:GZZ786464 HJK786461:HJV786464 HTG786461:HTR786464 IDC786461:IDN786464 IMY786461:INJ786464 IWU786461:IXF786464 JGQ786461:JHB786464 JQM786461:JQX786464 KAI786461:KAT786464 KKE786461:KKP786464 KUA786461:KUL786464 LDW786461:LEH786464 LNS786461:LOD786464 LXO786461:LXZ786464 MHK786461:MHV786464 MRG786461:MRR786464 NBC786461:NBN786464 NKY786461:NLJ786464 NUU786461:NVF786464 OEQ786461:OFB786464 OOM786461:OOX786464 OYI786461:OYT786464 PIE786461:PIP786464 PSA786461:PSL786464 QBW786461:QCH786464 QLS786461:QMD786464 QVO786461:QVZ786464 RFK786461:RFV786464 RPG786461:RPR786464 RZC786461:RZN786464 SIY786461:SJJ786464 SSU786461:STF786464 TCQ786461:TDB786464 TMM786461:TMX786464 TWI786461:TWT786464 UGE786461:UGP786464 UQA786461:UQL786464 UZW786461:VAH786464 VJS786461:VKD786464 VTO786461:VTZ786464 WDK786461:WDV786464 WNG786461:WNR786464 WXC786461:WXN786464 KQ851997:LB852000 UM851997:UX852000 AEI851997:AET852000 AOE851997:AOP852000 AYA851997:AYL852000 BHW851997:BIH852000 BRS851997:BSD852000 CBO851997:CBZ852000 CLK851997:CLV852000 CVG851997:CVR852000 DFC851997:DFN852000 DOY851997:DPJ852000 DYU851997:DZF852000 EIQ851997:EJB852000 ESM851997:ESX852000 FCI851997:FCT852000 FME851997:FMP852000 FWA851997:FWL852000 GFW851997:GGH852000 GPS851997:GQD852000 GZO851997:GZZ852000 HJK851997:HJV852000 HTG851997:HTR852000 IDC851997:IDN852000 IMY851997:INJ852000 IWU851997:IXF852000 JGQ851997:JHB852000 JQM851997:JQX852000 KAI851997:KAT852000 KKE851997:KKP852000 KUA851997:KUL852000 LDW851997:LEH852000 LNS851997:LOD852000 LXO851997:LXZ852000 MHK851997:MHV852000 MRG851997:MRR852000 NBC851997:NBN852000 NKY851997:NLJ852000 NUU851997:NVF852000 OEQ851997:OFB852000 OOM851997:OOX852000 OYI851997:OYT852000 PIE851997:PIP852000 PSA851997:PSL852000 QBW851997:QCH852000 QLS851997:QMD852000 QVO851997:QVZ852000 RFK851997:RFV852000 RPG851997:RPR852000 RZC851997:RZN852000 SIY851997:SJJ852000 SSU851997:STF852000 TCQ851997:TDB852000 TMM851997:TMX852000 TWI851997:TWT852000 UGE851997:UGP852000 UQA851997:UQL852000 UZW851997:VAH852000 VJS851997:VKD852000 VTO851997:VTZ852000 WDK851997:WDV852000 WNG851997:WNR852000 WXC851997:WXN852000 KQ917533:LB917536 UM917533:UX917536 AEI917533:AET917536 AOE917533:AOP917536 AYA917533:AYL917536 BHW917533:BIH917536 BRS917533:BSD917536 CBO917533:CBZ917536 CLK917533:CLV917536 CVG917533:CVR917536 DFC917533:DFN917536 DOY917533:DPJ917536 DYU917533:DZF917536 EIQ917533:EJB917536 ESM917533:ESX917536 FCI917533:FCT917536 FME917533:FMP917536 FWA917533:FWL917536 GFW917533:GGH917536 GPS917533:GQD917536 GZO917533:GZZ917536 HJK917533:HJV917536 HTG917533:HTR917536 IDC917533:IDN917536 IMY917533:INJ917536 IWU917533:IXF917536 JGQ917533:JHB917536 JQM917533:JQX917536 KAI917533:KAT917536 KKE917533:KKP917536 KUA917533:KUL917536 LDW917533:LEH917536 LNS917533:LOD917536 LXO917533:LXZ917536 MHK917533:MHV917536 MRG917533:MRR917536 NBC917533:NBN917536 NKY917533:NLJ917536 NUU917533:NVF917536 OEQ917533:OFB917536 OOM917533:OOX917536 OYI917533:OYT917536 PIE917533:PIP917536 PSA917533:PSL917536 QBW917533:QCH917536 QLS917533:QMD917536 QVO917533:QVZ917536 RFK917533:RFV917536 RPG917533:RPR917536 RZC917533:RZN917536 SIY917533:SJJ917536 SSU917533:STF917536 TCQ917533:TDB917536 TMM917533:TMX917536 TWI917533:TWT917536 UGE917533:UGP917536 UQA917533:UQL917536 UZW917533:VAH917536 VJS917533:VKD917536 VTO917533:VTZ917536 WDK917533:WDV917536 WNG917533:WNR917536 WXC917533:WXN917536 KQ983069:LB983072 UM983069:UX983072 AEI983069:AET983072 AOE983069:AOP983072 AYA983069:AYL983072 BHW983069:BIH983072 BRS983069:BSD983072 CBO983069:CBZ983072 CLK983069:CLV983072 CVG983069:CVR983072 DFC983069:DFN983072 DOY983069:DPJ983072 DYU983069:DZF983072 EIQ983069:EJB983072 ESM983069:ESX983072 FCI983069:FCT983072 FME983069:FMP983072 FWA983069:FWL983072 GFW983069:GGH983072 GPS983069:GQD983072 GZO983069:GZZ983072 HJK983069:HJV983072 HTG983069:HTR983072 IDC983069:IDN983072 IMY983069:INJ983072 IWU983069:IXF983072 JGQ983069:JHB983072 JQM983069:JQX983072 KAI983069:KAT983072 KKE983069:KKP983072 KUA983069:KUL983072 LDW983069:LEH983072 LNS983069:LOD983072 LXO983069:LXZ983072 MHK983069:MHV983072 MRG983069:MRR983072 NBC983069:NBN983072 NKY983069:NLJ983072 NUU983069:NVF983072 OEQ983069:OFB983072 OOM983069:OOX983072 OYI983069:OYT983072 PIE983069:PIP983072 PSA983069:PSL983072 QBW983069:QCH983072 QLS983069:QMD983072 QVO983069:QVZ983072 RFK983069:RFV983072 RPG983069:RPR983072 RZC983069:RZN983072 SIY983069:SJJ983072 SSU983069:STF983072 TCQ983069:TDB983072 TMM983069:TMX983072 TWI983069:TWT983072 UGE983069:UGP983072 UQA983069:UQL983072 UZW983069:VAH983072 VJS983069:VKD983072 VTO983069:VTZ983072 WDK983069:WDV983072 WNG983069:WNR983072 WXC983069:WXN983072 WXC983066:WXN98306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62:LB65562 UM65562:UX65562 AEI65562:AET65562 AOE65562:AOP65562 AYA65562:AYL65562 BHW65562:BIH65562 BRS65562:BSD65562 CBO65562:CBZ65562 CLK65562:CLV65562 CVG65562:CVR65562 DFC65562:DFN65562 DOY65562:DPJ65562 DYU65562:DZF65562 EIQ65562:EJB65562 ESM65562:ESX65562 FCI65562:FCT65562 FME65562:FMP65562 FWA65562:FWL65562 GFW65562:GGH65562 GPS65562:GQD65562 GZO65562:GZZ65562 HJK65562:HJV65562 HTG65562:HTR65562 IDC65562:IDN65562 IMY65562:INJ65562 IWU65562:IXF65562 JGQ65562:JHB65562 JQM65562:JQX65562 KAI65562:KAT65562 KKE65562:KKP65562 KUA65562:KUL65562 LDW65562:LEH65562 LNS65562:LOD65562 LXO65562:LXZ65562 MHK65562:MHV65562 MRG65562:MRR65562 NBC65562:NBN65562 NKY65562:NLJ65562 NUU65562:NVF65562 OEQ65562:OFB65562 OOM65562:OOX65562 OYI65562:OYT65562 PIE65562:PIP65562 PSA65562:PSL65562 QBW65562:QCH65562 QLS65562:QMD65562 QVO65562:QVZ65562 RFK65562:RFV65562 RPG65562:RPR65562 RZC65562:RZN65562 SIY65562:SJJ65562 SSU65562:STF65562 TCQ65562:TDB65562 TMM65562:TMX65562 TWI65562:TWT65562 UGE65562:UGP65562 UQA65562:UQL65562 UZW65562:VAH65562 VJS65562:VKD65562 VTO65562:VTZ65562 WDK65562:WDV65562 WNG65562:WNR65562 WXC65562:WXN65562 KQ131098:LB131098 UM131098:UX131098 AEI131098:AET131098 AOE131098:AOP131098 AYA131098:AYL131098 BHW131098:BIH131098 BRS131098:BSD131098 CBO131098:CBZ131098 CLK131098:CLV131098 CVG131098:CVR131098 DFC131098:DFN131098 DOY131098:DPJ131098 DYU131098:DZF131098 EIQ131098:EJB131098 ESM131098:ESX131098 FCI131098:FCT131098 FME131098:FMP131098 FWA131098:FWL131098 GFW131098:GGH131098 GPS131098:GQD131098 GZO131098:GZZ131098 HJK131098:HJV131098 HTG131098:HTR131098 IDC131098:IDN131098 IMY131098:INJ131098 IWU131098:IXF131098 JGQ131098:JHB131098 JQM131098:JQX131098 KAI131098:KAT131098 KKE131098:KKP131098 KUA131098:KUL131098 LDW131098:LEH131098 LNS131098:LOD131098 LXO131098:LXZ131098 MHK131098:MHV131098 MRG131098:MRR131098 NBC131098:NBN131098 NKY131098:NLJ131098 NUU131098:NVF131098 OEQ131098:OFB131098 OOM131098:OOX131098 OYI131098:OYT131098 PIE131098:PIP131098 PSA131098:PSL131098 QBW131098:QCH131098 QLS131098:QMD131098 QVO131098:QVZ131098 RFK131098:RFV131098 RPG131098:RPR131098 RZC131098:RZN131098 SIY131098:SJJ131098 SSU131098:STF131098 TCQ131098:TDB131098 TMM131098:TMX131098 TWI131098:TWT131098 UGE131098:UGP131098 UQA131098:UQL131098 UZW131098:VAH131098 VJS131098:VKD131098 VTO131098:VTZ131098 WDK131098:WDV131098 WNG131098:WNR131098 WXC131098:WXN131098 KQ196634:LB196634 UM196634:UX196634 AEI196634:AET196634 AOE196634:AOP196634 AYA196634:AYL196634 BHW196634:BIH196634 BRS196634:BSD196634 CBO196634:CBZ196634 CLK196634:CLV196634 CVG196634:CVR196634 DFC196634:DFN196634 DOY196634:DPJ196634 DYU196634:DZF196634 EIQ196634:EJB196634 ESM196634:ESX196634 FCI196634:FCT196634 FME196634:FMP196634 FWA196634:FWL196634 GFW196634:GGH196634 GPS196634:GQD196634 GZO196634:GZZ196634 HJK196634:HJV196634 HTG196634:HTR196634 IDC196634:IDN196634 IMY196634:INJ196634 IWU196634:IXF196634 JGQ196634:JHB196634 JQM196634:JQX196634 KAI196634:KAT196634 KKE196634:KKP196634 KUA196634:KUL196634 LDW196634:LEH196634 LNS196634:LOD196634 LXO196634:LXZ196634 MHK196634:MHV196634 MRG196634:MRR196634 NBC196634:NBN196634 NKY196634:NLJ196634 NUU196634:NVF196634 OEQ196634:OFB196634 OOM196634:OOX196634 OYI196634:OYT196634 PIE196634:PIP196634 PSA196634:PSL196634 QBW196634:QCH196634 QLS196634:QMD196634 QVO196634:QVZ196634 RFK196634:RFV196634 RPG196634:RPR196634 RZC196634:RZN196634 SIY196634:SJJ196634 SSU196634:STF196634 TCQ196634:TDB196634 TMM196634:TMX196634 TWI196634:TWT196634 UGE196634:UGP196634 UQA196634:UQL196634 UZW196634:VAH196634 VJS196634:VKD196634 VTO196634:VTZ196634 WDK196634:WDV196634 WNG196634:WNR196634 WXC196634:WXN196634 KQ262170:LB262170 UM262170:UX262170 AEI262170:AET262170 AOE262170:AOP262170 AYA262170:AYL262170 BHW262170:BIH262170 BRS262170:BSD262170 CBO262170:CBZ262170 CLK262170:CLV262170 CVG262170:CVR262170 DFC262170:DFN262170 DOY262170:DPJ262170 DYU262170:DZF262170 EIQ262170:EJB262170 ESM262170:ESX262170 FCI262170:FCT262170 FME262170:FMP262170 FWA262170:FWL262170 GFW262170:GGH262170 GPS262170:GQD262170 GZO262170:GZZ262170 HJK262170:HJV262170 HTG262170:HTR262170 IDC262170:IDN262170 IMY262170:INJ262170 IWU262170:IXF262170 JGQ262170:JHB262170 JQM262170:JQX262170 KAI262170:KAT262170 KKE262170:KKP262170 KUA262170:KUL262170 LDW262170:LEH262170 LNS262170:LOD262170 LXO262170:LXZ262170 MHK262170:MHV262170 MRG262170:MRR262170 NBC262170:NBN262170 NKY262170:NLJ262170 NUU262170:NVF262170 OEQ262170:OFB262170 OOM262170:OOX262170 OYI262170:OYT262170 PIE262170:PIP262170 PSA262170:PSL262170 QBW262170:QCH262170 QLS262170:QMD262170 QVO262170:QVZ262170 RFK262170:RFV262170 RPG262170:RPR262170 RZC262170:RZN262170 SIY262170:SJJ262170 SSU262170:STF262170 TCQ262170:TDB262170 TMM262170:TMX262170 TWI262170:TWT262170 UGE262170:UGP262170 UQA262170:UQL262170 UZW262170:VAH262170 VJS262170:VKD262170 VTO262170:VTZ262170 WDK262170:WDV262170 WNG262170:WNR262170 WXC262170:WXN262170 KQ327706:LB327706 UM327706:UX327706 AEI327706:AET327706 AOE327706:AOP327706 AYA327706:AYL327706 BHW327706:BIH327706 BRS327706:BSD327706 CBO327706:CBZ327706 CLK327706:CLV327706 CVG327706:CVR327706 DFC327706:DFN327706 DOY327706:DPJ327706 DYU327706:DZF327706 EIQ327706:EJB327706 ESM327706:ESX327706 FCI327706:FCT327706 FME327706:FMP327706 FWA327706:FWL327706 GFW327706:GGH327706 GPS327706:GQD327706 GZO327706:GZZ327706 HJK327706:HJV327706 HTG327706:HTR327706 IDC327706:IDN327706 IMY327706:INJ327706 IWU327706:IXF327706 JGQ327706:JHB327706 JQM327706:JQX327706 KAI327706:KAT327706 KKE327706:KKP327706 KUA327706:KUL327706 LDW327706:LEH327706 LNS327706:LOD327706 LXO327706:LXZ327706 MHK327706:MHV327706 MRG327706:MRR327706 NBC327706:NBN327706 NKY327706:NLJ327706 NUU327706:NVF327706 OEQ327706:OFB327706 OOM327706:OOX327706 OYI327706:OYT327706 PIE327706:PIP327706 PSA327706:PSL327706 QBW327706:QCH327706 QLS327706:QMD327706 QVO327706:QVZ327706 RFK327706:RFV327706 RPG327706:RPR327706 RZC327706:RZN327706 SIY327706:SJJ327706 SSU327706:STF327706 TCQ327706:TDB327706 TMM327706:TMX327706 TWI327706:TWT327706 UGE327706:UGP327706 UQA327706:UQL327706 UZW327706:VAH327706 VJS327706:VKD327706 VTO327706:VTZ327706 WDK327706:WDV327706 WNG327706:WNR327706 WXC327706:WXN327706 KQ393242:LB393242 UM393242:UX393242 AEI393242:AET393242 AOE393242:AOP393242 AYA393242:AYL393242 BHW393242:BIH393242 BRS393242:BSD393242 CBO393242:CBZ393242 CLK393242:CLV393242 CVG393242:CVR393242 DFC393242:DFN393242 DOY393242:DPJ393242 DYU393242:DZF393242 EIQ393242:EJB393242 ESM393242:ESX393242 FCI393242:FCT393242 FME393242:FMP393242 FWA393242:FWL393242 GFW393242:GGH393242 GPS393242:GQD393242 GZO393242:GZZ393242 HJK393242:HJV393242 HTG393242:HTR393242 IDC393242:IDN393242 IMY393242:INJ393242 IWU393242:IXF393242 JGQ393242:JHB393242 JQM393242:JQX393242 KAI393242:KAT393242 KKE393242:KKP393242 KUA393242:KUL393242 LDW393242:LEH393242 LNS393242:LOD393242 LXO393242:LXZ393242 MHK393242:MHV393242 MRG393242:MRR393242 NBC393242:NBN393242 NKY393242:NLJ393242 NUU393242:NVF393242 OEQ393242:OFB393242 OOM393242:OOX393242 OYI393242:OYT393242 PIE393242:PIP393242 PSA393242:PSL393242 QBW393242:QCH393242 QLS393242:QMD393242 QVO393242:QVZ393242 RFK393242:RFV393242 RPG393242:RPR393242 RZC393242:RZN393242 SIY393242:SJJ393242 SSU393242:STF393242 TCQ393242:TDB393242 TMM393242:TMX393242 TWI393242:TWT393242 UGE393242:UGP393242 UQA393242:UQL393242 UZW393242:VAH393242 VJS393242:VKD393242 VTO393242:VTZ393242 WDK393242:WDV393242 WNG393242:WNR393242 WXC393242:WXN393242 KQ458778:LB458778 UM458778:UX458778 AEI458778:AET458778 AOE458778:AOP458778 AYA458778:AYL458778 BHW458778:BIH458778 BRS458778:BSD458778 CBO458778:CBZ458778 CLK458778:CLV458778 CVG458778:CVR458778 DFC458778:DFN458778 DOY458778:DPJ458778 DYU458778:DZF458778 EIQ458778:EJB458778 ESM458778:ESX458778 FCI458778:FCT458778 FME458778:FMP458778 FWA458778:FWL458778 GFW458778:GGH458778 GPS458778:GQD458778 GZO458778:GZZ458778 HJK458778:HJV458778 HTG458778:HTR458778 IDC458778:IDN458778 IMY458778:INJ458778 IWU458778:IXF458778 JGQ458778:JHB458778 JQM458778:JQX458778 KAI458778:KAT458778 KKE458778:KKP458778 KUA458778:KUL458778 LDW458778:LEH458778 LNS458778:LOD458778 LXO458778:LXZ458778 MHK458778:MHV458778 MRG458778:MRR458778 NBC458778:NBN458778 NKY458778:NLJ458778 NUU458778:NVF458778 OEQ458778:OFB458778 OOM458778:OOX458778 OYI458778:OYT458778 PIE458778:PIP458778 PSA458778:PSL458778 QBW458778:QCH458778 QLS458778:QMD458778 QVO458778:QVZ458778 RFK458778:RFV458778 RPG458778:RPR458778 RZC458778:RZN458778 SIY458778:SJJ458778 SSU458778:STF458778 TCQ458778:TDB458778 TMM458778:TMX458778 TWI458778:TWT458778 UGE458778:UGP458778 UQA458778:UQL458778 UZW458778:VAH458778 VJS458778:VKD458778 VTO458778:VTZ458778 WDK458778:WDV458778 WNG458778:WNR458778 WXC458778:WXN458778 KQ524314:LB524314 UM524314:UX524314 AEI524314:AET524314 AOE524314:AOP524314 AYA524314:AYL524314 BHW524314:BIH524314 BRS524314:BSD524314 CBO524314:CBZ524314 CLK524314:CLV524314 CVG524314:CVR524314 DFC524314:DFN524314 DOY524314:DPJ524314 DYU524314:DZF524314 EIQ524314:EJB524314 ESM524314:ESX524314 FCI524314:FCT524314 FME524314:FMP524314 FWA524314:FWL524314 GFW524314:GGH524314 GPS524314:GQD524314 GZO524314:GZZ524314 HJK524314:HJV524314 HTG524314:HTR524314 IDC524314:IDN524314 IMY524314:INJ524314 IWU524314:IXF524314 JGQ524314:JHB524314 JQM524314:JQX524314 KAI524314:KAT524314 KKE524314:KKP524314 KUA524314:KUL524314 LDW524314:LEH524314 LNS524314:LOD524314 LXO524314:LXZ524314 MHK524314:MHV524314 MRG524314:MRR524314 NBC524314:NBN524314 NKY524314:NLJ524314 NUU524314:NVF524314 OEQ524314:OFB524314 OOM524314:OOX524314 OYI524314:OYT524314 PIE524314:PIP524314 PSA524314:PSL524314 QBW524314:QCH524314 QLS524314:QMD524314 QVO524314:QVZ524314 RFK524314:RFV524314 RPG524314:RPR524314 RZC524314:RZN524314 SIY524314:SJJ524314 SSU524314:STF524314 TCQ524314:TDB524314 TMM524314:TMX524314 TWI524314:TWT524314 UGE524314:UGP524314 UQA524314:UQL524314 UZW524314:VAH524314 VJS524314:VKD524314 VTO524314:VTZ524314 WDK524314:WDV524314 WNG524314:WNR524314 WXC524314:WXN524314 KQ589850:LB589850 UM589850:UX589850 AEI589850:AET589850 AOE589850:AOP589850 AYA589850:AYL589850 BHW589850:BIH589850 BRS589850:BSD589850 CBO589850:CBZ589850 CLK589850:CLV589850 CVG589850:CVR589850 DFC589850:DFN589850 DOY589850:DPJ589850 DYU589850:DZF589850 EIQ589850:EJB589850 ESM589850:ESX589850 FCI589850:FCT589850 FME589850:FMP589850 FWA589850:FWL589850 GFW589850:GGH589850 GPS589850:GQD589850 GZO589850:GZZ589850 HJK589850:HJV589850 HTG589850:HTR589850 IDC589850:IDN589850 IMY589850:INJ589850 IWU589850:IXF589850 JGQ589850:JHB589850 JQM589850:JQX589850 KAI589850:KAT589850 KKE589850:KKP589850 KUA589850:KUL589850 LDW589850:LEH589850 LNS589850:LOD589850 LXO589850:LXZ589850 MHK589850:MHV589850 MRG589850:MRR589850 NBC589850:NBN589850 NKY589850:NLJ589850 NUU589850:NVF589850 OEQ589850:OFB589850 OOM589850:OOX589850 OYI589850:OYT589850 PIE589850:PIP589850 PSA589850:PSL589850 QBW589850:QCH589850 QLS589850:QMD589850 QVO589850:QVZ589850 RFK589850:RFV589850 RPG589850:RPR589850 RZC589850:RZN589850 SIY589850:SJJ589850 SSU589850:STF589850 TCQ589850:TDB589850 TMM589850:TMX589850 TWI589850:TWT589850 UGE589850:UGP589850 UQA589850:UQL589850 UZW589850:VAH589850 VJS589850:VKD589850 VTO589850:VTZ589850 WDK589850:WDV589850 WNG589850:WNR589850 WXC589850:WXN589850 KQ655386:LB655386 UM655386:UX655386 AEI655386:AET655386 AOE655386:AOP655386 AYA655386:AYL655386 BHW655386:BIH655386 BRS655386:BSD655386 CBO655386:CBZ655386 CLK655386:CLV655386 CVG655386:CVR655386 DFC655386:DFN655386 DOY655386:DPJ655386 DYU655386:DZF655386 EIQ655386:EJB655386 ESM655386:ESX655386 FCI655386:FCT655386 FME655386:FMP655386 FWA655386:FWL655386 GFW655386:GGH655386 GPS655386:GQD655386 GZO655386:GZZ655386 HJK655386:HJV655386 HTG655386:HTR655386 IDC655386:IDN655386 IMY655386:INJ655386 IWU655386:IXF655386 JGQ655386:JHB655386 JQM655386:JQX655386 KAI655386:KAT655386 KKE655386:KKP655386 KUA655386:KUL655386 LDW655386:LEH655386 LNS655386:LOD655386 LXO655386:LXZ655386 MHK655386:MHV655386 MRG655386:MRR655386 NBC655386:NBN655386 NKY655386:NLJ655386 NUU655386:NVF655386 OEQ655386:OFB655386 OOM655386:OOX655386 OYI655386:OYT655386 PIE655386:PIP655386 PSA655386:PSL655386 QBW655386:QCH655386 QLS655386:QMD655386 QVO655386:QVZ655386 RFK655386:RFV655386 RPG655386:RPR655386 RZC655386:RZN655386 SIY655386:SJJ655386 SSU655386:STF655386 TCQ655386:TDB655386 TMM655386:TMX655386 TWI655386:TWT655386 UGE655386:UGP655386 UQA655386:UQL655386 UZW655386:VAH655386 VJS655386:VKD655386 VTO655386:VTZ655386 WDK655386:WDV655386 WNG655386:WNR655386 WXC655386:WXN655386 KQ720922:LB720922 UM720922:UX720922 AEI720922:AET720922 AOE720922:AOP720922 AYA720922:AYL720922 BHW720922:BIH720922 BRS720922:BSD720922 CBO720922:CBZ720922 CLK720922:CLV720922 CVG720922:CVR720922 DFC720922:DFN720922 DOY720922:DPJ720922 DYU720922:DZF720922 EIQ720922:EJB720922 ESM720922:ESX720922 FCI720922:FCT720922 FME720922:FMP720922 FWA720922:FWL720922 GFW720922:GGH720922 GPS720922:GQD720922 GZO720922:GZZ720922 HJK720922:HJV720922 HTG720922:HTR720922 IDC720922:IDN720922 IMY720922:INJ720922 IWU720922:IXF720922 JGQ720922:JHB720922 JQM720922:JQX720922 KAI720922:KAT720922 KKE720922:KKP720922 KUA720922:KUL720922 LDW720922:LEH720922 LNS720922:LOD720922 LXO720922:LXZ720922 MHK720922:MHV720922 MRG720922:MRR720922 NBC720922:NBN720922 NKY720922:NLJ720922 NUU720922:NVF720922 OEQ720922:OFB720922 OOM720922:OOX720922 OYI720922:OYT720922 PIE720922:PIP720922 PSA720922:PSL720922 QBW720922:QCH720922 QLS720922:QMD720922 QVO720922:QVZ720922 RFK720922:RFV720922 RPG720922:RPR720922 RZC720922:RZN720922 SIY720922:SJJ720922 SSU720922:STF720922 TCQ720922:TDB720922 TMM720922:TMX720922 TWI720922:TWT720922 UGE720922:UGP720922 UQA720922:UQL720922 UZW720922:VAH720922 VJS720922:VKD720922 VTO720922:VTZ720922 WDK720922:WDV720922 WNG720922:WNR720922 WXC720922:WXN720922 KQ786458:LB786458 UM786458:UX786458 AEI786458:AET786458 AOE786458:AOP786458 AYA786458:AYL786458 BHW786458:BIH786458 BRS786458:BSD786458 CBO786458:CBZ786458 CLK786458:CLV786458 CVG786458:CVR786458 DFC786458:DFN786458 DOY786458:DPJ786458 DYU786458:DZF786458 EIQ786458:EJB786458 ESM786458:ESX786458 FCI786458:FCT786458 FME786458:FMP786458 FWA786458:FWL786458 GFW786458:GGH786458 GPS786458:GQD786458 GZO786458:GZZ786458 HJK786458:HJV786458 HTG786458:HTR786458 IDC786458:IDN786458 IMY786458:INJ786458 IWU786458:IXF786458 JGQ786458:JHB786458 JQM786458:JQX786458 KAI786458:KAT786458 KKE786458:KKP786458 KUA786458:KUL786458 LDW786458:LEH786458 LNS786458:LOD786458 LXO786458:LXZ786458 MHK786458:MHV786458 MRG786458:MRR786458 NBC786458:NBN786458 NKY786458:NLJ786458 NUU786458:NVF786458 OEQ786458:OFB786458 OOM786458:OOX786458 OYI786458:OYT786458 PIE786458:PIP786458 PSA786458:PSL786458 QBW786458:QCH786458 QLS786458:QMD786458 QVO786458:QVZ786458 RFK786458:RFV786458 RPG786458:RPR786458 RZC786458:RZN786458 SIY786458:SJJ786458 SSU786458:STF786458 TCQ786458:TDB786458 TMM786458:TMX786458 TWI786458:TWT786458 UGE786458:UGP786458 UQA786458:UQL786458 UZW786458:VAH786458 VJS786458:VKD786458 VTO786458:VTZ786458 WDK786458:WDV786458 WNG786458:WNR786458 WXC786458:WXN786458 KQ851994:LB851994 UM851994:UX851994 AEI851994:AET851994 AOE851994:AOP851994 AYA851994:AYL851994 BHW851994:BIH851994 BRS851994:BSD851994 CBO851994:CBZ851994 CLK851994:CLV851994 CVG851994:CVR851994 DFC851994:DFN851994 DOY851994:DPJ851994 DYU851994:DZF851994 EIQ851994:EJB851994 ESM851994:ESX851994 FCI851994:FCT851994 FME851994:FMP851994 FWA851994:FWL851994 GFW851994:GGH851994 GPS851994:GQD851994 GZO851994:GZZ851994 HJK851994:HJV851994 HTG851994:HTR851994 IDC851994:IDN851994 IMY851994:INJ851994 IWU851994:IXF851994 JGQ851994:JHB851994 JQM851994:JQX851994 KAI851994:KAT851994 KKE851994:KKP851994 KUA851994:KUL851994 LDW851994:LEH851994 LNS851994:LOD851994 LXO851994:LXZ851994 MHK851994:MHV851994 MRG851994:MRR851994 NBC851994:NBN851994 NKY851994:NLJ851994 NUU851994:NVF851994 OEQ851994:OFB851994 OOM851994:OOX851994 OYI851994:OYT851994 PIE851994:PIP851994 PSA851994:PSL851994 QBW851994:QCH851994 QLS851994:QMD851994 QVO851994:QVZ851994 RFK851994:RFV851994 RPG851994:RPR851994 RZC851994:RZN851994 SIY851994:SJJ851994 SSU851994:STF851994 TCQ851994:TDB851994 TMM851994:TMX851994 TWI851994:TWT851994 UGE851994:UGP851994 UQA851994:UQL851994 UZW851994:VAH851994 VJS851994:VKD851994 VTO851994:VTZ851994 WDK851994:WDV851994 WNG851994:WNR851994 WXC851994:WXN851994 KQ917530:LB917530 UM917530:UX917530 AEI917530:AET917530 AOE917530:AOP917530 AYA917530:AYL917530 BHW917530:BIH917530 BRS917530:BSD917530 CBO917530:CBZ917530 CLK917530:CLV917530 CVG917530:CVR917530 DFC917530:DFN917530 DOY917530:DPJ917530 DYU917530:DZF917530 EIQ917530:EJB917530 ESM917530:ESX917530 FCI917530:FCT917530 FME917530:FMP917530 FWA917530:FWL917530 GFW917530:GGH917530 GPS917530:GQD917530 GZO917530:GZZ917530 HJK917530:HJV917530 HTG917530:HTR917530 IDC917530:IDN917530 IMY917530:INJ917530 IWU917530:IXF917530 JGQ917530:JHB917530 JQM917530:JQX917530 KAI917530:KAT917530 KKE917530:KKP917530 KUA917530:KUL917530 LDW917530:LEH917530 LNS917530:LOD917530 LXO917530:LXZ917530 MHK917530:MHV917530 MRG917530:MRR917530 NBC917530:NBN917530 NKY917530:NLJ917530 NUU917530:NVF917530 OEQ917530:OFB917530 OOM917530:OOX917530 OYI917530:OYT917530 PIE917530:PIP917530 PSA917530:PSL917530 QBW917530:QCH917530 QLS917530:QMD917530 QVO917530:QVZ917530 RFK917530:RFV917530 RPG917530:RPR917530 RZC917530:RZN917530 SIY917530:SJJ917530 SSU917530:STF917530 TCQ917530:TDB917530 TMM917530:TMX917530 TWI917530:TWT917530 UGE917530:UGP917530 UQA917530:UQL917530 UZW917530:VAH917530 VJS917530:VKD917530 VTO917530:VTZ917530 WDK917530:WDV917530 WNG917530:WNR917530 WXC917530:WXN917530 KQ983066:LB983066 UM983066:UX983066 AEI983066:AET983066 AOE983066:AOP983066 AYA983066:AYL983066 BHW983066:BIH983066 BRS983066:BSD983066 CBO983066:CBZ983066 CLK983066:CLV983066 CVG983066:CVR983066 DFC983066:DFN983066 DOY983066:DPJ983066 DYU983066:DZF983066 EIQ983066:EJB983066 ESM983066:ESX983066 FCI983066:FCT983066 FME983066:FMP983066 FWA983066:FWL983066 GFW983066:GGH983066 GPS983066:GQD983066 GZO983066:GZZ983066 HJK983066:HJV983066 HTG983066:HTR983066 IDC983066:IDN983066 IMY983066:INJ983066 IWU983066:IXF983066 JGQ983066:JHB983066 JQM983066:JQX983066 KAI983066:KAT983066 KKE983066:KKP983066 KUA983066:KUL983066 LDW983066:LEH983066 LNS983066:LOD983066 LXO983066:LXZ983066 MHK983066:MHV983066 MRG983066:MRR983066 NBC983066:NBN983066 NKY983066:NLJ983066 NUU983066:NVF983066 OEQ983066:OFB983066 OOM983066:OOX983066 OYI983066:OYT983066 PIE983066:PIP983066 PSA983066:PSL983066 QBW983066:QCH983066 QLS983066:QMD983066 QVO983066:QVZ983066 RFK983066:RFV983066 RPG983066:RPR983066 RZC983066:RZN983066 SIY983066:SJJ983066 SSU983066:STF983066 TCQ983066:TDB983066 TMM983066:TMX983066 TWI983066:TWT983066 UGE983066:UGP983066 UQA983066:UQL983066 UZW983066:VAH983066 VJS983066:VKD983066 VTO983066:VTZ983066 WDK983066:WDV983066 WNG983066:WNR983066 WXC30:WXN30 KQ26:LB26 KQ30:LB30 UM30:UX30 AEI30:AET30 AOE30:AOP30 AYA30:AYL30 BHW30:BIH30 BRS30:BSD30 CBO30:CBZ30 CLK30:CLV30 CVG30:CVR30 DFC30:DFN30 DOY30:DPJ30 DYU30:DZF30 EIQ30:EJB30 ESM30:ESX30 FCI30:FCT30 FME30:FMP30 FWA30:FWL30 GFW30:GGH30 GPS30:GQD30 GZO30:GZZ30 HJK30:HJV30 HTG30:HTR30 IDC30:IDN30 IMY30:INJ30 IWU30:IXF30 JGQ30:JHB30 JQM30:JQX30 KAI30:KAT30 KKE30:KKP30 KUA30:KUL30 LDW30:LEH30 LNS30:LOD30 LXO30:LXZ30 MHK30:MHV30 MRG30:MRR30 NBC30:NBN30 NKY30:NLJ30 NUU30:NVF30 OEQ30:OFB30 OOM30:OOX30 OYI30:OYT30 PIE30:PIP30 PSA30:PSL30 QBW30:QCH30 QLS30:QMD30 QVO30:QVZ30 RFK30:RFV30 RPG30:RPR30 RZC30:RZN30 SIY30:SJJ30 SSU30:STF30 TCQ30:TDB30 TMM30:TMX30 TWI30:TWT30 UGE30:UGP30 UQA30:UQL30 UZW30:VAH30 VJS30:VKD30 VTO30:VTZ30 WDK30:WDV30 WNG30:WNR30 L983066:BF983066 L917530:BF917530 L851994:BF851994 L786458:BF786458 L720922:BF720922 L655386:BF655386 L589850:BF589850 L524314:BF524314 L458778:BF458778 L393242:BF393242 L327706:BF327706 L262170:BF262170 L196634:BF196634 L131098:BF131098 L65562:BF65562 L983069:BF983072 L917533:BF917536 L851997:BF852000 L786461:BF786464 L720925:BF720928 L655389:BF655392 L589853:BF589856 L524317:BF524320 L458781:BF458784 L393245:BF393248 L327709:BF327712 L262173:BF262176 L196637:BF196640 L131101:BF131104 L65565:BF65568" xr:uid="{00000000-0002-0000-1300-000001000000}"/>
    <dataValidation type="list" allowBlank="1" showInputMessage="1" errorTitle="Ошибка" error="Выберите значение из списка" prompt="Выберите значение из списка" sqref="WXF983063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9 KT65559 UP65559 AEL65559 AOH65559 AYD65559 BHZ65559 BRV65559 CBR65559 CLN65559 CVJ65559 DFF65559 DPB65559 DYX65559 EIT65559 ESP65559 FCL65559 FMH65559 FWD65559 GFZ65559 GPV65559 GZR65559 HJN65559 HTJ65559 IDF65559 INB65559 IWX65559 JGT65559 JQP65559 KAL65559 KKH65559 KUD65559 LDZ65559 LNV65559 LXR65559 MHN65559 MRJ65559 NBF65559 NLB65559 NUX65559 OET65559 OOP65559 OYL65559 PIH65559 PSD65559 QBZ65559 QLV65559 QVR65559 RFN65559 RPJ65559 RZF65559 SJB65559 SSX65559 TCT65559 TMP65559 TWL65559 UGH65559 UQD65559 UZZ65559 VJV65559 VTR65559 WDN65559 WNJ65559 WXF65559 O131095 KT131095 UP131095 AEL131095 AOH131095 AYD131095 BHZ131095 BRV131095 CBR131095 CLN131095 CVJ131095 DFF131095 DPB131095 DYX131095 EIT131095 ESP131095 FCL131095 FMH131095 FWD131095 GFZ131095 GPV131095 GZR131095 HJN131095 HTJ131095 IDF131095 INB131095 IWX131095 JGT131095 JQP131095 KAL131095 KKH131095 KUD131095 LDZ131095 LNV131095 LXR131095 MHN131095 MRJ131095 NBF131095 NLB131095 NUX131095 OET131095 OOP131095 OYL131095 PIH131095 PSD131095 QBZ131095 QLV131095 QVR131095 RFN131095 RPJ131095 RZF131095 SJB131095 SSX131095 TCT131095 TMP131095 TWL131095 UGH131095 UQD131095 UZZ131095 VJV131095 VTR131095 WDN131095 WNJ131095 WXF131095 O196631 KT196631 UP196631 AEL196631 AOH196631 AYD196631 BHZ196631 BRV196631 CBR196631 CLN196631 CVJ196631 DFF196631 DPB196631 DYX196631 EIT196631 ESP196631 FCL196631 FMH196631 FWD196631 GFZ196631 GPV196631 GZR196631 HJN196631 HTJ196631 IDF196631 INB196631 IWX196631 JGT196631 JQP196631 KAL196631 KKH196631 KUD196631 LDZ196631 LNV196631 LXR196631 MHN196631 MRJ196631 NBF196631 NLB196631 NUX196631 OET196631 OOP196631 OYL196631 PIH196631 PSD196631 QBZ196631 QLV196631 QVR196631 RFN196631 RPJ196631 RZF196631 SJB196631 SSX196631 TCT196631 TMP196631 TWL196631 UGH196631 UQD196631 UZZ196631 VJV196631 VTR196631 WDN196631 WNJ196631 WXF196631 O262167 KT262167 UP262167 AEL262167 AOH262167 AYD262167 BHZ262167 BRV262167 CBR262167 CLN262167 CVJ262167 DFF262167 DPB262167 DYX262167 EIT262167 ESP262167 FCL262167 FMH262167 FWD262167 GFZ262167 GPV262167 GZR262167 HJN262167 HTJ262167 IDF262167 INB262167 IWX262167 JGT262167 JQP262167 KAL262167 KKH262167 KUD262167 LDZ262167 LNV262167 LXR262167 MHN262167 MRJ262167 NBF262167 NLB262167 NUX262167 OET262167 OOP262167 OYL262167 PIH262167 PSD262167 QBZ262167 QLV262167 QVR262167 RFN262167 RPJ262167 RZF262167 SJB262167 SSX262167 TCT262167 TMP262167 TWL262167 UGH262167 UQD262167 UZZ262167 VJV262167 VTR262167 WDN262167 WNJ262167 WXF262167 O327703 KT327703 UP327703 AEL327703 AOH327703 AYD327703 BHZ327703 BRV327703 CBR327703 CLN327703 CVJ327703 DFF327703 DPB327703 DYX327703 EIT327703 ESP327703 FCL327703 FMH327703 FWD327703 GFZ327703 GPV327703 GZR327703 HJN327703 HTJ327703 IDF327703 INB327703 IWX327703 JGT327703 JQP327703 KAL327703 KKH327703 KUD327703 LDZ327703 LNV327703 LXR327703 MHN327703 MRJ327703 NBF327703 NLB327703 NUX327703 OET327703 OOP327703 OYL327703 PIH327703 PSD327703 QBZ327703 QLV327703 QVR327703 RFN327703 RPJ327703 RZF327703 SJB327703 SSX327703 TCT327703 TMP327703 TWL327703 UGH327703 UQD327703 UZZ327703 VJV327703 VTR327703 WDN327703 WNJ327703 WXF327703 O393239 KT393239 UP393239 AEL393239 AOH393239 AYD393239 BHZ393239 BRV393239 CBR393239 CLN393239 CVJ393239 DFF393239 DPB393239 DYX393239 EIT393239 ESP393239 FCL393239 FMH393239 FWD393239 GFZ393239 GPV393239 GZR393239 HJN393239 HTJ393239 IDF393239 INB393239 IWX393239 JGT393239 JQP393239 KAL393239 KKH393239 KUD393239 LDZ393239 LNV393239 LXR393239 MHN393239 MRJ393239 NBF393239 NLB393239 NUX393239 OET393239 OOP393239 OYL393239 PIH393239 PSD393239 QBZ393239 QLV393239 QVR393239 RFN393239 RPJ393239 RZF393239 SJB393239 SSX393239 TCT393239 TMP393239 TWL393239 UGH393239 UQD393239 UZZ393239 VJV393239 VTR393239 WDN393239 WNJ393239 WXF393239 O458775 KT458775 UP458775 AEL458775 AOH458775 AYD458775 BHZ458775 BRV458775 CBR458775 CLN458775 CVJ458775 DFF458775 DPB458775 DYX458775 EIT458775 ESP458775 FCL458775 FMH458775 FWD458775 GFZ458775 GPV458775 GZR458775 HJN458775 HTJ458775 IDF458775 INB458775 IWX458775 JGT458775 JQP458775 KAL458775 KKH458775 KUD458775 LDZ458775 LNV458775 LXR458775 MHN458775 MRJ458775 NBF458775 NLB458775 NUX458775 OET458775 OOP458775 OYL458775 PIH458775 PSD458775 QBZ458775 QLV458775 QVR458775 RFN458775 RPJ458775 RZF458775 SJB458775 SSX458775 TCT458775 TMP458775 TWL458775 UGH458775 UQD458775 UZZ458775 VJV458775 VTR458775 WDN458775 WNJ458775 WXF458775 O524311 KT524311 UP524311 AEL524311 AOH524311 AYD524311 BHZ524311 BRV524311 CBR524311 CLN524311 CVJ524311 DFF524311 DPB524311 DYX524311 EIT524311 ESP524311 FCL524311 FMH524311 FWD524311 GFZ524311 GPV524311 GZR524311 HJN524311 HTJ524311 IDF524311 INB524311 IWX524311 JGT524311 JQP524311 KAL524311 KKH524311 KUD524311 LDZ524311 LNV524311 LXR524311 MHN524311 MRJ524311 NBF524311 NLB524311 NUX524311 OET524311 OOP524311 OYL524311 PIH524311 PSD524311 QBZ524311 QLV524311 QVR524311 RFN524311 RPJ524311 RZF524311 SJB524311 SSX524311 TCT524311 TMP524311 TWL524311 UGH524311 UQD524311 UZZ524311 VJV524311 VTR524311 WDN524311 WNJ524311 WXF524311 O589847 KT589847 UP589847 AEL589847 AOH589847 AYD589847 BHZ589847 BRV589847 CBR589847 CLN589847 CVJ589847 DFF589847 DPB589847 DYX589847 EIT589847 ESP589847 FCL589847 FMH589847 FWD589847 GFZ589847 GPV589847 GZR589847 HJN589847 HTJ589847 IDF589847 INB589847 IWX589847 JGT589847 JQP589847 KAL589847 KKH589847 KUD589847 LDZ589847 LNV589847 LXR589847 MHN589847 MRJ589847 NBF589847 NLB589847 NUX589847 OET589847 OOP589847 OYL589847 PIH589847 PSD589847 QBZ589847 QLV589847 QVR589847 RFN589847 RPJ589847 RZF589847 SJB589847 SSX589847 TCT589847 TMP589847 TWL589847 UGH589847 UQD589847 UZZ589847 VJV589847 VTR589847 WDN589847 WNJ589847 WXF589847 O655383 KT655383 UP655383 AEL655383 AOH655383 AYD655383 BHZ655383 BRV655383 CBR655383 CLN655383 CVJ655383 DFF655383 DPB655383 DYX655383 EIT655383 ESP655383 FCL655383 FMH655383 FWD655383 GFZ655383 GPV655383 GZR655383 HJN655383 HTJ655383 IDF655383 INB655383 IWX655383 JGT655383 JQP655383 KAL655383 KKH655383 KUD655383 LDZ655383 LNV655383 LXR655383 MHN655383 MRJ655383 NBF655383 NLB655383 NUX655383 OET655383 OOP655383 OYL655383 PIH655383 PSD655383 QBZ655383 QLV655383 QVR655383 RFN655383 RPJ655383 RZF655383 SJB655383 SSX655383 TCT655383 TMP655383 TWL655383 UGH655383 UQD655383 UZZ655383 VJV655383 VTR655383 WDN655383 WNJ655383 WXF655383 O720919 KT720919 UP720919 AEL720919 AOH720919 AYD720919 BHZ720919 BRV720919 CBR720919 CLN720919 CVJ720919 DFF720919 DPB720919 DYX720919 EIT720919 ESP720919 FCL720919 FMH720919 FWD720919 GFZ720919 GPV720919 GZR720919 HJN720919 HTJ720919 IDF720919 INB720919 IWX720919 JGT720919 JQP720919 KAL720919 KKH720919 KUD720919 LDZ720919 LNV720919 LXR720919 MHN720919 MRJ720919 NBF720919 NLB720919 NUX720919 OET720919 OOP720919 OYL720919 PIH720919 PSD720919 QBZ720919 QLV720919 QVR720919 RFN720919 RPJ720919 RZF720919 SJB720919 SSX720919 TCT720919 TMP720919 TWL720919 UGH720919 UQD720919 UZZ720919 VJV720919 VTR720919 WDN720919 WNJ720919 WXF720919 O786455 KT786455 UP786455 AEL786455 AOH786455 AYD786455 BHZ786455 BRV786455 CBR786455 CLN786455 CVJ786455 DFF786455 DPB786455 DYX786455 EIT786455 ESP786455 FCL786455 FMH786455 FWD786455 GFZ786455 GPV786455 GZR786455 HJN786455 HTJ786455 IDF786455 INB786455 IWX786455 JGT786455 JQP786455 KAL786455 KKH786455 KUD786455 LDZ786455 LNV786455 LXR786455 MHN786455 MRJ786455 NBF786455 NLB786455 NUX786455 OET786455 OOP786455 OYL786455 PIH786455 PSD786455 QBZ786455 QLV786455 QVR786455 RFN786455 RPJ786455 RZF786455 SJB786455 SSX786455 TCT786455 TMP786455 TWL786455 UGH786455 UQD786455 UZZ786455 VJV786455 VTR786455 WDN786455 WNJ786455 WXF786455 O851991 KT851991 UP851991 AEL851991 AOH851991 AYD851991 BHZ851991 BRV851991 CBR851991 CLN851991 CVJ851991 DFF851991 DPB851991 DYX851991 EIT851991 ESP851991 FCL851991 FMH851991 FWD851991 GFZ851991 GPV851991 GZR851991 HJN851991 HTJ851991 IDF851991 INB851991 IWX851991 JGT851991 JQP851991 KAL851991 KKH851991 KUD851991 LDZ851991 LNV851991 LXR851991 MHN851991 MRJ851991 NBF851991 NLB851991 NUX851991 OET851991 OOP851991 OYL851991 PIH851991 PSD851991 QBZ851991 QLV851991 QVR851991 RFN851991 RPJ851991 RZF851991 SJB851991 SSX851991 TCT851991 TMP851991 TWL851991 UGH851991 UQD851991 UZZ851991 VJV851991 VTR851991 WDN851991 WNJ851991 WXF851991 O917527 KT917527 UP917527 AEL917527 AOH917527 AYD917527 BHZ917527 BRV917527 CBR917527 CLN917527 CVJ917527 DFF917527 DPB917527 DYX917527 EIT917527 ESP917527 FCL917527 FMH917527 FWD917527 GFZ917527 GPV917527 GZR917527 HJN917527 HTJ917527 IDF917527 INB917527 IWX917527 JGT917527 JQP917527 KAL917527 KKH917527 KUD917527 LDZ917527 LNV917527 LXR917527 MHN917527 MRJ917527 NBF917527 NLB917527 NUX917527 OET917527 OOP917527 OYL917527 PIH917527 PSD917527 QBZ917527 QLV917527 QVR917527 RFN917527 RPJ917527 RZF917527 SJB917527 SSX917527 TCT917527 TMP917527 TWL917527 UGH917527 UQD917527 UZZ917527 VJV917527 VTR917527 WDN917527 WNJ917527 WXF917527 O983063 KT983063 UP983063 AEL983063 AOH983063 AYD983063 BHZ983063 BRV983063 CBR983063 CLN983063 CVJ983063 DFF983063 DPB983063 DYX983063 EIT983063 ESP983063 FCL983063 FMH983063 FWD983063 GFZ983063 GPV983063 GZR983063 HJN983063 HTJ983063 IDF983063 INB983063 IWX983063 JGT983063 JQP983063 KAL983063 KKH983063 KUD983063 LDZ983063 LNV983063 LXR983063 MHN983063 MRJ983063 NBF983063 NLB983063 NUX983063 OET983063 OOP983063 OYL983063 PIH983063 PSD983063 QBZ983063 QLV983063 QVR983063 RFN983063 RPJ983063 RZF983063 SJB983063 SSX983063 TCT983063 TMP983063 TWL983063 UGH983063 UQD983063 UZZ983063 VJV983063 VTR983063 WDN983063 WNJ983063 WXF27 KT27 UP27 AEL27 AOH27 AYD27 BHZ27 BRV27 CBR27 CLN27 CVJ27 DFF27 DPB27 DYX27 EIT27 ESP27 FCL27 FMH27 FWD27 GFZ27 GPV27 GZR27 HJN27 HTJ27 IDF27 INB27 IWX27 JGT27 JQP27 KAL27 KKH27 KUD27 LDZ27 LNV27 LXR27 MHN27 MRJ27 NBF27 NLB27 NUX27 OET27 OOP27 OYL27 PIH27 PSD27 QBZ27 QLV27 QVR27 RFN27 RPJ27 RZF27 SJB27 SSX27 TCT27 TMP27 TWL27 UGH27 UQD27 UZZ27 VJV27 VTR27 WDN27 WNJ27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AQ65559 AQ131095 AQ196631 AQ262167 AQ327703 AQ393239 AQ458775 AQ524311 AQ589847 AQ655383 AQ720919 AQ786455 AQ851991 AQ917527 AQ983063 AX65559 AX131095 AX196631 AX262167 AX327703 AX393239 AX458775 AX524311 AX589847 AX655383 AX720919 AX786455 AX851991 AX917527 AX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XN983058:WXN98306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LB18:LB24 WNR983058:WNR983064 BF65554:BF65560 LB65554:LB65560 UX65554:UX65560 AET65554:AET65560 AOP65554:AOP65560 AYL65554:AYL65560 BIH65554:BIH65560 BSD65554:BSD65560 CBZ65554:CBZ65560 CLV65554:CLV65560 CVR65554:CVR65560 DFN65554:DFN65560 DPJ65554:DPJ65560 DZF65554:DZF65560 EJB65554:EJB65560 ESX65554:ESX65560 FCT65554:FCT65560 FMP65554:FMP65560 FWL65554:FWL65560 GGH65554:GGH65560 GQD65554:GQD65560 GZZ65554:GZZ65560 HJV65554:HJV65560 HTR65554:HTR65560 IDN65554:IDN65560 INJ65554:INJ65560 IXF65554:IXF65560 JHB65554:JHB65560 JQX65554:JQX65560 KAT65554:KAT65560 KKP65554:KKP65560 KUL65554:KUL65560 LEH65554:LEH65560 LOD65554:LOD65560 LXZ65554:LXZ65560 MHV65554:MHV65560 MRR65554:MRR65560 NBN65554:NBN65560 NLJ65554:NLJ65560 NVF65554:NVF65560 OFB65554:OFB65560 OOX65554:OOX65560 OYT65554:OYT65560 PIP65554:PIP65560 PSL65554:PSL65560 QCH65554:QCH65560 QMD65554:QMD65560 QVZ65554:QVZ65560 RFV65554:RFV65560 RPR65554:RPR65560 RZN65554:RZN65560 SJJ65554:SJJ65560 STF65554:STF65560 TDB65554:TDB65560 TMX65554:TMX65560 TWT65554:TWT65560 UGP65554:UGP65560 UQL65554:UQL65560 VAH65554:VAH65560 VKD65554:VKD65560 VTZ65554:VTZ65560 WDV65554:WDV65560 WNR65554:WNR65560 WXN65554:WXN65560 BF131090:BF131096 LB131090:LB131096 UX131090:UX131096 AET131090:AET131096 AOP131090:AOP131096 AYL131090:AYL131096 BIH131090:BIH131096 BSD131090:BSD131096 CBZ131090:CBZ131096 CLV131090:CLV131096 CVR131090:CVR131096 DFN131090:DFN131096 DPJ131090:DPJ131096 DZF131090:DZF131096 EJB131090:EJB131096 ESX131090:ESX131096 FCT131090:FCT131096 FMP131090:FMP131096 FWL131090:FWL131096 GGH131090:GGH131096 GQD131090:GQD131096 GZZ131090:GZZ131096 HJV131090:HJV131096 HTR131090:HTR131096 IDN131090:IDN131096 INJ131090:INJ131096 IXF131090:IXF131096 JHB131090:JHB131096 JQX131090:JQX131096 KAT131090:KAT131096 KKP131090:KKP131096 KUL131090:KUL131096 LEH131090:LEH131096 LOD131090:LOD131096 LXZ131090:LXZ131096 MHV131090:MHV131096 MRR131090:MRR131096 NBN131090:NBN131096 NLJ131090:NLJ131096 NVF131090:NVF131096 OFB131090:OFB131096 OOX131090:OOX131096 OYT131090:OYT131096 PIP131090:PIP131096 PSL131090:PSL131096 QCH131090:QCH131096 QMD131090:QMD131096 QVZ131090:QVZ131096 RFV131090:RFV131096 RPR131090:RPR131096 RZN131090:RZN131096 SJJ131090:SJJ131096 STF131090:STF131096 TDB131090:TDB131096 TMX131090:TMX131096 TWT131090:TWT131096 UGP131090:UGP131096 UQL131090:UQL131096 VAH131090:VAH131096 VKD131090:VKD131096 VTZ131090:VTZ131096 WDV131090:WDV131096 WNR131090:WNR131096 WXN131090:WXN131096 BF196626:BF196632 LB196626:LB196632 UX196626:UX196632 AET196626:AET196632 AOP196626:AOP196632 AYL196626:AYL196632 BIH196626:BIH196632 BSD196626:BSD196632 CBZ196626:CBZ196632 CLV196626:CLV196632 CVR196626:CVR196632 DFN196626:DFN196632 DPJ196626:DPJ196632 DZF196626:DZF196632 EJB196626:EJB196632 ESX196626:ESX196632 FCT196626:FCT196632 FMP196626:FMP196632 FWL196626:FWL196632 GGH196626:GGH196632 GQD196626:GQD196632 GZZ196626:GZZ196632 HJV196626:HJV196632 HTR196626:HTR196632 IDN196626:IDN196632 INJ196626:INJ196632 IXF196626:IXF196632 JHB196626:JHB196632 JQX196626:JQX196632 KAT196626:KAT196632 KKP196626:KKP196632 KUL196626:KUL196632 LEH196626:LEH196632 LOD196626:LOD196632 LXZ196626:LXZ196632 MHV196626:MHV196632 MRR196626:MRR196632 NBN196626:NBN196632 NLJ196626:NLJ196632 NVF196626:NVF196632 OFB196626:OFB196632 OOX196626:OOX196632 OYT196626:OYT196632 PIP196626:PIP196632 PSL196626:PSL196632 QCH196626:QCH196632 QMD196626:QMD196632 QVZ196626:QVZ196632 RFV196626:RFV196632 RPR196626:RPR196632 RZN196626:RZN196632 SJJ196626:SJJ196632 STF196626:STF196632 TDB196626:TDB196632 TMX196626:TMX196632 TWT196626:TWT196632 UGP196626:UGP196632 UQL196626:UQL196632 VAH196626:VAH196632 VKD196626:VKD196632 VTZ196626:VTZ196632 WDV196626:WDV196632 WNR196626:WNR196632 WXN196626:WXN196632 BF262162:BF262168 LB262162:LB262168 UX262162:UX262168 AET262162:AET262168 AOP262162:AOP262168 AYL262162:AYL262168 BIH262162:BIH262168 BSD262162:BSD262168 CBZ262162:CBZ262168 CLV262162:CLV262168 CVR262162:CVR262168 DFN262162:DFN262168 DPJ262162:DPJ262168 DZF262162:DZF262168 EJB262162:EJB262168 ESX262162:ESX262168 FCT262162:FCT262168 FMP262162:FMP262168 FWL262162:FWL262168 GGH262162:GGH262168 GQD262162:GQD262168 GZZ262162:GZZ262168 HJV262162:HJV262168 HTR262162:HTR262168 IDN262162:IDN262168 INJ262162:INJ262168 IXF262162:IXF262168 JHB262162:JHB262168 JQX262162:JQX262168 KAT262162:KAT262168 KKP262162:KKP262168 KUL262162:KUL262168 LEH262162:LEH262168 LOD262162:LOD262168 LXZ262162:LXZ262168 MHV262162:MHV262168 MRR262162:MRR262168 NBN262162:NBN262168 NLJ262162:NLJ262168 NVF262162:NVF262168 OFB262162:OFB262168 OOX262162:OOX262168 OYT262162:OYT262168 PIP262162:PIP262168 PSL262162:PSL262168 QCH262162:QCH262168 QMD262162:QMD262168 QVZ262162:QVZ262168 RFV262162:RFV262168 RPR262162:RPR262168 RZN262162:RZN262168 SJJ262162:SJJ262168 STF262162:STF262168 TDB262162:TDB262168 TMX262162:TMX262168 TWT262162:TWT262168 UGP262162:UGP262168 UQL262162:UQL262168 VAH262162:VAH262168 VKD262162:VKD262168 VTZ262162:VTZ262168 WDV262162:WDV262168 WNR262162:WNR262168 WXN262162:WXN262168 BF327698:BF327704 LB327698:LB327704 UX327698:UX327704 AET327698:AET327704 AOP327698:AOP327704 AYL327698:AYL327704 BIH327698:BIH327704 BSD327698:BSD327704 CBZ327698:CBZ327704 CLV327698:CLV327704 CVR327698:CVR327704 DFN327698:DFN327704 DPJ327698:DPJ327704 DZF327698:DZF327704 EJB327698:EJB327704 ESX327698:ESX327704 FCT327698:FCT327704 FMP327698:FMP327704 FWL327698:FWL327704 GGH327698:GGH327704 GQD327698:GQD327704 GZZ327698:GZZ327704 HJV327698:HJV327704 HTR327698:HTR327704 IDN327698:IDN327704 INJ327698:INJ327704 IXF327698:IXF327704 JHB327698:JHB327704 JQX327698:JQX327704 KAT327698:KAT327704 KKP327698:KKP327704 KUL327698:KUL327704 LEH327698:LEH327704 LOD327698:LOD327704 LXZ327698:LXZ327704 MHV327698:MHV327704 MRR327698:MRR327704 NBN327698:NBN327704 NLJ327698:NLJ327704 NVF327698:NVF327704 OFB327698:OFB327704 OOX327698:OOX327704 OYT327698:OYT327704 PIP327698:PIP327704 PSL327698:PSL327704 QCH327698:QCH327704 QMD327698:QMD327704 QVZ327698:QVZ327704 RFV327698:RFV327704 RPR327698:RPR327704 RZN327698:RZN327704 SJJ327698:SJJ327704 STF327698:STF327704 TDB327698:TDB327704 TMX327698:TMX327704 TWT327698:TWT327704 UGP327698:UGP327704 UQL327698:UQL327704 VAH327698:VAH327704 VKD327698:VKD327704 VTZ327698:VTZ327704 WDV327698:WDV327704 WNR327698:WNR327704 WXN327698:WXN327704 BF393234:BF393240 LB393234:LB393240 UX393234:UX393240 AET393234:AET393240 AOP393234:AOP393240 AYL393234:AYL393240 BIH393234:BIH393240 BSD393234:BSD393240 CBZ393234:CBZ393240 CLV393234:CLV393240 CVR393234:CVR393240 DFN393234:DFN393240 DPJ393234:DPJ393240 DZF393234:DZF393240 EJB393234:EJB393240 ESX393234:ESX393240 FCT393234:FCT393240 FMP393234:FMP393240 FWL393234:FWL393240 GGH393234:GGH393240 GQD393234:GQD393240 GZZ393234:GZZ393240 HJV393234:HJV393240 HTR393234:HTR393240 IDN393234:IDN393240 INJ393234:INJ393240 IXF393234:IXF393240 JHB393234:JHB393240 JQX393234:JQX393240 KAT393234:KAT393240 KKP393234:KKP393240 KUL393234:KUL393240 LEH393234:LEH393240 LOD393234:LOD393240 LXZ393234:LXZ393240 MHV393234:MHV393240 MRR393234:MRR393240 NBN393234:NBN393240 NLJ393234:NLJ393240 NVF393234:NVF393240 OFB393234:OFB393240 OOX393234:OOX393240 OYT393234:OYT393240 PIP393234:PIP393240 PSL393234:PSL393240 QCH393234:QCH393240 QMD393234:QMD393240 QVZ393234:QVZ393240 RFV393234:RFV393240 RPR393234:RPR393240 RZN393234:RZN393240 SJJ393234:SJJ393240 STF393234:STF393240 TDB393234:TDB393240 TMX393234:TMX393240 TWT393234:TWT393240 UGP393234:UGP393240 UQL393234:UQL393240 VAH393234:VAH393240 VKD393234:VKD393240 VTZ393234:VTZ393240 WDV393234:WDV393240 WNR393234:WNR393240 WXN393234:WXN393240 BF458770:BF458776 LB458770:LB458776 UX458770:UX458776 AET458770:AET458776 AOP458770:AOP458776 AYL458770:AYL458776 BIH458770:BIH458776 BSD458770:BSD458776 CBZ458770:CBZ458776 CLV458770:CLV458776 CVR458770:CVR458776 DFN458770:DFN458776 DPJ458770:DPJ458776 DZF458770:DZF458776 EJB458770:EJB458776 ESX458770:ESX458776 FCT458770:FCT458776 FMP458770:FMP458776 FWL458770:FWL458776 GGH458770:GGH458776 GQD458770:GQD458776 GZZ458770:GZZ458776 HJV458770:HJV458776 HTR458770:HTR458776 IDN458770:IDN458776 INJ458770:INJ458776 IXF458770:IXF458776 JHB458770:JHB458776 JQX458770:JQX458776 KAT458770:KAT458776 KKP458770:KKP458776 KUL458770:KUL458776 LEH458770:LEH458776 LOD458770:LOD458776 LXZ458770:LXZ458776 MHV458770:MHV458776 MRR458770:MRR458776 NBN458770:NBN458776 NLJ458770:NLJ458776 NVF458770:NVF458776 OFB458770:OFB458776 OOX458770:OOX458776 OYT458770:OYT458776 PIP458770:PIP458776 PSL458770:PSL458776 QCH458770:QCH458776 QMD458770:QMD458776 QVZ458770:QVZ458776 RFV458770:RFV458776 RPR458770:RPR458776 RZN458770:RZN458776 SJJ458770:SJJ458776 STF458770:STF458776 TDB458770:TDB458776 TMX458770:TMX458776 TWT458770:TWT458776 UGP458770:UGP458776 UQL458770:UQL458776 VAH458770:VAH458776 VKD458770:VKD458776 VTZ458770:VTZ458776 WDV458770:WDV458776 WNR458770:WNR458776 WXN458770:WXN458776 BF524306:BF524312 LB524306:LB524312 UX524306:UX524312 AET524306:AET524312 AOP524306:AOP524312 AYL524306:AYL524312 BIH524306:BIH524312 BSD524306:BSD524312 CBZ524306:CBZ524312 CLV524306:CLV524312 CVR524306:CVR524312 DFN524306:DFN524312 DPJ524306:DPJ524312 DZF524306:DZF524312 EJB524306:EJB524312 ESX524306:ESX524312 FCT524306:FCT524312 FMP524306:FMP524312 FWL524306:FWL524312 GGH524306:GGH524312 GQD524306:GQD524312 GZZ524306:GZZ524312 HJV524306:HJV524312 HTR524306:HTR524312 IDN524306:IDN524312 INJ524306:INJ524312 IXF524306:IXF524312 JHB524306:JHB524312 JQX524306:JQX524312 KAT524306:KAT524312 KKP524306:KKP524312 KUL524306:KUL524312 LEH524306:LEH524312 LOD524306:LOD524312 LXZ524306:LXZ524312 MHV524306:MHV524312 MRR524306:MRR524312 NBN524306:NBN524312 NLJ524306:NLJ524312 NVF524306:NVF524312 OFB524306:OFB524312 OOX524306:OOX524312 OYT524306:OYT524312 PIP524306:PIP524312 PSL524306:PSL524312 QCH524306:QCH524312 QMD524306:QMD524312 QVZ524306:QVZ524312 RFV524306:RFV524312 RPR524306:RPR524312 RZN524306:RZN524312 SJJ524306:SJJ524312 STF524306:STF524312 TDB524306:TDB524312 TMX524306:TMX524312 TWT524306:TWT524312 UGP524306:UGP524312 UQL524306:UQL524312 VAH524306:VAH524312 VKD524306:VKD524312 VTZ524306:VTZ524312 WDV524306:WDV524312 WNR524306:WNR524312 WXN524306:WXN524312 BF589842:BF589848 LB589842:LB589848 UX589842:UX589848 AET589842:AET589848 AOP589842:AOP589848 AYL589842:AYL589848 BIH589842:BIH589848 BSD589842:BSD589848 CBZ589842:CBZ589848 CLV589842:CLV589848 CVR589842:CVR589848 DFN589842:DFN589848 DPJ589842:DPJ589848 DZF589842:DZF589848 EJB589842:EJB589848 ESX589842:ESX589848 FCT589842:FCT589848 FMP589842:FMP589848 FWL589842:FWL589848 GGH589842:GGH589848 GQD589842:GQD589848 GZZ589842:GZZ589848 HJV589842:HJV589848 HTR589842:HTR589848 IDN589842:IDN589848 INJ589842:INJ589848 IXF589842:IXF589848 JHB589842:JHB589848 JQX589842:JQX589848 KAT589842:KAT589848 KKP589842:KKP589848 KUL589842:KUL589848 LEH589842:LEH589848 LOD589842:LOD589848 LXZ589842:LXZ589848 MHV589842:MHV589848 MRR589842:MRR589848 NBN589842:NBN589848 NLJ589842:NLJ589848 NVF589842:NVF589848 OFB589842:OFB589848 OOX589842:OOX589848 OYT589842:OYT589848 PIP589842:PIP589848 PSL589842:PSL589848 QCH589842:QCH589848 QMD589842:QMD589848 QVZ589842:QVZ589848 RFV589842:RFV589848 RPR589842:RPR589848 RZN589842:RZN589848 SJJ589842:SJJ589848 STF589842:STF589848 TDB589842:TDB589848 TMX589842:TMX589848 TWT589842:TWT589848 UGP589842:UGP589848 UQL589842:UQL589848 VAH589842:VAH589848 VKD589842:VKD589848 VTZ589842:VTZ589848 WDV589842:WDV589848 WNR589842:WNR589848 WXN589842:WXN589848 BF655378:BF655384 LB655378:LB655384 UX655378:UX655384 AET655378:AET655384 AOP655378:AOP655384 AYL655378:AYL655384 BIH655378:BIH655384 BSD655378:BSD655384 CBZ655378:CBZ655384 CLV655378:CLV655384 CVR655378:CVR655384 DFN655378:DFN655384 DPJ655378:DPJ655384 DZF655378:DZF655384 EJB655378:EJB655384 ESX655378:ESX655384 FCT655378:FCT655384 FMP655378:FMP655384 FWL655378:FWL655384 GGH655378:GGH655384 GQD655378:GQD655384 GZZ655378:GZZ655384 HJV655378:HJV655384 HTR655378:HTR655384 IDN655378:IDN655384 INJ655378:INJ655384 IXF655378:IXF655384 JHB655378:JHB655384 JQX655378:JQX655384 KAT655378:KAT655384 KKP655378:KKP655384 KUL655378:KUL655384 LEH655378:LEH655384 LOD655378:LOD655384 LXZ655378:LXZ655384 MHV655378:MHV655384 MRR655378:MRR655384 NBN655378:NBN655384 NLJ655378:NLJ655384 NVF655378:NVF655384 OFB655378:OFB655384 OOX655378:OOX655384 OYT655378:OYT655384 PIP655378:PIP655384 PSL655378:PSL655384 QCH655378:QCH655384 QMD655378:QMD655384 QVZ655378:QVZ655384 RFV655378:RFV655384 RPR655378:RPR655384 RZN655378:RZN655384 SJJ655378:SJJ655384 STF655378:STF655384 TDB655378:TDB655384 TMX655378:TMX655384 TWT655378:TWT655384 UGP655378:UGP655384 UQL655378:UQL655384 VAH655378:VAH655384 VKD655378:VKD655384 VTZ655378:VTZ655384 WDV655378:WDV655384 WNR655378:WNR655384 WXN655378:WXN655384 BF720914:BF720920 LB720914:LB720920 UX720914:UX720920 AET720914:AET720920 AOP720914:AOP720920 AYL720914:AYL720920 BIH720914:BIH720920 BSD720914:BSD720920 CBZ720914:CBZ720920 CLV720914:CLV720920 CVR720914:CVR720920 DFN720914:DFN720920 DPJ720914:DPJ720920 DZF720914:DZF720920 EJB720914:EJB720920 ESX720914:ESX720920 FCT720914:FCT720920 FMP720914:FMP720920 FWL720914:FWL720920 GGH720914:GGH720920 GQD720914:GQD720920 GZZ720914:GZZ720920 HJV720914:HJV720920 HTR720914:HTR720920 IDN720914:IDN720920 INJ720914:INJ720920 IXF720914:IXF720920 JHB720914:JHB720920 JQX720914:JQX720920 KAT720914:KAT720920 KKP720914:KKP720920 KUL720914:KUL720920 LEH720914:LEH720920 LOD720914:LOD720920 LXZ720914:LXZ720920 MHV720914:MHV720920 MRR720914:MRR720920 NBN720914:NBN720920 NLJ720914:NLJ720920 NVF720914:NVF720920 OFB720914:OFB720920 OOX720914:OOX720920 OYT720914:OYT720920 PIP720914:PIP720920 PSL720914:PSL720920 QCH720914:QCH720920 QMD720914:QMD720920 QVZ720914:QVZ720920 RFV720914:RFV720920 RPR720914:RPR720920 RZN720914:RZN720920 SJJ720914:SJJ720920 STF720914:STF720920 TDB720914:TDB720920 TMX720914:TMX720920 TWT720914:TWT720920 UGP720914:UGP720920 UQL720914:UQL720920 VAH720914:VAH720920 VKD720914:VKD720920 VTZ720914:VTZ720920 WDV720914:WDV720920 WNR720914:WNR720920 WXN720914:WXN720920 BF786450:BF786456 LB786450:LB786456 UX786450:UX786456 AET786450:AET786456 AOP786450:AOP786456 AYL786450:AYL786456 BIH786450:BIH786456 BSD786450:BSD786456 CBZ786450:CBZ786456 CLV786450:CLV786456 CVR786450:CVR786456 DFN786450:DFN786456 DPJ786450:DPJ786456 DZF786450:DZF786456 EJB786450:EJB786456 ESX786450:ESX786456 FCT786450:FCT786456 FMP786450:FMP786456 FWL786450:FWL786456 GGH786450:GGH786456 GQD786450:GQD786456 GZZ786450:GZZ786456 HJV786450:HJV786456 HTR786450:HTR786456 IDN786450:IDN786456 INJ786450:INJ786456 IXF786450:IXF786456 JHB786450:JHB786456 JQX786450:JQX786456 KAT786450:KAT786456 KKP786450:KKP786456 KUL786450:KUL786456 LEH786450:LEH786456 LOD786450:LOD786456 LXZ786450:LXZ786456 MHV786450:MHV786456 MRR786450:MRR786456 NBN786450:NBN786456 NLJ786450:NLJ786456 NVF786450:NVF786456 OFB786450:OFB786456 OOX786450:OOX786456 OYT786450:OYT786456 PIP786450:PIP786456 PSL786450:PSL786456 QCH786450:QCH786456 QMD786450:QMD786456 QVZ786450:QVZ786456 RFV786450:RFV786456 RPR786450:RPR786456 RZN786450:RZN786456 SJJ786450:SJJ786456 STF786450:STF786456 TDB786450:TDB786456 TMX786450:TMX786456 TWT786450:TWT786456 UGP786450:UGP786456 UQL786450:UQL786456 VAH786450:VAH786456 VKD786450:VKD786456 VTZ786450:VTZ786456 WDV786450:WDV786456 WNR786450:WNR786456 WXN786450:WXN786456 BF851986:BF851992 LB851986:LB851992 UX851986:UX851992 AET851986:AET851992 AOP851986:AOP851992 AYL851986:AYL851992 BIH851986:BIH851992 BSD851986:BSD851992 CBZ851986:CBZ851992 CLV851986:CLV851992 CVR851986:CVR851992 DFN851986:DFN851992 DPJ851986:DPJ851992 DZF851986:DZF851992 EJB851986:EJB851992 ESX851986:ESX851992 FCT851986:FCT851992 FMP851986:FMP851992 FWL851986:FWL851992 GGH851986:GGH851992 GQD851986:GQD851992 GZZ851986:GZZ851992 HJV851986:HJV851992 HTR851986:HTR851992 IDN851986:IDN851992 INJ851986:INJ851992 IXF851986:IXF851992 JHB851986:JHB851992 JQX851986:JQX851992 KAT851986:KAT851992 KKP851986:KKP851992 KUL851986:KUL851992 LEH851986:LEH851992 LOD851986:LOD851992 LXZ851986:LXZ851992 MHV851986:MHV851992 MRR851986:MRR851992 NBN851986:NBN851992 NLJ851986:NLJ851992 NVF851986:NVF851992 OFB851986:OFB851992 OOX851986:OOX851992 OYT851986:OYT851992 PIP851986:PIP851992 PSL851986:PSL851992 QCH851986:QCH851992 QMD851986:QMD851992 QVZ851986:QVZ851992 RFV851986:RFV851992 RPR851986:RPR851992 RZN851986:RZN851992 SJJ851986:SJJ851992 STF851986:STF851992 TDB851986:TDB851992 TMX851986:TMX851992 TWT851986:TWT851992 UGP851986:UGP851992 UQL851986:UQL851992 VAH851986:VAH851992 VKD851986:VKD851992 VTZ851986:VTZ851992 WDV851986:WDV851992 WNR851986:WNR851992 WXN851986:WXN851992 BF917522:BF917528 LB917522:LB917528 UX917522:UX917528 AET917522:AET917528 AOP917522:AOP917528 AYL917522:AYL917528 BIH917522:BIH917528 BSD917522:BSD917528 CBZ917522:CBZ917528 CLV917522:CLV917528 CVR917522:CVR917528 DFN917522:DFN917528 DPJ917522:DPJ917528 DZF917522:DZF917528 EJB917522:EJB917528 ESX917522:ESX917528 FCT917522:FCT917528 FMP917522:FMP917528 FWL917522:FWL917528 GGH917522:GGH917528 GQD917522:GQD917528 GZZ917522:GZZ917528 HJV917522:HJV917528 HTR917522:HTR917528 IDN917522:IDN917528 INJ917522:INJ917528 IXF917522:IXF917528 JHB917522:JHB917528 JQX917522:JQX917528 KAT917522:KAT917528 KKP917522:KKP917528 KUL917522:KUL917528 LEH917522:LEH917528 LOD917522:LOD917528 LXZ917522:LXZ917528 MHV917522:MHV917528 MRR917522:MRR917528 NBN917522:NBN917528 NLJ917522:NLJ917528 NVF917522:NVF917528 OFB917522:OFB917528 OOX917522:OOX917528 OYT917522:OYT917528 PIP917522:PIP917528 PSL917522:PSL917528 QCH917522:QCH917528 QMD917522:QMD917528 QVZ917522:QVZ917528 RFV917522:RFV917528 RPR917522:RPR917528 RZN917522:RZN917528 SJJ917522:SJJ917528 STF917522:STF917528 TDB917522:TDB917528 TMX917522:TMX917528 TWT917522:TWT917528 UGP917522:UGP917528 UQL917522:UQL917528 VAH917522:VAH917528 VKD917522:VKD917528 VTZ917522:VTZ917528 WDV917522:WDV917528 WNR917522:WNR917528 WXN917522:WXN917528 BF983058:BF983064 LB983058:LB983064 UX983058:UX983064 AET983058:AET983064 AOP983058:AOP983064 AYL983058:AYL983064 BIH983058:BIH983064 BSD983058:BSD983064 CBZ983058:CBZ983064 CLV983058:CLV983064 CVR983058:CVR983064 DFN983058:DFN983064 DPJ983058:DPJ983064 DZF983058:DZF983064 EJB983058:EJB983064 ESX983058:ESX983064 FCT983058:FCT983064 FMP983058:FMP983064 FWL983058:FWL983064 GGH983058:GGH983064 GQD983058:GQD983064 GZZ983058:GZZ983064 HJV983058:HJV983064 HTR983058:HTR983064 IDN983058:IDN983064 INJ983058:INJ983064 IXF983058:IXF983064 JHB983058:JHB983064 JQX983058:JQX983064 KAT983058:KAT983064 KKP983058:KKP983064 KUL983058:KUL983064 LEH983058:LEH983064 LOD983058:LOD983064 LXZ983058:LXZ983064 MHV983058:MHV983064 MRR983058:MRR983064 NBN983058:NBN983064 NLJ983058:NLJ983064 NVF983058:NVF983064 OFB983058:OFB983064 OOX983058:OOX983064 OYT983058:OYT983064 PIP983058:PIP983064 PSL983058:PSL983064 QCH983058:QCH983064 QMD983058:QMD983064 QVZ983058:QVZ983064 RFV983058:RFV983064 RPR983058:RPR983064 RZN983058:RZN983064 SJJ983058:SJJ983064 STF983058:STF983064 TDB983058:TDB983064 TMX983058:TMX983064 TWT983058:TWT983064 UGP983058:UGP983064 UQL983058:UQL983064 VAH983058:VAH983064 VKD983058:VKD983064 VTZ983058:VTZ983064 WDV983058:WDV983064 UX18:UX24 WXN27:WXN28 LB27:LB28 UX27:UX28 AET27:AET28 AOP27:AOP28 AYL27:AYL28 BIH27:BIH28 BSD27:BSD28 CBZ27:CBZ28 CLV27:CLV28 CVR27:CVR28 DFN27:DFN28 DPJ27:DPJ28 DZF27:DZF28 EJB27:EJB28 ESX27:ESX28 FCT27:FCT28 FMP27:FMP28 FWL27:FWL28 GGH27:GGH28 GQD27:GQD28 GZZ27:GZZ28 HJV27:HJV28 HTR27:HTR28 IDN27:IDN28 INJ27:INJ28 IXF27:IXF28 JHB27:JHB28 JQX27:JQX28 KAT27:KAT28 KKP27:KKP28 KUL27:KUL28 LEH27:LEH28 LOD27:LOD28 LXZ27:LXZ28 MHV27:MHV28 MRR27:MRR28 NBN27:NBN28 NLJ27:NLJ28 NVF27:NVF28 OFB27:OFB28 OOX27:OOX28 OYT27:OYT28 PIP27:PIP28 PSL27:PSL28 QCH27:QCH28 QMD27:QMD28 QVZ27:QVZ28 RFV27:RFV28 RPR27:RPR28 RZN27:RZN28 SJJ27:SJJ28 STF27:STF28 TDB27:TDB28 TMX27:TMX28 TWT27:TWT28 UGP27:UGP28 UQL27:UQL28 VAH27:VAH28 VKD27:VKD28 VTZ27:VTZ28 WDV27:WDV28 WNR27:WNR28" xr:uid="{00000000-0002-0000-1300-000003000000}">
      <formula1>900</formula1>
    </dataValidation>
    <dataValidation type="list" allowBlank="1" showInputMessage="1" showErrorMessage="1" errorTitle="Ошибка" error="Выберите значение из списка" sqref="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M24 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KR24 WXD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WNH28 M28"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KY65560:KY65561 UU65560:UU65561 AEQ65560:AEQ65561 AOM65560:AOM65561 AYI65560:AYI65561 BIE65560:BIE65561 BSA65560:BSA65561 CBW65560:CBW65561 CLS65560:CLS65561 CVO65560:CVO65561 DFK65560:DFK65561 DPG65560:DPG65561 DZC65560:DZC65561 EIY65560:EIY65561 ESU65560:ESU65561 FCQ65560:FCQ65561 FMM65560:FMM65561 FWI65560:FWI65561 GGE65560:GGE65561 GQA65560:GQA65561 GZW65560:GZW65561 HJS65560:HJS65561 HTO65560:HTO65561 IDK65560:IDK65561 ING65560:ING65561 IXC65560:IXC65561 JGY65560:JGY65561 JQU65560:JQU65561 KAQ65560:KAQ65561 KKM65560:KKM65561 KUI65560:KUI65561 LEE65560:LEE65561 LOA65560:LOA65561 LXW65560:LXW65561 MHS65560:MHS65561 MRO65560:MRO65561 NBK65560:NBK65561 NLG65560:NLG65561 NVC65560:NVC65561 OEY65560:OEY65561 OOU65560:OOU65561 OYQ65560:OYQ65561 PIM65560:PIM65561 PSI65560:PSI65561 QCE65560:QCE65561 QMA65560:QMA65561 QVW65560:QVW65561 RFS65560:RFS65561 RPO65560:RPO65561 RZK65560:RZK65561 SJG65560:SJG65561 STC65560:STC65561 TCY65560:TCY65561 TMU65560:TMU65561 TWQ65560:TWQ65561 UGM65560:UGM65561 UQI65560:UQI65561 VAE65560:VAE65561 VKA65560:VKA65561 VTW65560:VTW65561 WDS65560:WDS65561 WNO65560:WNO65561 WXK65560:WXK65561 T131096:T131097 KY131096:KY131097 UU131096:UU131097 AEQ131096:AEQ131097 AOM131096:AOM131097 AYI131096:AYI131097 BIE131096:BIE131097 BSA131096:BSA131097 CBW131096:CBW131097 CLS131096:CLS131097 CVO131096:CVO131097 DFK131096:DFK131097 DPG131096:DPG131097 DZC131096:DZC131097 EIY131096:EIY131097 ESU131096:ESU131097 FCQ131096:FCQ131097 FMM131096:FMM131097 FWI131096:FWI131097 GGE131096:GGE131097 GQA131096:GQA131097 GZW131096:GZW131097 HJS131096:HJS131097 HTO131096:HTO131097 IDK131096:IDK131097 ING131096:ING131097 IXC131096:IXC131097 JGY131096:JGY131097 JQU131096:JQU131097 KAQ131096:KAQ131097 KKM131096:KKM131097 KUI131096:KUI131097 LEE131096:LEE131097 LOA131096:LOA131097 LXW131096:LXW131097 MHS131096:MHS131097 MRO131096:MRO131097 NBK131096:NBK131097 NLG131096:NLG131097 NVC131096:NVC131097 OEY131096:OEY131097 OOU131096:OOU131097 OYQ131096:OYQ131097 PIM131096:PIM131097 PSI131096:PSI131097 QCE131096:QCE131097 QMA131096:QMA131097 QVW131096:QVW131097 RFS131096:RFS131097 RPO131096:RPO131097 RZK131096:RZK131097 SJG131096:SJG131097 STC131096:STC131097 TCY131096:TCY131097 TMU131096:TMU131097 TWQ131096:TWQ131097 UGM131096:UGM131097 UQI131096:UQI131097 VAE131096:VAE131097 VKA131096:VKA131097 VTW131096:VTW131097 WDS131096:WDS131097 WNO131096:WNO131097 WXK131096:WXK131097 T196632:T196633 KY196632:KY196633 UU196632:UU196633 AEQ196632:AEQ196633 AOM196632:AOM196633 AYI196632:AYI196633 BIE196632:BIE196633 BSA196632:BSA196633 CBW196632:CBW196633 CLS196632:CLS196633 CVO196632:CVO196633 DFK196632:DFK196633 DPG196632:DPG196633 DZC196632:DZC196633 EIY196632:EIY196633 ESU196632:ESU196633 FCQ196632:FCQ196633 FMM196632:FMM196633 FWI196632:FWI196633 GGE196632:GGE196633 GQA196632:GQA196633 GZW196632:GZW196633 HJS196632:HJS196633 HTO196632:HTO196633 IDK196632:IDK196633 ING196632:ING196633 IXC196632:IXC196633 JGY196632:JGY196633 JQU196632:JQU196633 KAQ196632:KAQ196633 KKM196632:KKM196633 KUI196632:KUI196633 LEE196632:LEE196633 LOA196632:LOA196633 LXW196632:LXW196633 MHS196632:MHS196633 MRO196632:MRO196633 NBK196632:NBK196633 NLG196632:NLG196633 NVC196632:NVC196633 OEY196632:OEY196633 OOU196632:OOU196633 OYQ196632:OYQ196633 PIM196632:PIM196633 PSI196632:PSI196633 QCE196632:QCE196633 QMA196632:QMA196633 QVW196632:QVW196633 RFS196632:RFS196633 RPO196632:RPO196633 RZK196632:RZK196633 SJG196632:SJG196633 STC196632:STC196633 TCY196632:TCY196633 TMU196632:TMU196633 TWQ196632:TWQ196633 UGM196632:UGM196633 UQI196632:UQI196633 VAE196632:VAE196633 VKA196632:VKA196633 VTW196632:VTW196633 WDS196632:WDS196633 WNO196632:WNO196633 WXK196632:WXK196633 T262168:T262169 KY262168:KY262169 UU262168:UU262169 AEQ262168:AEQ262169 AOM262168:AOM262169 AYI262168:AYI262169 BIE262168:BIE262169 BSA262168:BSA262169 CBW262168:CBW262169 CLS262168:CLS262169 CVO262168:CVO262169 DFK262168:DFK262169 DPG262168:DPG262169 DZC262168:DZC262169 EIY262168:EIY262169 ESU262168:ESU262169 FCQ262168:FCQ262169 FMM262168:FMM262169 FWI262168:FWI262169 GGE262168:GGE262169 GQA262168:GQA262169 GZW262168:GZW262169 HJS262168:HJS262169 HTO262168:HTO262169 IDK262168:IDK262169 ING262168:ING262169 IXC262168:IXC262169 JGY262168:JGY262169 JQU262168:JQU262169 KAQ262168:KAQ262169 KKM262168:KKM262169 KUI262168:KUI262169 LEE262168:LEE262169 LOA262168:LOA262169 LXW262168:LXW262169 MHS262168:MHS262169 MRO262168:MRO262169 NBK262168:NBK262169 NLG262168:NLG262169 NVC262168:NVC262169 OEY262168:OEY262169 OOU262168:OOU262169 OYQ262168:OYQ262169 PIM262168:PIM262169 PSI262168:PSI262169 QCE262168:QCE262169 QMA262168:QMA262169 QVW262168:QVW262169 RFS262168:RFS262169 RPO262168:RPO262169 RZK262168:RZK262169 SJG262168:SJG262169 STC262168:STC262169 TCY262168:TCY262169 TMU262168:TMU262169 TWQ262168:TWQ262169 UGM262168:UGM262169 UQI262168:UQI262169 VAE262168:VAE262169 VKA262168:VKA262169 VTW262168:VTW262169 WDS262168:WDS262169 WNO262168:WNO262169 WXK262168:WXK262169 T327704:T327705 KY327704:KY327705 UU327704:UU327705 AEQ327704:AEQ327705 AOM327704:AOM327705 AYI327704:AYI327705 BIE327704:BIE327705 BSA327704:BSA327705 CBW327704:CBW327705 CLS327704:CLS327705 CVO327704:CVO327705 DFK327704:DFK327705 DPG327704:DPG327705 DZC327704:DZC327705 EIY327704:EIY327705 ESU327704:ESU327705 FCQ327704:FCQ327705 FMM327704:FMM327705 FWI327704:FWI327705 GGE327704:GGE327705 GQA327704:GQA327705 GZW327704:GZW327705 HJS327704:HJS327705 HTO327704:HTO327705 IDK327704:IDK327705 ING327704:ING327705 IXC327704:IXC327705 JGY327704:JGY327705 JQU327704:JQU327705 KAQ327704:KAQ327705 KKM327704:KKM327705 KUI327704:KUI327705 LEE327704:LEE327705 LOA327704:LOA327705 LXW327704:LXW327705 MHS327704:MHS327705 MRO327704:MRO327705 NBK327704:NBK327705 NLG327704:NLG327705 NVC327704:NVC327705 OEY327704:OEY327705 OOU327704:OOU327705 OYQ327704:OYQ327705 PIM327704:PIM327705 PSI327704:PSI327705 QCE327704:QCE327705 QMA327704:QMA327705 QVW327704:QVW327705 RFS327704:RFS327705 RPO327704:RPO327705 RZK327704:RZK327705 SJG327704:SJG327705 STC327704:STC327705 TCY327704:TCY327705 TMU327704:TMU327705 TWQ327704:TWQ327705 UGM327704:UGM327705 UQI327704:UQI327705 VAE327704:VAE327705 VKA327704:VKA327705 VTW327704:VTW327705 WDS327704:WDS327705 WNO327704:WNO327705 WXK327704:WXK327705 T393240:T393241 KY393240:KY393241 UU393240:UU393241 AEQ393240:AEQ393241 AOM393240:AOM393241 AYI393240:AYI393241 BIE393240:BIE393241 BSA393240:BSA393241 CBW393240:CBW393241 CLS393240:CLS393241 CVO393240:CVO393241 DFK393240:DFK393241 DPG393240:DPG393241 DZC393240:DZC393241 EIY393240:EIY393241 ESU393240:ESU393241 FCQ393240:FCQ393241 FMM393240:FMM393241 FWI393240:FWI393241 GGE393240:GGE393241 GQA393240:GQA393241 GZW393240:GZW393241 HJS393240:HJS393241 HTO393240:HTO393241 IDK393240:IDK393241 ING393240:ING393241 IXC393240:IXC393241 JGY393240:JGY393241 JQU393240:JQU393241 KAQ393240:KAQ393241 KKM393240:KKM393241 KUI393240:KUI393241 LEE393240:LEE393241 LOA393240:LOA393241 LXW393240:LXW393241 MHS393240:MHS393241 MRO393240:MRO393241 NBK393240:NBK393241 NLG393240:NLG393241 NVC393240:NVC393241 OEY393240:OEY393241 OOU393240:OOU393241 OYQ393240:OYQ393241 PIM393240:PIM393241 PSI393240:PSI393241 QCE393240:QCE393241 QMA393240:QMA393241 QVW393240:QVW393241 RFS393240:RFS393241 RPO393240:RPO393241 RZK393240:RZK393241 SJG393240:SJG393241 STC393240:STC393241 TCY393240:TCY393241 TMU393240:TMU393241 TWQ393240:TWQ393241 UGM393240:UGM393241 UQI393240:UQI393241 VAE393240:VAE393241 VKA393240:VKA393241 VTW393240:VTW393241 WDS393240:WDS393241 WNO393240:WNO393241 WXK393240:WXK393241 T458776:T458777 KY458776:KY458777 UU458776:UU458777 AEQ458776:AEQ458777 AOM458776:AOM458777 AYI458776:AYI458777 BIE458776:BIE458777 BSA458776:BSA458777 CBW458776:CBW458777 CLS458776:CLS458777 CVO458776:CVO458777 DFK458776:DFK458777 DPG458776:DPG458777 DZC458776:DZC458777 EIY458776:EIY458777 ESU458776:ESU458777 FCQ458776:FCQ458777 FMM458776:FMM458777 FWI458776:FWI458777 GGE458776:GGE458777 GQA458776:GQA458777 GZW458776:GZW458777 HJS458776:HJS458777 HTO458776:HTO458777 IDK458776:IDK458777 ING458776:ING458777 IXC458776:IXC458777 JGY458776:JGY458777 JQU458776:JQU458777 KAQ458776:KAQ458777 KKM458776:KKM458777 KUI458776:KUI458777 LEE458776:LEE458777 LOA458776:LOA458777 LXW458776:LXW458777 MHS458776:MHS458777 MRO458776:MRO458777 NBK458776:NBK458777 NLG458776:NLG458777 NVC458776:NVC458777 OEY458776:OEY458777 OOU458776:OOU458777 OYQ458776:OYQ458777 PIM458776:PIM458777 PSI458776:PSI458777 QCE458776:QCE458777 QMA458776:QMA458777 QVW458776:QVW458777 RFS458776:RFS458777 RPO458776:RPO458777 RZK458776:RZK458777 SJG458776:SJG458777 STC458776:STC458777 TCY458776:TCY458777 TMU458776:TMU458777 TWQ458776:TWQ458777 UGM458776:UGM458777 UQI458776:UQI458777 VAE458776:VAE458777 VKA458776:VKA458777 VTW458776:VTW458777 WDS458776:WDS458777 WNO458776:WNO458777 WXK458776:WXK458777 T524312:T524313 KY524312:KY524313 UU524312:UU524313 AEQ524312:AEQ524313 AOM524312:AOM524313 AYI524312:AYI524313 BIE524312:BIE524313 BSA524312:BSA524313 CBW524312:CBW524313 CLS524312:CLS524313 CVO524312:CVO524313 DFK524312:DFK524313 DPG524312:DPG524313 DZC524312:DZC524313 EIY524312:EIY524313 ESU524312:ESU524313 FCQ524312:FCQ524313 FMM524312:FMM524313 FWI524312:FWI524313 GGE524312:GGE524313 GQA524312:GQA524313 GZW524312:GZW524313 HJS524312:HJS524313 HTO524312:HTO524313 IDK524312:IDK524313 ING524312:ING524313 IXC524312:IXC524313 JGY524312:JGY524313 JQU524312:JQU524313 KAQ524312:KAQ524313 KKM524312:KKM524313 KUI524312:KUI524313 LEE524312:LEE524313 LOA524312:LOA524313 LXW524312:LXW524313 MHS524312:MHS524313 MRO524312:MRO524313 NBK524312:NBK524313 NLG524312:NLG524313 NVC524312:NVC524313 OEY524312:OEY524313 OOU524312:OOU524313 OYQ524312:OYQ524313 PIM524312:PIM524313 PSI524312:PSI524313 QCE524312:QCE524313 QMA524312:QMA524313 QVW524312:QVW524313 RFS524312:RFS524313 RPO524312:RPO524313 RZK524312:RZK524313 SJG524312:SJG524313 STC524312:STC524313 TCY524312:TCY524313 TMU524312:TMU524313 TWQ524312:TWQ524313 UGM524312:UGM524313 UQI524312:UQI524313 VAE524312:VAE524313 VKA524312:VKA524313 VTW524312:VTW524313 WDS524312:WDS524313 WNO524312:WNO524313 WXK524312:WXK524313 T589848:T589849 KY589848:KY589849 UU589848:UU589849 AEQ589848:AEQ589849 AOM589848:AOM589849 AYI589848:AYI589849 BIE589848:BIE589849 BSA589848:BSA589849 CBW589848:CBW589849 CLS589848:CLS589849 CVO589848:CVO589849 DFK589848:DFK589849 DPG589848:DPG589849 DZC589848:DZC589849 EIY589848:EIY589849 ESU589848:ESU589849 FCQ589848:FCQ589849 FMM589848:FMM589849 FWI589848:FWI589849 GGE589848:GGE589849 GQA589848:GQA589849 GZW589848:GZW589849 HJS589848:HJS589849 HTO589848:HTO589849 IDK589848:IDK589849 ING589848:ING589849 IXC589848:IXC589849 JGY589848:JGY589849 JQU589848:JQU589849 KAQ589848:KAQ589849 KKM589848:KKM589849 KUI589848:KUI589849 LEE589848:LEE589849 LOA589848:LOA589849 LXW589848:LXW589849 MHS589848:MHS589849 MRO589848:MRO589849 NBK589848:NBK589849 NLG589848:NLG589849 NVC589848:NVC589849 OEY589848:OEY589849 OOU589848:OOU589849 OYQ589848:OYQ589849 PIM589848:PIM589849 PSI589848:PSI589849 QCE589848:QCE589849 QMA589848:QMA589849 QVW589848:QVW589849 RFS589848:RFS589849 RPO589848:RPO589849 RZK589848:RZK589849 SJG589848:SJG589849 STC589848:STC589849 TCY589848:TCY589849 TMU589848:TMU589849 TWQ589848:TWQ589849 UGM589848:UGM589849 UQI589848:UQI589849 VAE589848:VAE589849 VKA589848:VKA589849 VTW589848:VTW589849 WDS589848:WDS589849 WNO589848:WNO589849 WXK589848:WXK589849 T655384:T655385 KY655384:KY655385 UU655384:UU655385 AEQ655384:AEQ655385 AOM655384:AOM655385 AYI655384:AYI655385 BIE655384:BIE655385 BSA655384:BSA655385 CBW655384:CBW655385 CLS655384:CLS655385 CVO655384:CVO655385 DFK655384:DFK655385 DPG655384:DPG655385 DZC655384:DZC655385 EIY655384:EIY655385 ESU655384:ESU655385 FCQ655384:FCQ655385 FMM655384:FMM655385 FWI655384:FWI655385 GGE655384:GGE655385 GQA655384:GQA655385 GZW655384:GZW655385 HJS655384:HJS655385 HTO655384:HTO655385 IDK655384:IDK655385 ING655384:ING655385 IXC655384:IXC655385 JGY655384:JGY655385 JQU655384:JQU655385 KAQ655384:KAQ655385 KKM655384:KKM655385 KUI655384:KUI655385 LEE655384:LEE655385 LOA655384:LOA655385 LXW655384:LXW655385 MHS655384:MHS655385 MRO655384:MRO655385 NBK655384:NBK655385 NLG655384:NLG655385 NVC655384:NVC655385 OEY655384:OEY655385 OOU655384:OOU655385 OYQ655384:OYQ655385 PIM655384:PIM655385 PSI655384:PSI655385 QCE655384:QCE655385 QMA655384:QMA655385 QVW655384:QVW655385 RFS655384:RFS655385 RPO655384:RPO655385 RZK655384:RZK655385 SJG655384:SJG655385 STC655384:STC655385 TCY655384:TCY655385 TMU655384:TMU655385 TWQ655384:TWQ655385 UGM655384:UGM655385 UQI655384:UQI655385 VAE655384:VAE655385 VKA655384:VKA655385 VTW655384:VTW655385 WDS655384:WDS655385 WNO655384:WNO655385 WXK655384:WXK655385 T720920:T720921 KY720920:KY720921 UU720920:UU720921 AEQ720920:AEQ720921 AOM720920:AOM720921 AYI720920:AYI720921 BIE720920:BIE720921 BSA720920:BSA720921 CBW720920:CBW720921 CLS720920:CLS720921 CVO720920:CVO720921 DFK720920:DFK720921 DPG720920:DPG720921 DZC720920:DZC720921 EIY720920:EIY720921 ESU720920:ESU720921 FCQ720920:FCQ720921 FMM720920:FMM720921 FWI720920:FWI720921 GGE720920:GGE720921 GQA720920:GQA720921 GZW720920:GZW720921 HJS720920:HJS720921 HTO720920:HTO720921 IDK720920:IDK720921 ING720920:ING720921 IXC720920:IXC720921 JGY720920:JGY720921 JQU720920:JQU720921 KAQ720920:KAQ720921 KKM720920:KKM720921 KUI720920:KUI720921 LEE720920:LEE720921 LOA720920:LOA720921 LXW720920:LXW720921 MHS720920:MHS720921 MRO720920:MRO720921 NBK720920:NBK720921 NLG720920:NLG720921 NVC720920:NVC720921 OEY720920:OEY720921 OOU720920:OOU720921 OYQ720920:OYQ720921 PIM720920:PIM720921 PSI720920:PSI720921 QCE720920:QCE720921 QMA720920:QMA720921 QVW720920:QVW720921 RFS720920:RFS720921 RPO720920:RPO720921 RZK720920:RZK720921 SJG720920:SJG720921 STC720920:STC720921 TCY720920:TCY720921 TMU720920:TMU720921 TWQ720920:TWQ720921 UGM720920:UGM720921 UQI720920:UQI720921 VAE720920:VAE720921 VKA720920:VKA720921 VTW720920:VTW720921 WDS720920:WDS720921 WNO720920:WNO720921 WXK720920:WXK720921 T786456:T786457 KY786456:KY786457 UU786456:UU786457 AEQ786456:AEQ786457 AOM786456:AOM786457 AYI786456:AYI786457 BIE786456:BIE786457 BSA786456:BSA786457 CBW786456:CBW786457 CLS786456:CLS786457 CVO786456:CVO786457 DFK786456:DFK786457 DPG786456:DPG786457 DZC786456:DZC786457 EIY786456:EIY786457 ESU786456:ESU786457 FCQ786456:FCQ786457 FMM786456:FMM786457 FWI786456:FWI786457 GGE786456:GGE786457 GQA786456:GQA786457 GZW786456:GZW786457 HJS786456:HJS786457 HTO786456:HTO786457 IDK786456:IDK786457 ING786456:ING786457 IXC786456:IXC786457 JGY786456:JGY786457 JQU786456:JQU786457 KAQ786456:KAQ786457 KKM786456:KKM786457 KUI786456:KUI786457 LEE786456:LEE786457 LOA786456:LOA786457 LXW786456:LXW786457 MHS786456:MHS786457 MRO786456:MRO786457 NBK786456:NBK786457 NLG786456:NLG786457 NVC786456:NVC786457 OEY786456:OEY786457 OOU786456:OOU786457 OYQ786456:OYQ786457 PIM786456:PIM786457 PSI786456:PSI786457 QCE786456:QCE786457 QMA786456:QMA786457 QVW786456:QVW786457 RFS786456:RFS786457 RPO786456:RPO786457 RZK786456:RZK786457 SJG786456:SJG786457 STC786456:STC786457 TCY786456:TCY786457 TMU786456:TMU786457 TWQ786456:TWQ786457 UGM786456:UGM786457 UQI786456:UQI786457 VAE786456:VAE786457 VKA786456:VKA786457 VTW786456:VTW786457 WDS786456:WDS786457 WNO786456:WNO786457 WXK786456:WXK786457 T851992:T851993 KY851992:KY851993 UU851992:UU851993 AEQ851992:AEQ851993 AOM851992:AOM851993 AYI851992:AYI851993 BIE851992:BIE851993 BSA851992:BSA851993 CBW851992:CBW851993 CLS851992:CLS851993 CVO851992:CVO851993 DFK851992:DFK851993 DPG851992:DPG851993 DZC851992:DZC851993 EIY851992:EIY851993 ESU851992:ESU851993 FCQ851992:FCQ851993 FMM851992:FMM851993 FWI851992:FWI851993 GGE851992:GGE851993 GQA851992:GQA851993 GZW851992:GZW851993 HJS851992:HJS851993 HTO851992:HTO851993 IDK851992:IDK851993 ING851992:ING851993 IXC851992:IXC851993 JGY851992:JGY851993 JQU851992:JQU851993 KAQ851992:KAQ851993 KKM851992:KKM851993 KUI851992:KUI851993 LEE851992:LEE851993 LOA851992:LOA851993 LXW851992:LXW851993 MHS851992:MHS851993 MRO851992:MRO851993 NBK851992:NBK851993 NLG851992:NLG851993 NVC851992:NVC851993 OEY851992:OEY851993 OOU851992:OOU851993 OYQ851992:OYQ851993 PIM851992:PIM851993 PSI851992:PSI851993 QCE851992:QCE851993 QMA851992:QMA851993 QVW851992:QVW851993 RFS851992:RFS851993 RPO851992:RPO851993 RZK851992:RZK851993 SJG851992:SJG851993 STC851992:STC851993 TCY851992:TCY851993 TMU851992:TMU851993 TWQ851992:TWQ851993 UGM851992:UGM851993 UQI851992:UQI851993 VAE851992:VAE851993 VKA851992:VKA851993 VTW851992:VTW851993 WDS851992:WDS851993 WNO851992:WNO851993 WXK851992:WXK851993 T917528:T917529 KY917528:KY917529 UU917528:UU917529 AEQ917528:AEQ917529 AOM917528:AOM917529 AYI917528:AYI917529 BIE917528:BIE917529 BSA917528:BSA917529 CBW917528:CBW917529 CLS917528:CLS917529 CVO917528:CVO917529 DFK917528:DFK917529 DPG917528:DPG917529 DZC917528:DZC917529 EIY917528:EIY917529 ESU917528:ESU917529 FCQ917528:FCQ917529 FMM917528:FMM917529 FWI917528:FWI917529 GGE917528:GGE917529 GQA917528:GQA917529 GZW917528:GZW917529 HJS917528:HJS917529 HTO917528:HTO917529 IDK917528:IDK917529 ING917528:ING917529 IXC917528:IXC917529 JGY917528:JGY917529 JQU917528:JQU917529 KAQ917528:KAQ917529 KKM917528:KKM917529 KUI917528:KUI917529 LEE917528:LEE917529 LOA917528:LOA917529 LXW917528:LXW917529 MHS917528:MHS917529 MRO917528:MRO917529 NBK917528:NBK917529 NLG917528:NLG917529 NVC917528:NVC917529 OEY917528:OEY917529 OOU917528:OOU917529 OYQ917528:OYQ917529 PIM917528:PIM917529 PSI917528:PSI917529 QCE917528:QCE917529 QMA917528:QMA917529 QVW917528:QVW917529 RFS917528:RFS917529 RPO917528:RPO917529 RZK917528:RZK917529 SJG917528:SJG917529 STC917528:STC917529 TCY917528:TCY917529 TMU917528:TMU917529 TWQ917528:TWQ917529 UGM917528:UGM917529 UQI917528:UQI917529 VAE917528:VAE917529 VKA917528:VKA917529 VTW917528:VTW917529 WDS917528:WDS917529 WNO917528:WNO917529 WXK917528:WXK917529 T983064:T983065 KY983064:KY983065 UU983064:UU983065 AEQ983064:AEQ983065 AOM983064:AOM983065 AYI983064:AYI983065 BIE983064:BIE983065 BSA983064:BSA983065 CBW983064:CBW983065 CLS983064:CLS983065 CVO983064:CVO983065 DFK983064:DFK983065 DPG983064:DPG983065 DZC983064:DZC983065 EIY983064:EIY983065 ESU983064:ESU983065 FCQ983064:FCQ983065 FMM983064:FMM983065 FWI983064:FWI983065 GGE983064:GGE983065 GQA983064:GQA983065 GZW983064:GZW983065 HJS983064:HJS983065 HTO983064:HTO983065 IDK983064:IDK983065 ING983064:ING983065 IXC983064:IXC983065 JGY983064:JGY983065 JQU983064:JQU983065 KAQ983064:KAQ983065 KKM983064:KKM983065 KUI983064:KUI983065 LEE983064:LEE983065 LOA983064:LOA983065 LXW983064:LXW983065 MHS983064:MHS983065 MRO983064:MRO983065 NBK983064:NBK983065 NLG983064:NLG983065 NVC983064:NVC983065 OEY983064:OEY983065 OOU983064:OOU983065 OYQ983064:OYQ983065 PIM983064:PIM983065 PSI983064:PSI983065 QCE983064:QCE983065 QMA983064:QMA983065 QVW983064:QVW983065 RFS983064:RFS983065 RPO983064:RPO983065 RZK983064:RZK983065 SJG983064:SJG983065 STC983064:STC983065 TCY983064:TCY983065 TMU983064:TMU983065 TWQ983064:TWQ983065 UGM983064:UGM983065 UQI983064:UQI983065 VAE983064:VAE983065 VKA983064:VKA983065 VTW983064:VTW983065 WDS983064:WDS983065 WNO983064:WNO983065 WXK983064:WXK983065 WXI983064:WXI983065 R65560:R65561 KW65560:KW65561 US65560:US65561 AEO65560:AEO65561 AOK65560:AOK65561 AYG65560:AYG65561 BIC65560:BIC65561 BRY65560:BRY65561 CBU65560:CBU65561 CLQ65560:CLQ65561 CVM65560:CVM65561 DFI65560:DFI65561 DPE65560:DPE65561 DZA65560:DZA65561 EIW65560:EIW65561 ESS65560:ESS65561 FCO65560:FCO65561 FMK65560:FMK65561 FWG65560:FWG65561 GGC65560:GGC65561 GPY65560:GPY65561 GZU65560:GZU65561 HJQ65560:HJQ65561 HTM65560:HTM65561 IDI65560:IDI65561 INE65560:INE65561 IXA65560:IXA65561 JGW65560:JGW65561 JQS65560:JQS65561 KAO65560:KAO65561 KKK65560:KKK65561 KUG65560:KUG65561 LEC65560:LEC65561 LNY65560:LNY65561 LXU65560:LXU65561 MHQ65560:MHQ65561 MRM65560:MRM65561 NBI65560:NBI65561 NLE65560:NLE65561 NVA65560:NVA65561 OEW65560:OEW65561 OOS65560:OOS65561 OYO65560:OYO65561 PIK65560:PIK65561 PSG65560:PSG65561 QCC65560:QCC65561 QLY65560:QLY65561 QVU65560:QVU65561 RFQ65560:RFQ65561 RPM65560:RPM65561 RZI65560:RZI65561 SJE65560:SJE65561 STA65560:STA65561 TCW65560:TCW65561 TMS65560:TMS65561 TWO65560:TWO65561 UGK65560:UGK65561 UQG65560:UQG65561 VAC65560:VAC65561 VJY65560:VJY65561 VTU65560:VTU65561 WDQ65560:WDQ65561 WNM65560:WNM65561 WXI65560:WXI65561 R131096:R131097 KW131096:KW131097 US131096:US131097 AEO131096:AEO131097 AOK131096:AOK131097 AYG131096:AYG131097 BIC131096:BIC131097 BRY131096:BRY131097 CBU131096:CBU131097 CLQ131096:CLQ131097 CVM131096:CVM131097 DFI131096:DFI131097 DPE131096:DPE131097 DZA131096:DZA131097 EIW131096:EIW131097 ESS131096:ESS131097 FCO131096:FCO131097 FMK131096:FMK131097 FWG131096:FWG131097 GGC131096:GGC131097 GPY131096:GPY131097 GZU131096:GZU131097 HJQ131096:HJQ131097 HTM131096:HTM131097 IDI131096:IDI131097 INE131096:INE131097 IXA131096:IXA131097 JGW131096:JGW131097 JQS131096:JQS131097 KAO131096:KAO131097 KKK131096:KKK131097 KUG131096:KUG131097 LEC131096:LEC131097 LNY131096:LNY131097 LXU131096:LXU131097 MHQ131096:MHQ131097 MRM131096:MRM131097 NBI131096:NBI131097 NLE131096:NLE131097 NVA131096:NVA131097 OEW131096:OEW131097 OOS131096:OOS131097 OYO131096:OYO131097 PIK131096:PIK131097 PSG131096:PSG131097 QCC131096:QCC131097 QLY131096:QLY131097 QVU131096:QVU131097 RFQ131096:RFQ131097 RPM131096:RPM131097 RZI131096:RZI131097 SJE131096:SJE131097 STA131096:STA131097 TCW131096:TCW131097 TMS131096:TMS131097 TWO131096:TWO131097 UGK131096:UGK131097 UQG131096:UQG131097 VAC131096:VAC131097 VJY131096:VJY131097 VTU131096:VTU131097 WDQ131096:WDQ131097 WNM131096:WNM131097 WXI131096:WXI131097 R196632:R196633 KW196632:KW196633 US196632:US196633 AEO196632:AEO196633 AOK196632:AOK196633 AYG196632:AYG196633 BIC196632:BIC196633 BRY196632:BRY196633 CBU196632:CBU196633 CLQ196632:CLQ196633 CVM196632:CVM196633 DFI196632:DFI196633 DPE196632:DPE196633 DZA196632:DZA196633 EIW196632:EIW196633 ESS196632:ESS196633 FCO196632:FCO196633 FMK196632:FMK196633 FWG196632:FWG196633 GGC196632:GGC196633 GPY196632:GPY196633 GZU196632:GZU196633 HJQ196632:HJQ196633 HTM196632:HTM196633 IDI196632:IDI196633 INE196632:INE196633 IXA196632:IXA196633 JGW196632:JGW196633 JQS196632:JQS196633 KAO196632:KAO196633 KKK196632:KKK196633 KUG196632:KUG196633 LEC196632:LEC196633 LNY196632:LNY196633 LXU196632:LXU196633 MHQ196632:MHQ196633 MRM196632:MRM196633 NBI196632:NBI196633 NLE196632:NLE196633 NVA196632:NVA196633 OEW196632:OEW196633 OOS196632:OOS196633 OYO196632:OYO196633 PIK196632:PIK196633 PSG196632:PSG196633 QCC196632:QCC196633 QLY196632:QLY196633 QVU196632:QVU196633 RFQ196632:RFQ196633 RPM196632:RPM196633 RZI196632:RZI196633 SJE196632:SJE196633 STA196632:STA196633 TCW196632:TCW196633 TMS196632:TMS196633 TWO196632:TWO196633 UGK196632:UGK196633 UQG196632:UQG196633 VAC196632:VAC196633 VJY196632:VJY196633 VTU196632:VTU196633 WDQ196632:WDQ196633 WNM196632:WNM196633 WXI196632:WXI196633 R262168:R262169 KW262168:KW262169 US262168:US262169 AEO262168:AEO262169 AOK262168:AOK262169 AYG262168:AYG262169 BIC262168:BIC262169 BRY262168:BRY262169 CBU262168:CBU262169 CLQ262168:CLQ262169 CVM262168:CVM262169 DFI262168:DFI262169 DPE262168:DPE262169 DZA262168:DZA262169 EIW262168:EIW262169 ESS262168:ESS262169 FCO262168:FCO262169 FMK262168:FMK262169 FWG262168:FWG262169 GGC262168:GGC262169 GPY262168:GPY262169 GZU262168:GZU262169 HJQ262168:HJQ262169 HTM262168:HTM262169 IDI262168:IDI262169 INE262168:INE262169 IXA262168:IXA262169 JGW262168:JGW262169 JQS262168:JQS262169 KAO262168:KAO262169 KKK262168:KKK262169 KUG262168:KUG262169 LEC262168:LEC262169 LNY262168:LNY262169 LXU262168:LXU262169 MHQ262168:MHQ262169 MRM262168:MRM262169 NBI262168:NBI262169 NLE262168:NLE262169 NVA262168:NVA262169 OEW262168:OEW262169 OOS262168:OOS262169 OYO262168:OYO262169 PIK262168:PIK262169 PSG262168:PSG262169 QCC262168:QCC262169 QLY262168:QLY262169 QVU262168:QVU262169 RFQ262168:RFQ262169 RPM262168:RPM262169 RZI262168:RZI262169 SJE262168:SJE262169 STA262168:STA262169 TCW262168:TCW262169 TMS262168:TMS262169 TWO262168:TWO262169 UGK262168:UGK262169 UQG262168:UQG262169 VAC262168:VAC262169 VJY262168:VJY262169 VTU262168:VTU262169 WDQ262168:WDQ262169 WNM262168:WNM262169 WXI262168:WXI262169 R327704:R327705 KW327704:KW327705 US327704:US327705 AEO327704:AEO327705 AOK327704:AOK327705 AYG327704:AYG327705 BIC327704:BIC327705 BRY327704:BRY327705 CBU327704:CBU327705 CLQ327704:CLQ327705 CVM327704:CVM327705 DFI327704:DFI327705 DPE327704:DPE327705 DZA327704:DZA327705 EIW327704:EIW327705 ESS327704:ESS327705 FCO327704:FCO327705 FMK327704:FMK327705 FWG327704:FWG327705 GGC327704:GGC327705 GPY327704:GPY327705 GZU327704:GZU327705 HJQ327704:HJQ327705 HTM327704:HTM327705 IDI327704:IDI327705 INE327704:INE327705 IXA327704:IXA327705 JGW327704:JGW327705 JQS327704:JQS327705 KAO327704:KAO327705 KKK327704:KKK327705 KUG327704:KUG327705 LEC327704:LEC327705 LNY327704:LNY327705 LXU327704:LXU327705 MHQ327704:MHQ327705 MRM327704:MRM327705 NBI327704:NBI327705 NLE327704:NLE327705 NVA327704:NVA327705 OEW327704:OEW327705 OOS327704:OOS327705 OYO327704:OYO327705 PIK327704:PIK327705 PSG327704:PSG327705 QCC327704:QCC327705 QLY327704:QLY327705 QVU327704:QVU327705 RFQ327704:RFQ327705 RPM327704:RPM327705 RZI327704:RZI327705 SJE327704:SJE327705 STA327704:STA327705 TCW327704:TCW327705 TMS327704:TMS327705 TWO327704:TWO327705 UGK327704:UGK327705 UQG327704:UQG327705 VAC327704:VAC327705 VJY327704:VJY327705 VTU327704:VTU327705 WDQ327704:WDQ327705 WNM327704:WNM327705 WXI327704:WXI327705 R393240:R393241 KW393240:KW393241 US393240:US393241 AEO393240:AEO393241 AOK393240:AOK393241 AYG393240:AYG393241 BIC393240:BIC393241 BRY393240:BRY393241 CBU393240:CBU393241 CLQ393240:CLQ393241 CVM393240:CVM393241 DFI393240:DFI393241 DPE393240:DPE393241 DZA393240:DZA393241 EIW393240:EIW393241 ESS393240:ESS393241 FCO393240:FCO393241 FMK393240:FMK393241 FWG393240:FWG393241 GGC393240:GGC393241 GPY393240:GPY393241 GZU393240:GZU393241 HJQ393240:HJQ393241 HTM393240:HTM393241 IDI393240:IDI393241 INE393240:INE393241 IXA393240:IXA393241 JGW393240:JGW393241 JQS393240:JQS393241 KAO393240:KAO393241 KKK393240:KKK393241 KUG393240:KUG393241 LEC393240:LEC393241 LNY393240:LNY393241 LXU393240:LXU393241 MHQ393240:MHQ393241 MRM393240:MRM393241 NBI393240:NBI393241 NLE393240:NLE393241 NVA393240:NVA393241 OEW393240:OEW393241 OOS393240:OOS393241 OYO393240:OYO393241 PIK393240:PIK393241 PSG393240:PSG393241 QCC393240:QCC393241 QLY393240:QLY393241 QVU393240:QVU393241 RFQ393240:RFQ393241 RPM393240:RPM393241 RZI393240:RZI393241 SJE393240:SJE393241 STA393240:STA393241 TCW393240:TCW393241 TMS393240:TMS393241 TWO393240:TWO393241 UGK393240:UGK393241 UQG393240:UQG393241 VAC393240:VAC393241 VJY393240:VJY393241 VTU393240:VTU393241 WDQ393240:WDQ393241 WNM393240:WNM393241 WXI393240:WXI393241 R458776:R458777 KW458776:KW458777 US458776:US458777 AEO458776:AEO458777 AOK458776:AOK458777 AYG458776:AYG458777 BIC458776:BIC458777 BRY458776:BRY458777 CBU458776:CBU458777 CLQ458776:CLQ458777 CVM458776:CVM458777 DFI458776:DFI458777 DPE458776:DPE458777 DZA458776:DZA458777 EIW458776:EIW458777 ESS458776:ESS458777 FCO458776:FCO458777 FMK458776:FMK458777 FWG458776:FWG458777 GGC458776:GGC458777 GPY458776:GPY458777 GZU458776:GZU458777 HJQ458776:HJQ458777 HTM458776:HTM458777 IDI458776:IDI458777 INE458776:INE458777 IXA458776:IXA458777 JGW458776:JGW458777 JQS458776:JQS458777 KAO458776:KAO458777 KKK458776:KKK458777 KUG458776:KUG458777 LEC458776:LEC458777 LNY458776:LNY458777 LXU458776:LXU458777 MHQ458776:MHQ458777 MRM458776:MRM458777 NBI458776:NBI458777 NLE458776:NLE458777 NVA458776:NVA458777 OEW458776:OEW458777 OOS458776:OOS458777 OYO458776:OYO458777 PIK458776:PIK458777 PSG458776:PSG458777 QCC458776:QCC458777 QLY458776:QLY458777 QVU458776:QVU458777 RFQ458776:RFQ458777 RPM458776:RPM458777 RZI458776:RZI458777 SJE458776:SJE458777 STA458776:STA458777 TCW458776:TCW458777 TMS458776:TMS458777 TWO458776:TWO458777 UGK458776:UGK458777 UQG458776:UQG458777 VAC458776:VAC458777 VJY458776:VJY458777 VTU458776:VTU458777 WDQ458776:WDQ458777 WNM458776:WNM458777 WXI458776:WXI458777 R524312:R524313 KW524312:KW524313 US524312:US524313 AEO524312:AEO524313 AOK524312:AOK524313 AYG524312:AYG524313 BIC524312:BIC524313 BRY524312:BRY524313 CBU524312:CBU524313 CLQ524312:CLQ524313 CVM524312:CVM524313 DFI524312:DFI524313 DPE524312:DPE524313 DZA524312:DZA524313 EIW524312:EIW524313 ESS524312:ESS524313 FCO524312:FCO524313 FMK524312:FMK524313 FWG524312:FWG524313 GGC524312:GGC524313 GPY524312:GPY524313 GZU524312:GZU524313 HJQ524312:HJQ524313 HTM524312:HTM524313 IDI524312:IDI524313 INE524312:INE524313 IXA524312:IXA524313 JGW524312:JGW524313 JQS524312:JQS524313 KAO524312:KAO524313 KKK524312:KKK524313 KUG524312:KUG524313 LEC524312:LEC524313 LNY524312:LNY524313 LXU524312:LXU524313 MHQ524312:MHQ524313 MRM524312:MRM524313 NBI524312:NBI524313 NLE524312:NLE524313 NVA524312:NVA524313 OEW524312:OEW524313 OOS524312:OOS524313 OYO524312:OYO524313 PIK524312:PIK524313 PSG524312:PSG524313 QCC524312:QCC524313 QLY524312:QLY524313 QVU524312:QVU524313 RFQ524312:RFQ524313 RPM524312:RPM524313 RZI524312:RZI524313 SJE524312:SJE524313 STA524312:STA524313 TCW524312:TCW524313 TMS524312:TMS524313 TWO524312:TWO524313 UGK524312:UGK524313 UQG524312:UQG524313 VAC524312:VAC524313 VJY524312:VJY524313 VTU524312:VTU524313 WDQ524312:WDQ524313 WNM524312:WNM524313 WXI524312:WXI524313 R589848:R589849 KW589848:KW589849 US589848:US589849 AEO589848:AEO589849 AOK589848:AOK589849 AYG589848:AYG589849 BIC589848:BIC589849 BRY589848:BRY589849 CBU589848:CBU589849 CLQ589848:CLQ589849 CVM589848:CVM589849 DFI589848:DFI589849 DPE589848:DPE589849 DZA589848:DZA589849 EIW589848:EIW589849 ESS589848:ESS589849 FCO589848:FCO589849 FMK589848:FMK589849 FWG589848:FWG589849 GGC589848:GGC589849 GPY589848:GPY589849 GZU589848:GZU589849 HJQ589848:HJQ589849 HTM589848:HTM589849 IDI589848:IDI589849 INE589848:INE589849 IXA589848:IXA589849 JGW589848:JGW589849 JQS589848:JQS589849 KAO589848:KAO589849 KKK589848:KKK589849 KUG589848:KUG589849 LEC589848:LEC589849 LNY589848:LNY589849 LXU589848:LXU589849 MHQ589848:MHQ589849 MRM589848:MRM589849 NBI589848:NBI589849 NLE589848:NLE589849 NVA589848:NVA589849 OEW589848:OEW589849 OOS589848:OOS589849 OYO589848:OYO589849 PIK589848:PIK589849 PSG589848:PSG589849 QCC589848:QCC589849 QLY589848:QLY589849 QVU589848:QVU589849 RFQ589848:RFQ589849 RPM589848:RPM589849 RZI589848:RZI589849 SJE589848:SJE589849 STA589848:STA589849 TCW589848:TCW589849 TMS589848:TMS589849 TWO589848:TWO589849 UGK589848:UGK589849 UQG589848:UQG589849 VAC589848:VAC589849 VJY589848:VJY589849 VTU589848:VTU589849 WDQ589848:WDQ589849 WNM589848:WNM589849 WXI589848:WXI589849 R655384:R655385 KW655384:KW655385 US655384:US655385 AEO655384:AEO655385 AOK655384:AOK655385 AYG655384:AYG655385 BIC655384:BIC655385 BRY655384:BRY655385 CBU655384:CBU655385 CLQ655384:CLQ655385 CVM655384:CVM655385 DFI655384:DFI655385 DPE655384:DPE655385 DZA655384:DZA655385 EIW655384:EIW655385 ESS655384:ESS655385 FCO655384:FCO655385 FMK655384:FMK655385 FWG655384:FWG655385 GGC655384:GGC655385 GPY655384:GPY655385 GZU655384:GZU655385 HJQ655384:HJQ655385 HTM655384:HTM655385 IDI655384:IDI655385 INE655384:INE655385 IXA655384:IXA655385 JGW655384:JGW655385 JQS655384:JQS655385 KAO655384:KAO655385 KKK655384:KKK655385 KUG655384:KUG655385 LEC655384:LEC655385 LNY655384:LNY655385 LXU655384:LXU655385 MHQ655384:MHQ655385 MRM655384:MRM655385 NBI655384:NBI655385 NLE655384:NLE655385 NVA655384:NVA655385 OEW655384:OEW655385 OOS655384:OOS655385 OYO655384:OYO655385 PIK655384:PIK655385 PSG655384:PSG655385 QCC655384:QCC655385 QLY655384:QLY655385 QVU655384:QVU655385 RFQ655384:RFQ655385 RPM655384:RPM655385 RZI655384:RZI655385 SJE655384:SJE655385 STA655384:STA655385 TCW655384:TCW655385 TMS655384:TMS655385 TWO655384:TWO655385 UGK655384:UGK655385 UQG655384:UQG655385 VAC655384:VAC655385 VJY655384:VJY655385 VTU655384:VTU655385 WDQ655384:WDQ655385 WNM655384:WNM655385 WXI655384:WXI655385 R720920:R720921 KW720920:KW720921 US720920:US720921 AEO720920:AEO720921 AOK720920:AOK720921 AYG720920:AYG720921 BIC720920:BIC720921 BRY720920:BRY720921 CBU720920:CBU720921 CLQ720920:CLQ720921 CVM720920:CVM720921 DFI720920:DFI720921 DPE720920:DPE720921 DZA720920:DZA720921 EIW720920:EIW720921 ESS720920:ESS720921 FCO720920:FCO720921 FMK720920:FMK720921 FWG720920:FWG720921 GGC720920:GGC720921 GPY720920:GPY720921 GZU720920:GZU720921 HJQ720920:HJQ720921 HTM720920:HTM720921 IDI720920:IDI720921 INE720920:INE720921 IXA720920:IXA720921 JGW720920:JGW720921 JQS720920:JQS720921 KAO720920:KAO720921 KKK720920:KKK720921 KUG720920:KUG720921 LEC720920:LEC720921 LNY720920:LNY720921 LXU720920:LXU720921 MHQ720920:MHQ720921 MRM720920:MRM720921 NBI720920:NBI720921 NLE720920:NLE720921 NVA720920:NVA720921 OEW720920:OEW720921 OOS720920:OOS720921 OYO720920:OYO720921 PIK720920:PIK720921 PSG720920:PSG720921 QCC720920:QCC720921 QLY720920:QLY720921 QVU720920:QVU720921 RFQ720920:RFQ720921 RPM720920:RPM720921 RZI720920:RZI720921 SJE720920:SJE720921 STA720920:STA720921 TCW720920:TCW720921 TMS720920:TMS720921 TWO720920:TWO720921 UGK720920:UGK720921 UQG720920:UQG720921 VAC720920:VAC720921 VJY720920:VJY720921 VTU720920:VTU720921 WDQ720920:WDQ720921 WNM720920:WNM720921 WXI720920:WXI720921 R786456:R786457 KW786456:KW786457 US786456:US786457 AEO786456:AEO786457 AOK786456:AOK786457 AYG786456:AYG786457 BIC786456:BIC786457 BRY786456:BRY786457 CBU786456:CBU786457 CLQ786456:CLQ786457 CVM786456:CVM786457 DFI786456:DFI786457 DPE786456:DPE786457 DZA786456:DZA786457 EIW786456:EIW786457 ESS786456:ESS786457 FCO786456:FCO786457 FMK786456:FMK786457 FWG786456:FWG786457 GGC786456:GGC786457 GPY786456:GPY786457 GZU786456:GZU786457 HJQ786456:HJQ786457 HTM786456:HTM786457 IDI786456:IDI786457 INE786456:INE786457 IXA786456:IXA786457 JGW786456:JGW786457 JQS786456:JQS786457 KAO786456:KAO786457 KKK786456:KKK786457 KUG786456:KUG786457 LEC786456:LEC786457 LNY786456:LNY786457 LXU786456:LXU786457 MHQ786456:MHQ786457 MRM786456:MRM786457 NBI786456:NBI786457 NLE786456:NLE786457 NVA786456:NVA786457 OEW786456:OEW786457 OOS786456:OOS786457 OYO786456:OYO786457 PIK786456:PIK786457 PSG786456:PSG786457 QCC786456:QCC786457 QLY786456:QLY786457 QVU786456:QVU786457 RFQ786456:RFQ786457 RPM786456:RPM786457 RZI786456:RZI786457 SJE786456:SJE786457 STA786456:STA786457 TCW786456:TCW786457 TMS786456:TMS786457 TWO786456:TWO786457 UGK786456:UGK786457 UQG786456:UQG786457 VAC786456:VAC786457 VJY786456:VJY786457 VTU786456:VTU786457 WDQ786456:WDQ786457 WNM786456:WNM786457 WXI786456:WXI786457 R851992:R851993 KW851992:KW851993 US851992:US851993 AEO851992:AEO851993 AOK851992:AOK851993 AYG851992:AYG851993 BIC851992:BIC851993 BRY851992:BRY851993 CBU851992:CBU851993 CLQ851992:CLQ851993 CVM851992:CVM851993 DFI851992:DFI851993 DPE851992:DPE851993 DZA851992:DZA851993 EIW851992:EIW851993 ESS851992:ESS851993 FCO851992:FCO851993 FMK851992:FMK851993 FWG851992:FWG851993 GGC851992:GGC851993 GPY851992:GPY851993 GZU851992:GZU851993 HJQ851992:HJQ851993 HTM851992:HTM851993 IDI851992:IDI851993 INE851992:INE851993 IXA851992:IXA851993 JGW851992:JGW851993 JQS851992:JQS851993 KAO851992:KAO851993 KKK851992:KKK851993 KUG851992:KUG851993 LEC851992:LEC851993 LNY851992:LNY851993 LXU851992:LXU851993 MHQ851992:MHQ851993 MRM851992:MRM851993 NBI851992:NBI851993 NLE851992:NLE851993 NVA851992:NVA851993 OEW851992:OEW851993 OOS851992:OOS851993 OYO851992:OYO851993 PIK851992:PIK851993 PSG851992:PSG851993 QCC851992:QCC851993 QLY851992:QLY851993 QVU851992:QVU851993 RFQ851992:RFQ851993 RPM851992:RPM851993 RZI851992:RZI851993 SJE851992:SJE851993 STA851992:STA851993 TCW851992:TCW851993 TMS851992:TMS851993 TWO851992:TWO851993 UGK851992:UGK851993 UQG851992:UQG851993 VAC851992:VAC851993 VJY851992:VJY851993 VTU851992:VTU851993 WDQ851992:WDQ851993 WNM851992:WNM851993 WXI851992:WXI851993 R917528:R917529 KW917528:KW917529 US917528:US917529 AEO917528:AEO917529 AOK917528:AOK917529 AYG917528:AYG917529 BIC917528:BIC917529 BRY917528:BRY917529 CBU917528:CBU917529 CLQ917528:CLQ917529 CVM917528:CVM917529 DFI917528:DFI917529 DPE917528:DPE917529 DZA917528:DZA917529 EIW917528:EIW917529 ESS917528:ESS917529 FCO917528:FCO917529 FMK917528:FMK917529 FWG917528:FWG917529 GGC917528:GGC917529 GPY917528:GPY917529 GZU917528:GZU917529 HJQ917528:HJQ917529 HTM917528:HTM917529 IDI917528:IDI917529 INE917528:INE917529 IXA917528:IXA917529 JGW917528:JGW917529 JQS917528:JQS917529 KAO917528:KAO917529 KKK917528:KKK917529 KUG917528:KUG917529 LEC917528:LEC917529 LNY917528:LNY917529 LXU917528:LXU917529 MHQ917528:MHQ917529 MRM917528:MRM917529 NBI917528:NBI917529 NLE917528:NLE917529 NVA917528:NVA917529 OEW917528:OEW917529 OOS917528:OOS917529 OYO917528:OYO917529 PIK917528:PIK917529 PSG917528:PSG917529 QCC917528:QCC917529 QLY917528:QLY917529 QVU917528:QVU917529 RFQ917528:RFQ917529 RPM917528:RPM917529 RZI917528:RZI917529 SJE917528:SJE917529 STA917528:STA917529 TCW917528:TCW917529 TMS917528:TMS917529 TWO917528:TWO917529 UGK917528:UGK917529 UQG917528:UQG917529 VAC917528:VAC917529 VJY917528:VJY917529 VTU917528:VTU917529 WDQ917528:WDQ917529 WNM917528:WNM917529 WXI917528:WXI917529 R983064:R983065 KW983064:KW983065 US983064:US983065 AEO983064:AEO983065 AOK983064:AOK983065 AYG983064:AYG983065 BIC983064:BIC983065 BRY983064:BRY983065 CBU983064:CBU983065 CLQ983064:CLQ983065 CVM983064:CVM983065 DFI983064:DFI983065 DPE983064:DPE983065 DZA983064:DZA983065 EIW983064:EIW983065 ESS983064:ESS983065 FCO983064:FCO983065 FMK983064:FMK983065 FWG983064:FWG983065 GGC983064:GGC983065 GPY983064:GPY983065 GZU983064:GZU983065 HJQ983064:HJQ983065 HTM983064:HTM983065 IDI983064:IDI983065 INE983064:INE983065 IXA983064:IXA983065 JGW983064:JGW983065 JQS983064:JQS983065 KAO983064:KAO983065 KKK983064:KKK983065 KUG983064:KUG983065 LEC983064:LEC983065 LNY983064:LNY983065 LXU983064:LXU983065 MHQ983064:MHQ983065 MRM983064:MRM983065 NBI983064:NBI983065 NLE983064:NLE983065 NVA983064:NVA983065 OEW983064:OEW983065 OOS983064:OOS983065 OYO983064:OYO983065 PIK983064:PIK983065 PSG983064:PSG983065 QCC983064:QCC983065 QLY983064:QLY983065 QVU983064:QVU983065 RFQ983064:RFQ983065 RPM983064:RPM983065 RZI983064:RZI983065 SJE983064:SJE983065 STA983064:STA983065 TCW983064:TCW983065 TMS983064:TMS983065 TWO983064:TWO983065 UGK983064:UGK983065 UQG983064:UQG983065 VAC983064:VAC983065 VJY983064:VJY983065 VTU983064:VTU983065 WDQ983064:WDQ983065 WNM983064:WNM983065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WNM28:WNM29 WXI28:WXI29 T28:T29 KY28:KY29 UU28:UU29 AEQ28:AEQ29 AOM28:AOM29 AYI28:AYI29 BIE28:BIE29 BSA28:BSA29 CBW28:CBW29 CLS28:CLS29 CVO28:CVO29 DFK28:DFK29 DPG28:DPG29 DZC28:DZC29 EIY28:EIY29 ESU28:ESU29 FCQ28:FCQ29 FMM28:FMM29 FWI28:FWI29 GGE28:GGE29 GQA28:GQA29 GZW28:GZW29 HJS28:HJS29 HTO28:HTO29 IDK28:IDK29 ING28:ING29 IXC28:IXC29 JGY28:JGY29 JQU28:JQU29 KAQ28:KAQ29 KKM28:KKM29 KUI28:KUI29 LEE28:LEE29 LOA28:LOA29 LXW28:LXW29 MHS28:MHS29 MRO28:MRO29 NBK28:NBK29 NLG28:NLG29 NVC28:NVC29 OEY28:OEY29 OOU28:OOU29 OYQ28:OYQ29 PIM28:PIM29 PSI28:PSI29 QCE28:QCE29 QMA28:QMA29 QVW28:QVW29 RFS28:RFS29 RPO28:RPO29 RZK28:RZK29 SJG28:SJG29 STC28:STC29 TCY28:TCY29 TMU28:TMU29 TWQ28:TWQ29 UGM28:UGM29 UQI28:UQI29 VAE28:VAE29 VKA28:VKA29 VTW28:VTW29 WDS28:WDS29 WNO28:WNO29 WXK28:WXK29 R28:R29 KW28:KW29 US28:US29 AEO28:AEO29 AOK28:AOK29 AYG28:AYG29 BIC28:BIC29 BRY28:BRY29 CBU28:CBU29 CLQ28:CLQ29 CVM28:CVM29 DFI28:DFI29 DPE28:DPE29 DZA28:DZA29 EIW28:EIW29 ESS28:ESS29 FCO28:FCO29 FMK28:FMK29 FWG28:FWG29 GGC28:GGC29 GPY28:GPY29 GZU28:GZU29 HJQ28:HJQ29 HTM28:HTM29 IDI28:IDI29 INE28:INE29 IXA28:IXA29 JGW28:JGW29 JQS28:JQS29 KAO28:KAO29 KKK28:KKK29 KUG28:KUG29 LEC28:LEC29 LNY28:LNY29 LXU28:LXU29 MHQ28:MHQ29 MRM28:MRM29 NBI28:NBI29 NLE28:NLE29 NVA28:NVA29 OEW28:OEW29 OOS28:OOS29 OYO28:OYO29 PIK28:PIK29 PSG28:PSG29 QCC28:QCC29 QLY28:QLY29 QVU28:QVU29 RFQ28:RFQ29 RPM28:RPM29 RZI28:RZI29 SJE28:SJE29 STA28:STA29 TCW28:TCW29 TMS28:TMS29 TWO28:TWO29 UGK28:UGK29 UQG28:UQG29 VAC28:VAC29 VJY28:VJY29 VTU28:VTU29 WDQ28:WDQ29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AA28:AA29 Y28:Y29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H24:AH25 AF24:AF25 AH28:AH29 AF28:AF29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O24:AO25 AM24:AM25 AO28:AO29 AM28:AM29 AV65560:AV65561 AV131096:AV131097 AV196632:AV196633 AV262168:AV262169 AV327704:AV327705 AV393240:AV393241 AV458776:AV458777 AV524312:AV524313 AV589848:AV589849 AV655384:AV655385 AV720920:AV720921 AV786456:AV786457 AV851992:AV851993 AV917528:AV917529 AV983064:AV983065 AT65560:AT65561 AT131096:AT131097 AT196632:AT196633 AT262168:AT262169 AT327704:AT327705 AT393240:AT393241 AT458776:AT458777 AT524312:AT524313 AT589848:AT589849 AT655384:AT655385 AT720920:AT720921 AT786456:AT786457 AT851992:AT851993 AT917528:AT917529 AT983064:AT983065 AV24:AV25 AT24:AT25 AV28:AV29 AT28:AT29 BC65560:BC65561 BC131096:BC131097 BC196632:BC196633 BC262168:BC262169 BC327704:BC327705 BC393240:BC393241 BC458776:BC458777 BC524312:BC524313 BC589848:BC589849 BC655384:BC655385 BC720920:BC720921 BC786456:BC786457 BC851992:BC851993 BC917528:BC917529 BC983064:BC983065 BA65560:BA65561 BA131096:BA131097 BA196632:BA196633 BA262168:BA262169 BA327704:BA327705 BA393240:BA393241 BA458776:BA458777 BA524312:BA524313 BA589848:BA589849 BA655384:BA655385 BA720920:BA720921 BA786456:BA786457 BA851992:BA851993 BA917528:BA917529 BA983064:BA983065 BC24:BC25 BA24:BA25 BC28:BC29 BA28:BA29" xr:uid="{00000000-0002-0000-1300-000005000000}"/>
    <dataValidation allowBlank="1" showInputMessage="1" showErrorMessage="1" prompt="Для выбора выполните двойной щелчок левой клавиши мыши по соответствующей ячейке." sqref="S65560:S65561 KX65560:KX65561 UT65560:UT65561 AEP65560:AEP65561 AOL65560:AOL65561 AYH65560:AYH65561 BID65560:BID65561 BRZ65560:BRZ65561 CBV65560:CBV65561 CLR65560:CLR65561 CVN65560:CVN65561 DFJ65560:DFJ65561 DPF65560:DPF65561 DZB65560:DZB65561 EIX65560:EIX65561 EST65560:EST65561 FCP65560:FCP65561 FML65560:FML65561 FWH65560:FWH65561 GGD65560:GGD65561 GPZ65560:GPZ65561 GZV65560:GZV65561 HJR65560:HJR65561 HTN65560:HTN65561 IDJ65560:IDJ65561 INF65560:INF65561 IXB65560:IXB65561 JGX65560:JGX65561 JQT65560:JQT65561 KAP65560:KAP65561 KKL65560:KKL65561 KUH65560:KUH65561 LED65560:LED65561 LNZ65560:LNZ65561 LXV65560:LXV65561 MHR65560:MHR65561 MRN65560:MRN65561 NBJ65560:NBJ65561 NLF65560:NLF65561 NVB65560:NVB65561 OEX65560:OEX65561 OOT65560:OOT65561 OYP65560:OYP65561 PIL65560:PIL65561 PSH65560:PSH65561 QCD65560:QCD65561 QLZ65560:QLZ65561 QVV65560:QVV65561 RFR65560:RFR65561 RPN65560:RPN65561 RZJ65560:RZJ65561 SJF65560:SJF65561 STB65560:STB65561 TCX65560:TCX65561 TMT65560:TMT65561 TWP65560:TWP65561 UGL65560:UGL65561 UQH65560:UQH65561 VAD65560:VAD65561 VJZ65560:VJZ65561 VTV65560:VTV65561 WDR65560:WDR65561 WNN65560:WNN65561 WXJ65560:WXJ65561 S131096:S131097 KX131096:KX131097 UT131096:UT131097 AEP131096:AEP131097 AOL131096:AOL131097 AYH131096:AYH131097 BID131096:BID131097 BRZ131096:BRZ131097 CBV131096:CBV131097 CLR131096:CLR131097 CVN131096:CVN131097 DFJ131096:DFJ131097 DPF131096:DPF131097 DZB131096:DZB131097 EIX131096:EIX131097 EST131096:EST131097 FCP131096:FCP131097 FML131096:FML131097 FWH131096:FWH131097 GGD131096:GGD131097 GPZ131096:GPZ131097 GZV131096:GZV131097 HJR131096:HJR131097 HTN131096:HTN131097 IDJ131096:IDJ131097 INF131096:INF131097 IXB131096:IXB131097 JGX131096:JGX131097 JQT131096:JQT131097 KAP131096:KAP131097 KKL131096:KKL131097 KUH131096:KUH131097 LED131096:LED131097 LNZ131096:LNZ131097 LXV131096:LXV131097 MHR131096:MHR131097 MRN131096:MRN131097 NBJ131096:NBJ131097 NLF131096:NLF131097 NVB131096:NVB131097 OEX131096:OEX131097 OOT131096:OOT131097 OYP131096:OYP131097 PIL131096:PIL131097 PSH131096:PSH131097 QCD131096:QCD131097 QLZ131096:QLZ131097 QVV131096:QVV131097 RFR131096:RFR131097 RPN131096:RPN131097 RZJ131096:RZJ131097 SJF131096:SJF131097 STB131096:STB131097 TCX131096:TCX131097 TMT131096:TMT131097 TWP131096:TWP131097 UGL131096:UGL131097 UQH131096:UQH131097 VAD131096:VAD131097 VJZ131096:VJZ131097 VTV131096:VTV131097 WDR131096:WDR131097 WNN131096:WNN131097 WXJ131096:WXJ131097 S196632:S196633 KX196632:KX196633 UT196632:UT196633 AEP196632:AEP196633 AOL196632:AOL196633 AYH196632:AYH196633 BID196632:BID196633 BRZ196632:BRZ196633 CBV196632:CBV196633 CLR196632:CLR196633 CVN196632:CVN196633 DFJ196632:DFJ196633 DPF196632:DPF196633 DZB196632:DZB196633 EIX196632:EIX196633 EST196632:EST196633 FCP196632:FCP196633 FML196632:FML196633 FWH196632:FWH196633 GGD196632:GGD196633 GPZ196632:GPZ196633 GZV196632:GZV196633 HJR196632:HJR196633 HTN196632:HTN196633 IDJ196632:IDJ196633 INF196632:INF196633 IXB196632:IXB196633 JGX196632:JGX196633 JQT196632:JQT196633 KAP196632:KAP196633 KKL196632:KKL196633 KUH196632:KUH196633 LED196632:LED196633 LNZ196632:LNZ196633 LXV196632:LXV196633 MHR196632:MHR196633 MRN196632:MRN196633 NBJ196632:NBJ196633 NLF196632:NLF196633 NVB196632:NVB196633 OEX196632:OEX196633 OOT196632:OOT196633 OYP196632:OYP196633 PIL196632:PIL196633 PSH196632:PSH196633 QCD196632:QCD196633 QLZ196632:QLZ196633 QVV196632:QVV196633 RFR196632:RFR196633 RPN196632:RPN196633 RZJ196632:RZJ196633 SJF196632:SJF196633 STB196632:STB196633 TCX196632:TCX196633 TMT196632:TMT196633 TWP196632:TWP196633 UGL196632:UGL196633 UQH196632:UQH196633 VAD196632:VAD196633 VJZ196632:VJZ196633 VTV196632:VTV196633 WDR196632:WDR196633 WNN196632:WNN196633 WXJ196632:WXJ196633 S262168:S262169 KX262168:KX262169 UT262168:UT262169 AEP262168:AEP262169 AOL262168:AOL262169 AYH262168:AYH262169 BID262168:BID262169 BRZ262168:BRZ262169 CBV262168:CBV262169 CLR262168:CLR262169 CVN262168:CVN262169 DFJ262168:DFJ262169 DPF262168:DPF262169 DZB262168:DZB262169 EIX262168:EIX262169 EST262168:EST262169 FCP262168:FCP262169 FML262168:FML262169 FWH262168:FWH262169 GGD262168:GGD262169 GPZ262168:GPZ262169 GZV262168:GZV262169 HJR262168:HJR262169 HTN262168:HTN262169 IDJ262168:IDJ262169 INF262168:INF262169 IXB262168:IXB262169 JGX262168:JGX262169 JQT262168:JQT262169 KAP262168:KAP262169 KKL262168:KKL262169 KUH262168:KUH262169 LED262168:LED262169 LNZ262168:LNZ262169 LXV262168:LXV262169 MHR262168:MHR262169 MRN262168:MRN262169 NBJ262168:NBJ262169 NLF262168:NLF262169 NVB262168:NVB262169 OEX262168:OEX262169 OOT262168:OOT262169 OYP262168:OYP262169 PIL262168:PIL262169 PSH262168:PSH262169 QCD262168:QCD262169 QLZ262168:QLZ262169 QVV262168:QVV262169 RFR262168:RFR262169 RPN262168:RPN262169 RZJ262168:RZJ262169 SJF262168:SJF262169 STB262168:STB262169 TCX262168:TCX262169 TMT262168:TMT262169 TWP262168:TWP262169 UGL262168:UGL262169 UQH262168:UQH262169 VAD262168:VAD262169 VJZ262168:VJZ262169 VTV262168:VTV262169 WDR262168:WDR262169 WNN262168:WNN262169 WXJ262168:WXJ262169 S327704:S327705 KX327704:KX327705 UT327704:UT327705 AEP327704:AEP327705 AOL327704:AOL327705 AYH327704:AYH327705 BID327704:BID327705 BRZ327704:BRZ327705 CBV327704:CBV327705 CLR327704:CLR327705 CVN327704:CVN327705 DFJ327704:DFJ327705 DPF327704:DPF327705 DZB327704:DZB327705 EIX327704:EIX327705 EST327704:EST327705 FCP327704:FCP327705 FML327704:FML327705 FWH327704:FWH327705 GGD327704:GGD327705 GPZ327704:GPZ327705 GZV327704:GZV327705 HJR327704:HJR327705 HTN327704:HTN327705 IDJ327704:IDJ327705 INF327704:INF327705 IXB327704:IXB327705 JGX327704:JGX327705 JQT327704:JQT327705 KAP327704:KAP327705 KKL327704:KKL327705 KUH327704:KUH327705 LED327704:LED327705 LNZ327704:LNZ327705 LXV327704:LXV327705 MHR327704:MHR327705 MRN327704:MRN327705 NBJ327704:NBJ327705 NLF327704:NLF327705 NVB327704:NVB327705 OEX327704:OEX327705 OOT327704:OOT327705 OYP327704:OYP327705 PIL327704:PIL327705 PSH327704:PSH327705 QCD327704:QCD327705 QLZ327704:QLZ327705 QVV327704:QVV327705 RFR327704:RFR327705 RPN327704:RPN327705 RZJ327704:RZJ327705 SJF327704:SJF327705 STB327704:STB327705 TCX327704:TCX327705 TMT327704:TMT327705 TWP327704:TWP327705 UGL327704:UGL327705 UQH327704:UQH327705 VAD327704:VAD327705 VJZ327704:VJZ327705 VTV327704:VTV327705 WDR327704:WDR327705 WNN327704:WNN327705 WXJ327704:WXJ327705 S393240:S393241 KX393240:KX393241 UT393240:UT393241 AEP393240:AEP393241 AOL393240:AOL393241 AYH393240:AYH393241 BID393240:BID393241 BRZ393240:BRZ393241 CBV393240:CBV393241 CLR393240:CLR393241 CVN393240:CVN393241 DFJ393240:DFJ393241 DPF393240:DPF393241 DZB393240:DZB393241 EIX393240:EIX393241 EST393240:EST393241 FCP393240:FCP393241 FML393240:FML393241 FWH393240:FWH393241 GGD393240:GGD393241 GPZ393240:GPZ393241 GZV393240:GZV393241 HJR393240:HJR393241 HTN393240:HTN393241 IDJ393240:IDJ393241 INF393240:INF393241 IXB393240:IXB393241 JGX393240:JGX393241 JQT393240:JQT393241 KAP393240:KAP393241 KKL393240:KKL393241 KUH393240:KUH393241 LED393240:LED393241 LNZ393240:LNZ393241 LXV393240:LXV393241 MHR393240:MHR393241 MRN393240:MRN393241 NBJ393240:NBJ393241 NLF393240:NLF393241 NVB393240:NVB393241 OEX393240:OEX393241 OOT393240:OOT393241 OYP393240:OYP393241 PIL393240:PIL393241 PSH393240:PSH393241 QCD393240:QCD393241 QLZ393240:QLZ393241 QVV393240:QVV393241 RFR393240:RFR393241 RPN393240:RPN393241 RZJ393240:RZJ393241 SJF393240:SJF393241 STB393240:STB393241 TCX393240:TCX393241 TMT393240:TMT393241 TWP393240:TWP393241 UGL393240:UGL393241 UQH393240:UQH393241 VAD393240:VAD393241 VJZ393240:VJZ393241 VTV393240:VTV393241 WDR393240:WDR393241 WNN393240:WNN393241 WXJ393240:WXJ393241 S458776:S458777 KX458776:KX458777 UT458776:UT458777 AEP458776:AEP458777 AOL458776:AOL458777 AYH458776:AYH458777 BID458776:BID458777 BRZ458776:BRZ458777 CBV458776:CBV458777 CLR458776:CLR458777 CVN458776:CVN458777 DFJ458776:DFJ458777 DPF458776:DPF458777 DZB458776:DZB458777 EIX458776:EIX458777 EST458776:EST458777 FCP458776:FCP458777 FML458776:FML458777 FWH458776:FWH458777 GGD458776:GGD458777 GPZ458776:GPZ458777 GZV458776:GZV458777 HJR458776:HJR458777 HTN458776:HTN458777 IDJ458776:IDJ458777 INF458776:INF458777 IXB458776:IXB458777 JGX458776:JGX458777 JQT458776:JQT458777 KAP458776:KAP458777 KKL458776:KKL458777 KUH458776:KUH458777 LED458776:LED458777 LNZ458776:LNZ458777 LXV458776:LXV458777 MHR458776:MHR458777 MRN458776:MRN458777 NBJ458776:NBJ458777 NLF458776:NLF458777 NVB458776:NVB458777 OEX458776:OEX458777 OOT458776:OOT458777 OYP458776:OYP458777 PIL458776:PIL458777 PSH458776:PSH458777 QCD458776:QCD458777 QLZ458776:QLZ458777 QVV458776:QVV458777 RFR458776:RFR458777 RPN458776:RPN458777 RZJ458776:RZJ458777 SJF458776:SJF458777 STB458776:STB458777 TCX458776:TCX458777 TMT458776:TMT458777 TWP458776:TWP458777 UGL458776:UGL458777 UQH458776:UQH458777 VAD458776:VAD458777 VJZ458776:VJZ458777 VTV458776:VTV458777 WDR458776:WDR458777 WNN458776:WNN458777 WXJ458776:WXJ458777 S524312:S524313 KX524312:KX524313 UT524312:UT524313 AEP524312:AEP524313 AOL524312:AOL524313 AYH524312:AYH524313 BID524312:BID524313 BRZ524312:BRZ524313 CBV524312:CBV524313 CLR524312:CLR524313 CVN524312:CVN524313 DFJ524312:DFJ524313 DPF524312:DPF524313 DZB524312:DZB524313 EIX524312:EIX524313 EST524312:EST524313 FCP524312:FCP524313 FML524312:FML524313 FWH524312:FWH524313 GGD524312:GGD524313 GPZ524312:GPZ524313 GZV524312:GZV524313 HJR524312:HJR524313 HTN524312:HTN524313 IDJ524312:IDJ524313 INF524312:INF524313 IXB524312:IXB524313 JGX524312:JGX524313 JQT524312:JQT524313 KAP524312:KAP524313 KKL524312:KKL524313 KUH524312:KUH524313 LED524312:LED524313 LNZ524312:LNZ524313 LXV524312:LXV524313 MHR524312:MHR524313 MRN524312:MRN524313 NBJ524312:NBJ524313 NLF524312:NLF524313 NVB524312:NVB524313 OEX524312:OEX524313 OOT524312:OOT524313 OYP524312:OYP524313 PIL524312:PIL524313 PSH524312:PSH524313 QCD524312:QCD524313 QLZ524312:QLZ524313 QVV524312:QVV524313 RFR524312:RFR524313 RPN524312:RPN524313 RZJ524312:RZJ524313 SJF524312:SJF524313 STB524312:STB524313 TCX524312:TCX524313 TMT524312:TMT524313 TWP524312:TWP524313 UGL524312:UGL524313 UQH524312:UQH524313 VAD524312:VAD524313 VJZ524312:VJZ524313 VTV524312:VTV524313 WDR524312:WDR524313 WNN524312:WNN524313 WXJ524312:WXJ524313 S589848:S589849 KX589848:KX589849 UT589848:UT589849 AEP589848:AEP589849 AOL589848:AOL589849 AYH589848:AYH589849 BID589848:BID589849 BRZ589848:BRZ589849 CBV589848:CBV589849 CLR589848:CLR589849 CVN589848:CVN589849 DFJ589848:DFJ589849 DPF589848:DPF589849 DZB589848:DZB589849 EIX589848:EIX589849 EST589848:EST589849 FCP589848:FCP589849 FML589848:FML589849 FWH589848:FWH589849 GGD589848:GGD589849 GPZ589848:GPZ589849 GZV589848:GZV589849 HJR589848:HJR589849 HTN589848:HTN589849 IDJ589848:IDJ589849 INF589848:INF589849 IXB589848:IXB589849 JGX589848:JGX589849 JQT589848:JQT589849 KAP589848:KAP589849 KKL589848:KKL589849 KUH589848:KUH589849 LED589848:LED589849 LNZ589848:LNZ589849 LXV589848:LXV589849 MHR589848:MHR589849 MRN589848:MRN589849 NBJ589848:NBJ589849 NLF589848:NLF589849 NVB589848:NVB589849 OEX589848:OEX589849 OOT589848:OOT589849 OYP589848:OYP589849 PIL589848:PIL589849 PSH589848:PSH589849 QCD589848:QCD589849 QLZ589848:QLZ589849 QVV589848:QVV589849 RFR589848:RFR589849 RPN589848:RPN589849 RZJ589848:RZJ589849 SJF589848:SJF589849 STB589848:STB589849 TCX589848:TCX589849 TMT589848:TMT589849 TWP589848:TWP589849 UGL589848:UGL589849 UQH589848:UQH589849 VAD589848:VAD589849 VJZ589848:VJZ589849 VTV589848:VTV589849 WDR589848:WDR589849 WNN589848:WNN589849 WXJ589848:WXJ589849 S655384:S655385 KX655384:KX655385 UT655384:UT655385 AEP655384:AEP655385 AOL655384:AOL655385 AYH655384:AYH655385 BID655384:BID655385 BRZ655384:BRZ655385 CBV655384:CBV655385 CLR655384:CLR655385 CVN655384:CVN655385 DFJ655384:DFJ655385 DPF655384:DPF655385 DZB655384:DZB655385 EIX655384:EIX655385 EST655384:EST655385 FCP655384:FCP655385 FML655384:FML655385 FWH655384:FWH655385 GGD655384:GGD655385 GPZ655384:GPZ655385 GZV655384:GZV655385 HJR655384:HJR655385 HTN655384:HTN655385 IDJ655384:IDJ655385 INF655384:INF655385 IXB655384:IXB655385 JGX655384:JGX655385 JQT655384:JQT655385 KAP655384:KAP655385 KKL655384:KKL655385 KUH655384:KUH655385 LED655384:LED655385 LNZ655384:LNZ655385 LXV655384:LXV655385 MHR655384:MHR655385 MRN655384:MRN655385 NBJ655384:NBJ655385 NLF655384:NLF655385 NVB655384:NVB655385 OEX655384:OEX655385 OOT655384:OOT655385 OYP655384:OYP655385 PIL655384:PIL655385 PSH655384:PSH655385 QCD655384:QCD655385 QLZ655384:QLZ655385 QVV655384:QVV655385 RFR655384:RFR655385 RPN655384:RPN655385 RZJ655384:RZJ655385 SJF655384:SJF655385 STB655384:STB655385 TCX655384:TCX655385 TMT655384:TMT655385 TWP655384:TWP655385 UGL655384:UGL655385 UQH655384:UQH655385 VAD655384:VAD655385 VJZ655384:VJZ655385 VTV655384:VTV655385 WDR655384:WDR655385 WNN655384:WNN655385 WXJ655384:WXJ655385 S720920:S720921 KX720920:KX720921 UT720920:UT720921 AEP720920:AEP720921 AOL720920:AOL720921 AYH720920:AYH720921 BID720920:BID720921 BRZ720920:BRZ720921 CBV720920:CBV720921 CLR720920:CLR720921 CVN720920:CVN720921 DFJ720920:DFJ720921 DPF720920:DPF720921 DZB720920:DZB720921 EIX720920:EIX720921 EST720920:EST720921 FCP720920:FCP720921 FML720920:FML720921 FWH720920:FWH720921 GGD720920:GGD720921 GPZ720920:GPZ720921 GZV720920:GZV720921 HJR720920:HJR720921 HTN720920:HTN720921 IDJ720920:IDJ720921 INF720920:INF720921 IXB720920:IXB720921 JGX720920:JGX720921 JQT720920:JQT720921 KAP720920:KAP720921 KKL720920:KKL720921 KUH720920:KUH720921 LED720920:LED720921 LNZ720920:LNZ720921 LXV720920:LXV720921 MHR720920:MHR720921 MRN720920:MRN720921 NBJ720920:NBJ720921 NLF720920:NLF720921 NVB720920:NVB720921 OEX720920:OEX720921 OOT720920:OOT720921 OYP720920:OYP720921 PIL720920:PIL720921 PSH720920:PSH720921 QCD720920:QCD720921 QLZ720920:QLZ720921 QVV720920:QVV720921 RFR720920:RFR720921 RPN720920:RPN720921 RZJ720920:RZJ720921 SJF720920:SJF720921 STB720920:STB720921 TCX720920:TCX720921 TMT720920:TMT720921 TWP720920:TWP720921 UGL720920:UGL720921 UQH720920:UQH720921 VAD720920:VAD720921 VJZ720920:VJZ720921 VTV720920:VTV720921 WDR720920:WDR720921 WNN720920:WNN720921 WXJ720920:WXJ720921 S786456:S786457 KX786456:KX786457 UT786456:UT786457 AEP786456:AEP786457 AOL786456:AOL786457 AYH786456:AYH786457 BID786456:BID786457 BRZ786456:BRZ786457 CBV786456:CBV786457 CLR786456:CLR786457 CVN786456:CVN786457 DFJ786456:DFJ786457 DPF786456:DPF786457 DZB786456:DZB786457 EIX786456:EIX786457 EST786456:EST786457 FCP786456:FCP786457 FML786456:FML786457 FWH786456:FWH786457 GGD786456:GGD786457 GPZ786456:GPZ786457 GZV786456:GZV786457 HJR786456:HJR786457 HTN786456:HTN786457 IDJ786456:IDJ786457 INF786456:INF786457 IXB786456:IXB786457 JGX786456:JGX786457 JQT786456:JQT786457 KAP786456:KAP786457 KKL786456:KKL786457 KUH786456:KUH786457 LED786456:LED786457 LNZ786456:LNZ786457 LXV786456:LXV786457 MHR786456:MHR786457 MRN786456:MRN786457 NBJ786456:NBJ786457 NLF786456:NLF786457 NVB786456:NVB786457 OEX786456:OEX786457 OOT786456:OOT786457 OYP786456:OYP786457 PIL786456:PIL786457 PSH786456:PSH786457 QCD786456:QCD786457 QLZ786456:QLZ786457 QVV786456:QVV786457 RFR786456:RFR786457 RPN786456:RPN786457 RZJ786456:RZJ786457 SJF786456:SJF786457 STB786456:STB786457 TCX786456:TCX786457 TMT786456:TMT786457 TWP786456:TWP786457 UGL786456:UGL786457 UQH786456:UQH786457 VAD786456:VAD786457 VJZ786456:VJZ786457 VTV786456:VTV786457 WDR786456:WDR786457 WNN786456:WNN786457 WXJ786456:WXJ786457 S851992:S851993 KX851992:KX851993 UT851992:UT851993 AEP851992:AEP851993 AOL851992:AOL851993 AYH851992:AYH851993 BID851992:BID851993 BRZ851992:BRZ851993 CBV851992:CBV851993 CLR851992:CLR851993 CVN851992:CVN851993 DFJ851992:DFJ851993 DPF851992:DPF851993 DZB851992:DZB851993 EIX851992:EIX851993 EST851992:EST851993 FCP851992:FCP851993 FML851992:FML851993 FWH851992:FWH851993 GGD851992:GGD851993 GPZ851992:GPZ851993 GZV851992:GZV851993 HJR851992:HJR851993 HTN851992:HTN851993 IDJ851992:IDJ851993 INF851992:INF851993 IXB851992:IXB851993 JGX851992:JGX851993 JQT851992:JQT851993 KAP851992:KAP851993 KKL851992:KKL851993 KUH851992:KUH851993 LED851992:LED851993 LNZ851992:LNZ851993 LXV851992:LXV851993 MHR851992:MHR851993 MRN851992:MRN851993 NBJ851992:NBJ851993 NLF851992:NLF851993 NVB851992:NVB851993 OEX851992:OEX851993 OOT851992:OOT851993 OYP851992:OYP851993 PIL851992:PIL851993 PSH851992:PSH851993 QCD851992:QCD851993 QLZ851992:QLZ851993 QVV851992:QVV851993 RFR851992:RFR851993 RPN851992:RPN851993 RZJ851992:RZJ851993 SJF851992:SJF851993 STB851992:STB851993 TCX851992:TCX851993 TMT851992:TMT851993 TWP851992:TWP851993 UGL851992:UGL851993 UQH851992:UQH851993 VAD851992:VAD851993 VJZ851992:VJZ851993 VTV851992:VTV851993 WDR851992:WDR851993 WNN851992:WNN851993 WXJ851992:WXJ851993 S917528:S917529 KX917528:KX917529 UT917528:UT917529 AEP917528:AEP917529 AOL917528:AOL917529 AYH917528:AYH917529 BID917528:BID917529 BRZ917528:BRZ917529 CBV917528:CBV917529 CLR917528:CLR917529 CVN917528:CVN917529 DFJ917528:DFJ917529 DPF917528:DPF917529 DZB917528:DZB917529 EIX917528:EIX917529 EST917528:EST917529 FCP917528:FCP917529 FML917528:FML917529 FWH917528:FWH917529 GGD917528:GGD917529 GPZ917528:GPZ917529 GZV917528:GZV917529 HJR917528:HJR917529 HTN917528:HTN917529 IDJ917528:IDJ917529 INF917528:INF917529 IXB917528:IXB917529 JGX917528:JGX917529 JQT917528:JQT917529 KAP917528:KAP917529 KKL917528:KKL917529 KUH917528:KUH917529 LED917528:LED917529 LNZ917528:LNZ917529 LXV917528:LXV917529 MHR917528:MHR917529 MRN917528:MRN917529 NBJ917528:NBJ917529 NLF917528:NLF917529 NVB917528:NVB917529 OEX917528:OEX917529 OOT917528:OOT917529 OYP917528:OYP917529 PIL917528:PIL917529 PSH917528:PSH917529 QCD917528:QCD917529 QLZ917528:QLZ917529 QVV917528:QVV917529 RFR917528:RFR917529 RPN917528:RPN917529 RZJ917528:RZJ917529 SJF917528:SJF917529 STB917528:STB917529 TCX917528:TCX917529 TMT917528:TMT917529 TWP917528:TWP917529 UGL917528:UGL917529 UQH917528:UQH917529 VAD917528:VAD917529 VJZ917528:VJZ917529 VTV917528:VTV917529 WDR917528:WDR917529 WNN917528:WNN917529 WXJ917528:WXJ917529 S983064:S983065 KX983064:KX983065 UT983064:UT983065 AEP983064:AEP983065 AOL983064:AOL983065 AYH983064:AYH983065 BID983064:BID983065 BRZ983064:BRZ983065 CBV983064:CBV983065 CLR983064:CLR983065 CVN983064:CVN983065 DFJ983064:DFJ983065 DPF983064:DPF983065 DZB983064:DZB983065 EIX983064:EIX983065 EST983064:EST983065 FCP983064:FCP983065 FML983064:FML983065 FWH983064:FWH983065 GGD983064:GGD983065 GPZ983064:GPZ983065 GZV983064:GZV983065 HJR983064:HJR983065 HTN983064:HTN983065 IDJ983064:IDJ983065 INF983064:INF983065 IXB983064:IXB983065 JGX983064:JGX983065 JQT983064:JQT983065 KAP983064:KAP983065 KKL983064:KKL983065 KUH983064:KUH983065 LED983064:LED983065 LNZ983064:LNZ983065 LXV983064:LXV983065 MHR983064:MHR983065 MRN983064:MRN983065 NBJ983064:NBJ983065 NLF983064:NLF983065 NVB983064:NVB983065 OEX983064:OEX983065 OOT983064:OOT983065 OYP983064:OYP983065 PIL983064:PIL983065 PSH983064:PSH983065 QCD983064:QCD983065 QLZ983064:QLZ983065 QVV983064:QVV983065 RFR983064:RFR983065 RPN983064:RPN983065 RZJ983064:RZJ983065 SJF983064:SJF983065 STB983064:STB983065 TCX983064:TCX983065 TMT983064:TMT983065 TWP983064:TWP983065 UGL983064:UGL983065 UQH983064:UQH983065 VAD983064:VAD983065 VJZ983064:VJZ983065 VTV983064:VTV983065 WDR983064:WDR983065 WNN983064:WNN983065 WXJ983064:WXJ983065 U393240:U393241 U458776:U458777 KZ65560:KZ65561 UV65560:UV65561 AER65560:AER65561 AON65560:AON65561 AYJ65560:AYJ65561 BIF65560:BIF65561 BSB65560:BSB65561 CBX65560:CBX65561 CLT65560:CLT65561 CVP65560:CVP65561 DFL65560:DFL65561 DPH65560:DPH65561 DZD65560:DZD65561 EIZ65560:EIZ65561 ESV65560:ESV65561 FCR65560:FCR65561 FMN65560:FMN65561 FWJ65560:FWJ65561 GGF65560:GGF65561 GQB65560:GQB65561 GZX65560:GZX65561 HJT65560:HJT65561 HTP65560:HTP65561 IDL65560:IDL65561 INH65560:INH65561 IXD65560:IXD65561 JGZ65560:JGZ65561 JQV65560:JQV65561 KAR65560:KAR65561 KKN65560:KKN65561 KUJ65560:KUJ65561 LEF65560:LEF65561 LOB65560:LOB65561 LXX65560:LXX65561 MHT65560:MHT65561 MRP65560:MRP65561 NBL65560:NBL65561 NLH65560:NLH65561 NVD65560:NVD65561 OEZ65560:OEZ65561 OOV65560:OOV65561 OYR65560:OYR65561 PIN65560:PIN65561 PSJ65560:PSJ65561 QCF65560:QCF65561 QMB65560:QMB65561 QVX65560:QVX65561 RFT65560:RFT65561 RPP65560:RPP65561 RZL65560:RZL65561 SJH65560:SJH65561 STD65560:STD65561 TCZ65560:TCZ65561 TMV65560:TMV65561 TWR65560:TWR65561 UGN65560:UGN65561 UQJ65560:UQJ65561 VAF65560:VAF65561 VKB65560:VKB65561 VTX65560:VTX65561 WDT65560:WDT65561 WNP65560:WNP65561 WXL65560:WXL65561 U524312:U524313 KZ131096:KZ131097 UV131096:UV131097 AER131096:AER131097 AON131096:AON131097 AYJ131096:AYJ131097 BIF131096:BIF131097 BSB131096:BSB131097 CBX131096:CBX131097 CLT131096:CLT131097 CVP131096:CVP131097 DFL131096:DFL131097 DPH131096:DPH131097 DZD131096:DZD131097 EIZ131096:EIZ131097 ESV131096:ESV131097 FCR131096:FCR131097 FMN131096:FMN131097 FWJ131096:FWJ131097 GGF131096:GGF131097 GQB131096:GQB131097 GZX131096:GZX131097 HJT131096:HJT131097 HTP131096:HTP131097 IDL131096:IDL131097 INH131096:INH131097 IXD131096:IXD131097 JGZ131096:JGZ131097 JQV131096:JQV131097 KAR131096:KAR131097 KKN131096:KKN131097 KUJ131096:KUJ131097 LEF131096:LEF131097 LOB131096:LOB131097 LXX131096:LXX131097 MHT131096:MHT131097 MRP131096:MRP131097 NBL131096:NBL131097 NLH131096:NLH131097 NVD131096:NVD131097 OEZ131096:OEZ131097 OOV131096:OOV131097 OYR131096:OYR131097 PIN131096:PIN131097 PSJ131096:PSJ131097 QCF131096:QCF131097 QMB131096:QMB131097 QVX131096:QVX131097 RFT131096:RFT131097 RPP131096:RPP131097 RZL131096:RZL131097 SJH131096:SJH131097 STD131096:STD131097 TCZ131096:TCZ131097 TMV131096:TMV131097 TWR131096:TWR131097 UGN131096:UGN131097 UQJ131096:UQJ131097 VAF131096:VAF131097 VKB131096:VKB131097 VTX131096:VTX131097 WDT131096:WDT131097 WNP131096:WNP131097 WXL131096:WXL131097 U589848:U589849 KZ196632:KZ196633 UV196632:UV196633 AER196632:AER196633 AON196632:AON196633 AYJ196632:AYJ196633 BIF196632:BIF196633 BSB196632:BSB196633 CBX196632:CBX196633 CLT196632:CLT196633 CVP196632:CVP196633 DFL196632:DFL196633 DPH196632:DPH196633 DZD196632:DZD196633 EIZ196632:EIZ196633 ESV196632:ESV196633 FCR196632:FCR196633 FMN196632:FMN196633 FWJ196632:FWJ196633 GGF196632:GGF196633 GQB196632:GQB196633 GZX196632:GZX196633 HJT196632:HJT196633 HTP196632:HTP196633 IDL196632:IDL196633 INH196632:INH196633 IXD196632:IXD196633 JGZ196632:JGZ196633 JQV196632:JQV196633 KAR196632:KAR196633 KKN196632:KKN196633 KUJ196632:KUJ196633 LEF196632:LEF196633 LOB196632:LOB196633 LXX196632:LXX196633 MHT196632:MHT196633 MRP196632:MRP196633 NBL196632:NBL196633 NLH196632:NLH196633 NVD196632:NVD196633 OEZ196632:OEZ196633 OOV196632:OOV196633 OYR196632:OYR196633 PIN196632:PIN196633 PSJ196632:PSJ196633 QCF196632:QCF196633 QMB196632:QMB196633 QVX196632:QVX196633 RFT196632:RFT196633 RPP196632:RPP196633 RZL196632:RZL196633 SJH196632:SJH196633 STD196632:STD196633 TCZ196632:TCZ196633 TMV196632:TMV196633 TWR196632:TWR196633 UGN196632:UGN196633 UQJ196632:UQJ196633 VAF196632:VAF196633 VKB196632:VKB196633 VTX196632:VTX196633 WDT196632:WDT196633 WNP196632:WNP196633 WXL196632:WXL196633 U655384:U655385 KZ262168:KZ262169 UV262168:UV262169 AER262168:AER262169 AON262168:AON262169 AYJ262168:AYJ262169 BIF262168:BIF262169 BSB262168:BSB262169 CBX262168:CBX262169 CLT262168:CLT262169 CVP262168:CVP262169 DFL262168:DFL262169 DPH262168:DPH262169 DZD262168:DZD262169 EIZ262168:EIZ262169 ESV262168:ESV262169 FCR262168:FCR262169 FMN262168:FMN262169 FWJ262168:FWJ262169 GGF262168:GGF262169 GQB262168:GQB262169 GZX262168:GZX262169 HJT262168:HJT262169 HTP262168:HTP262169 IDL262168:IDL262169 INH262168:INH262169 IXD262168:IXD262169 JGZ262168:JGZ262169 JQV262168:JQV262169 KAR262168:KAR262169 KKN262168:KKN262169 KUJ262168:KUJ262169 LEF262168:LEF262169 LOB262168:LOB262169 LXX262168:LXX262169 MHT262168:MHT262169 MRP262168:MRP262169 NBL262168:NBL262169 NLH262168:NLH262169 NVD262168:NVD262169 OEZ262168:OEZ262169 OOV262168:OOV262169 OYR262168:OYR262169 PIN262168:PIN262169 PSJ262168:PSJ262169 QCF262168:QCF262169 QMB262168:QMB262169 QVX262168:QVX262169 RFT262168:RFT262169 RPP262168:RPP262169 RZL262168:RZL262169 SJH262168:SJH262169 STD262168:STD262169 TCZ262168:TCZ262169 TMV262168:TMV262169 TWR262168:TWR262169 UGN262168:UGN262169 UQJ262168:UQJ262169 VAF262168:VAF262169 VKB262168:VKB262169 VTX262168:VTX262169 WDT262168:WDT262169 WNP262168:WNP262169 WXL262168:WXL262169 U720920:U720921 KZ327704:KZ327705 UV327704:UV327705 AER327704:AER327705 AON327704:AON327705 AYJ327704:AYJ327705 BIF327704:BIF327705 BSB327704:BSB327705 CBX327704:CBX327705 CLT327704:CLT327705 CVP327704:CVP327705 DFL327704:DFL327705 DPH327704:DPH327705 DZD327704:DZD327705 EIZ327704:EIZ327705 ESV327704:ESV327705 FCR327704:FCR327705 FMN327704:FMN327705 FWJ327704:FWJ327705 GGF327704:GGF327705 GQB327704:GQB327705 GZX327704:GZX327705 HJT327704:HJT327705 HTP327704:HTP327705 IDL327704:IDL327705 INH327704:INH327705 IXD327704:IXD327705 JGZ327704:JGZ327705 JQV327704:JQV327705 KAR327704:KAR327705 KKN327704:KKN327705 KUJ327704:KUJ327705 LEF327704:LEF327705 LOB327704:LOB327705 LXX327704:LXX327705 MHT327704:MHT327705 MRP327704:MRP327705 NBL327704:NBL327705 NLH327704:NLH327705 NVD327704:NVD327705 OEZ327704:OEZ327705 OOV327704:OOV327705 OYR327704:OYR327705 PIN327704:PIN327705 PSJ327704:PSJ327705 QCF327704:QCF327705 QMB327704:QMB327705 QVX327704:QVX327705 RFT327704:RFT327705 RPP327704:RPP327705 RZL327704:RZL327705 SJH327704:SJH327705 STD327704:STD327705 TCZ327704:TCZ327705 TMV327704:TMV327705 TWR327704:TWR327705 UGN327704:UGN327705 UQJ327704:UQJ327705 VAF327704:VAF327705 VKB327704:VKB327705 VTX327704:VTX327705 WDT327704:WDT327705 WNP327704:WNP327705 WXL327704:WXL327705 U786456:U786457 KZ393240:KZ393241 UV393240:UV393241 AER393240:AER393241 AON393240:AON393241 AYJ393240:AYJ393241 BIF393240:BIF393241 BSB393240:BSB393241 CBX393240:CBX393241 CLT393240:CLT393241 CVP393240:CVP393241 DFL393240:DFL393241 DPH393240:DPH393241 DZD393240:DZD393241 EIZ393240:EIZ393241 ESV393240:ESV393241 FCR393240:FCR393241 FMN393240:FMN393241 FWJ393240:FWJ393241 GGF393240:GGF393241 GQB393240:GQB393241 GZX393240:GZX393241 HJT393240:HJT393241 HTP393240:HTP393241 IDL393240:IDL393241 INH393240:INH393241 IXD393240:IXD393241 JGZ393240:JGZ393241 JQV393240:JQV393241 KAR393240:KAR393241 KKN393240:KKN393241 KUJ393240:KUJ393241 LEF393240:LEF393241 LOB393240:LOB393241 LXX393240:LXX393241 MHT393240:MHT393241 MRP393240:MRP393241 NBL393240:NBL393241 NLH393240:NLH393241 NVD393240:NVD393241 OEZ393240:OEZ393241 OOV393240:OOV393241 OYR393240:OYR393241 PIN393240:PIN393241 PSJ393240:PSJ393241 QCF393240:QCF393241 QMB393240:QMB393241 QVX393240:QVX393241 RFT393240:RFT393241 RPP393240:RPP393241 RZL393240:RZL393241 SJH393240:SJH393241 STD393240:STD393241 TCZ393240:TCZ393241 TMV393240:TMV393241 TWR393240:TWR393241 UGN393240:UGN393241 UQJ393240:UQJ393241 VAF393240:VAF393241 VKB393240:VKB393241 VTX393240:VTX393241 WDT393240:WDT393241 WNP393240:WNP393241 WXL393240:WXL393241 U851992:U851993 KZ458776:KZ458777 UV458776:UV458777 AER458776:AER458777 AON458776:AON458777 AYJ458776:AYJ458777 BIF458776:BIF458777 BSB458776:BSB458777 CBX458776:CBX458777 CLT458776:CLT458777 CVP458776:CVP458777 DFL458776:DFL458777 DPH458776:DPH458777 DZD458776:DZD458777 EIZ458776:EIZ458777 ESV458776:ESV458777 FCR458776:FCR458777 FMN458776:FMN458777 FWJ458776:FWJ458777 GGF458776:GGF458777 GQB458776:GQB458777 GZX458776:GZX458777 HJT458776:HJT458777 HTP458776:HTP458777 IDL458776:IDL458777 INH458776:INH458777 IXD458776:IXD458777 JGZ458776:JGZ458777 JQV458776:JQV458777 KAR458776:KAR458777 KKN458776:KKN458777 KUJ458776:KUJ458777 LEF458776:LEF458777 LOB458776:LOB458777 LXX458776:LXX458777 MHT458776:MHT458777 MRP458776:MRP458777 NBL458776:NBL458777 NLH458776:NLH458777 NVD458776:NVD458777 OEZ458776:OEZ458777 OOV458776:OOV458777 OYR458776:OYR458777 PIN458776:PIN458777 PSJ458776:PSJ458777 QCF458776:QCF458777 QMB458776:QMB458777 QVX458776:QVX458777 RFT458776:RFT458777 RPP458776:RPP458777 RZL458776:RZL458777 SJH458776:SJH458777 STD458776:STD458777 TCZ458776:TCZ458777 TMV458776:TMV458777 TWR458776:TWR458777 UGN458776:UGN458777 UQJ458776:UQJ458777 VAF458776:VAF458777 VKB458776:VKB458777 VTX458776:VTX458777 WDT458776:WDT458777 WNP458776:WNP458777 WXL458776:WXL458777 U917528:U917529 KZ524312:KZ524313 UV524312:UV524313 AER524312:AER524313 AON524312:AON524313 AYJ524312:AYJ524313 BIF524312:BIF524313 BSB524312:BSB524313 CBX524312:CBX524313 CLT524312:CLT524313 CVP524312:CVP524313 DFL524312:DFL524313 DPH524312:DPH524313 DZD524312:DZD524313 EIZ524312:EIZ524313 ESV524312:ESV524313 FCR524312:FCR524313 FMN524312:FMN524313 FWJ524312:FWJ524313 GGF524312:GGF524313 GQB524312:GQB524313 GZX524312:GZX524313 HJT524312:HJT524313 HTP524312:HTP524313 IDL524312:IDL524313 INH524312:INH524313 IXD524312:IXD524313 JGZ524312:JGZ524313 JQV524312:JQV524313 KAR524312:KAR524313 KKN524312:KKN524313 KUJ524312:KUJ524313 LEF524312:LEF524313 LOB524312:LOB524313 LXX524312:LXX524313 MHT524312:MHT524313 MRP524312:MRP524313 NBL524312:NBL524313 NLH524312:NLH524313 NVD524312:NVD524313 OEZ524312:OEZ524313 OOV524312:OOV524313 OYR524312:OYR524313 PIN524312:PIN524313 PSJ524312:PSJ524313 QCF524312:QCF524313 QMB524312:QMB524313 QVX524312:QVX524313 RFT524312:RFT524313 RPP524312:RPP524313 RZL524312:RZL524313 SJH524312:SJH524313 STD524312:STD524313 TCZ524312:TCZ524313 TMV524312:TMV524313 TWR524312:TWR524313 UGN524312:UGN524313 UQJ524312:UQJ524313 VAF524312:VAF524313 VKB524312:VKB524313 VTX524312:VTX524313 WDT524312:WDT524313 WNP524312:WNP524313 WXL524312:WXL524313 U983064:U983065 KZ589848:KZ589849 UV589848:UV589849 AER589848:AER589849 AON589848:AON589849 AYJ589848:AYJ589849 BIF589848:BIF589849 BSB589848:BSB589849 CBX589848:CBX589849 CLT589848:CLT589849 CVP589848:CVP589849 DFL589848:DFL589849 DPH589848:DPH589849 DZD589848:DZD589849 EIZ589848:EIZ589849 ESV589848:ESV589849 FCR589848:FCR589849 FMN589848:FMN589849 FWJ589848:FWJ589849 GGF589848:GGF589849 GQB589848:GQB589849 GZX589848:GZX589849 HJT589848:HJT589849 HTP589848:HTP589849 IDL589848:IDL589849 INH589848:INH589849 IXD589848:IXD589849 JGZ589848:JGZ589849 JQV589848:JQV589849 KAR589848:KAR589849 KKN589848:KKN589849 KUJ589848:KUJ589849 LEF589848:LEF589849 LOB589848:LOB589849 LXX589848:LXX589849 MHT589848:MHT589849 MRP589848:MRP589849 NBL589848:NBL589849 NLH589848:NLH589849 NVD589848:NVD589849 OEZ589848:OEZ589849 OOV589848:OOV589849 OYR589848:OYR589849 PIN589848:PIN589849 PSJ589848:PSJ589849 QCF589848:QCF589849 QMB589848:QMB589849 QVX589848:QVX589849 RFT589848:RFT589849 RPP589848:RPP589849 RZL589848:RZL589849 SJH589848:SJH589849 STD589848:STD589849 TCZ589848:TCZ589849 TMV589848:TMV589849 TWR589848:TWR589849 UGN589848:UGN589849 UQJ589848:UQJ589849 VAF589848:VAF589849 VKB589848:VKB589849 VTX589848:VTX589849 WDT589848:WDT589849 WNP589848:WNP589849 WXL589848:WXL589849 U65560:U65561 KZ655384:KZ655385 UV655384:UV655385 AER655384:AER655385 AON655384:AON655385 AYJ655384:AYJ655385 BIF655384:BIF655385 BSB655384:BSB655385 CBX655384:CBX655385 CLT655384:CLT655385 CVP655384:CVP655385 DFL655384:DFL655385 DPH655384:DPH655385 DZD655384:DZD655385 EIZ655384:EIZ655385 ESV655384:ESV655385 FCR655384:FCR655385 FMN655384:FMN655385 FWJ655384:FWJ655385 GGF655384:GGF655385 GQB655384:GQB655385 GZX655384:GZX655385 HJT655384:HJT655385 HTP655384:HTP655385 IDL655384:IDL655385 INH655384:INH655385 IXD655384:IXD655385 JGZ655384:JGZ655385 JQV655384:JQV655385 KAR655384:KAR655385 KKN655384:KKN655385 KUJ655384:KUJ655385 LEF655384:LEF655385 LOB655384:LOB655385 LXX655384:LXX655385 MHT655384:MHT655385 MRP655384:MRP655385 NBL655384:NBL655385 NLH655384:NLH655385 NVD655384:NVD655385 OEZ655384:OEZ655385 OOV655384:OOV655385 OYR655384:OYR655385 PIN655384:PIN655385 PSJ655384:PSJ655385 QCF655384:QCF655385 QMB655384:QMB655385 QVX655384:QVX655385 RFT655384:RFT655385 RPP655384:RPP655385 RZL655384:RZL655385 SJH655384:SJH655385 STD655384:STD655385 TCZ655384:TCZ655385 TMV655384:TMV655385 TWR655384:TWR655385 UGN655384:UGN655385 UQJ655384:UQJ655385 VAF655384:VAF655385 VKB655384:VKB655385 VTX655384:VTX655385 WDT655384:WDT655385 WNP655384:WNP655385 WXL655384:WXL655385 U131096:U131097 KZ720920:KZ720921 UV720920:UV720921 AER720920:AER720921 AON720920:AON720921 AYJ720920:AYJ720921 BIF720920:BIF720921 BSB720920:BSB720921 CBX720920:CBX720921 CLT720920:CLT720921 CVP720920:CVP720921 DFL720920:DFL720921 DPH720920:DPH720921 DZD720920:DZD720921 EIZ720920:EIZ720921 ESV720920:ESV720921 FCR720920:FCR720921 FMN720920:FMN720921 FWJ720920:FWJ720921 GGF720920:GGF720921 GQB720920:GQB720921 GZX720920:GZX720921 HJT720920:HJT720921 HTP720920:HTP720921 IDL720920:IDL720921 INH720920:INH720921 IXD720920:IXD720921 JGZ720920:JGZ720921 JQV720920:JQV720921 KAR720920:KAR720921 KKN720920:KKN720921 KUJ720920:KUJ720921 LEF720920:LEF720921 LOB720920:LOB720921 LXX720920:LXX720921 MHT720920:MHT720921 MRP720920:MRP720921 NBL720920:NBL720921 NLH720920:NLH720921 NVD720920:NVD720921 OEZ720920:OEZ720921 OOV720920:OOV720921 OYR720920:OYR720921 PIN720920:PIN720921 PSJ720920:PSJ720921 QCF720920:QCF720921 QMB720920:QMB720921 QVX720920:QVX720921 RFT720920:RFT720921 RPP720920:RPP720921 RZL720920:RZL720921 SJH720920:SJH720921 STD720920:STD720921 TCZ720920:TCZ720921 TMV720920:TMV720921 TWR720920:TWR720921 UGN720920:UGN720921 UQJ720920:UQJ720921 VAF720920:VAF720921 VKB720920:VKB720921 VTX720920:VTX720921 WDT720920:WDT720921 WNP720920:WNP720921 WXL720920:WXL720921 U196632:U196633 KZ786456:KZ786457 UV786456:UV786457 AER786456:AER786457 AON786456:AON786457 AYJ786456:AYJ786457 BIF786456:BIF786457 BSB786456:BSB786457 CBX786456:CBX786457 CLT786456:CLT786457 CVP786456:CVP786457 DFL786456:DFL786457 DPH786456:DPH786457 DZD786456:DZD786457 EIZ786456:EIZ786457 ESV786456:ESV786457 FCR786456:FCR786457 FMN786456:FMN786457 FWJ786456:FWJ786457 GGF786456:GGF786457 GQB786456:GQB786457 GZX786456:GZX786457 HJT786456:HJT786457 HTP786456:HTP786457 IDL786456:IDL786457 INH786456:INH786457 IXD786456:IXD786457 JGZ786456:JGZ786457 JQV786456:JQV786457 KAR786456:KAR786457 KKN786456:KKN786457 KUJ786456:KUJ786457 LEF786456:LEF786457 LOB786456:LOB786457 LXX786456:LXX786457 MHT786456:MHT786457 MRP786456:MRP786457 NBL786456:NBL786457 NLH786456:NLH786457 NVD786456:NVD786457 OEZ786456:OEZ786457 OOV786456:OOV786457 OYR786456:OYR786457 PIN786456:PIN786457 PSJ786456:PSJ786457 QCF786456:QCF786457 QMB786456:QMB786457 QVX786456:QVX786457 RFT786456:RFT786457 RPP786456:RPP786457 RZL786456:RZL786457 SJH786456:SJH786457 STD786456:STD786457 TCZ786456:TCZ786457 TMV786456:TMV786457 TWR786456:TWR786457 UGN786456:UGN786457 UQJ786456:UQJ786457 VAF786456:VAF786457 VKB786456:VKB786457 VTX786456:VTX786457 WDT786456:WDT786457 WNP786456:WNP786457 WXL786456:WXL786457 U262168:U262169 KZ851992:KZ851993 UV851992:UV851993 AER851992:AER851993 AON851992:AON851993 AYJ851992:AYJ851993 BIF851992:BIF851993 BSB851992:BSB851993 CBX851992:CBX851993 CLT851992:CLT851993 CVP851992:CVP851993 DFL851992:DFL851993 DPH851992:DPH851993 DZD851992:DZD851993 EIZ851992:EIZ851993 ESV851992:ESV851993 FCR851992:FCR851993 FMN851992:FMN851993 FWJ851992:FWJ851993 GGF851992:GGF851993 GQB851992:GQB851993 GZX851992:GZX851993 HJT851992:HJT851993 HTP851992:HTP851993 IDL851992:IDL851993 INH851992:INH851993 IXD851992:IXD851993 JGZ851992:JGZ851993 JQV851992:JQV851993 KAR851992:KAR851993 KKN851992:KKN851993 KUJ851992:KUJ851993 LEF851992:LEF851993 LOB851992:LOB851993 LXX851992:LXX851993 MHT851992:MHT851993 MRP851992:MRP851993 NBL851992:NBL851993 NLH851992:NLH851993 NVD851992:NVD851993 OEZ851992:OEZ851993 OOV851992:OOV851993 OYR851992:OYR851993 PIN851992:PIN851993 PSJ851992:PSJ851993 QCF851992:QCF851993 QMB851992:QMB851993 QVX851992:QVX851993 RFT851992:RFT851993 RPP851992:RPP851993 RZL851992:RZL851993 SJH851992:SJH851993 STD851992:STD851993 TCZ851992:TCZ851993 TMV851992:TMV851993 TWR851992:TWR851993 UGN851992:UGN851993 UQJ851992:UQJ851993 VAF851992:VAF851993 VKB851992:VKB851993 VTX851992:VTX851993 WDT851992:WDT851993 WNP851992:WNP851993 WXL851992:WXL851993 KZ917528:KZ917529 UV917528:UV917529 AER917528:AER917529 AON917528:AON917529 AYJ917528:AYJ917529 BIF917528:BIF917529 BSB917528:BSB917529 CBX917528:CBX917529 CLT917528:CLT917529 CVP917528:CVP917529 DFL917528:DFL917529 DPH917528:DPH917529 DZD917528:DZD917529 EIZ917528:EIZ917529 ESV917528:ESV917529 FCR917528:FCR917529 FMN917528:FMN917529 FWJ917528:FWJ917529 GGF917528:GGF917529 GQB917528:GQB917529 GZX917528:GZX917529 HJT917528:HJT917529 HTP917528:HTP917529 IDL917528:IDL917529 INH917528:INH917529 IXD917528:IXD917529 JGZ917528:JGZ917529 JQV917528:JQV917529 KAR917528:KAR917529 KKN917528:KKN917529 KUJ917528:KUJ917529 LEF917528:LEF917529 LOB917528:LOB917529 LXX917528:LXX917529 MHT917528:MHT917529 MRP917528:MRP917529 NBL917528:NBL917529 NLH917528:NLH917529 NVD917528:NVD917529 OEZ917528:OEZ917529 OOV917528:OOV917529 OYR917528:OYR917529 PIN917528:PIN917529 PSJ917528:PSJ917529 QCF917528:QCF917529 QMB917528:QMB917529 QVX917528:QVX917529 RFT917528:RFT917529 RPP917528:RPP917529 RZL917528:RZL917529 SJH917528:SJH917529 STD917528:STD917529 TCZ917528:TCZ917529 TMV917528:TMV917529 TWR917528:TWR917529 UGN917528:UGN917529 UQJ917528:UQJ917529 VAF917528:VAF917529 VKB917528:VKB917529 VTX917528:VTX917529 WDT917528:WDT917529 WNP917528:WNP917529 WXL917528:WXL917529 WXL983064:WXL983065 KZ983064:KZ983065 UV983064:UV983065 AER983064:AER983065 AON983064:AON983065 AYJ983064:AYJ983065 BIF983064:BIF983065 BSB983064:BSB983065 CBX983064:CBX983065 CLT983064:CLT983065 CVP983064:CVP983065 DFL983064:DFL983065 DPH983064:DPH983065 DZD983064:DZD983065 EIZ983064:EIZ983065 ESV983064:ESV983065 FCR983064:FCR983065 FMN983064:FMN983065 FWJ983064:FWJ983065 GGF983064:GGF983065 GQB983064:GQB983065 GZX983064:GZX983065 HJT983064:HJT983065 HTP983064:HTP983065 IDL983064:IDL983065 INH983064:INH983065 IXD983064:IXD983065 JGZ983064:JGZ983065 JQV983064:JQV983065 KAR983064:KAR983065 KKN983064:KKN983065 KUJ983064:KUJ983065 LEF983064:LEF983065 LOB983064:LOB983065 LXX983064:LXX983065 MHT983064:MHT983065 MRP983064:MRP983065 NBL983064:NBL983065 NLH983064:NLH983065 NVD983064:NVD983065 OEZ983064:OEZ983065 OOV983064:OOV983065 OYR983064:OYR983065 PIN983064:PIN983065 PSJ983064:PSJ983065 QCF983064:QCF983065 QMB983064:QMB983065 QVX983064:QVX983065 RFT983064:RFT983065 RPP983064:RPP983065 RZL983064:RZL983065 SJH983064:SJH983065 STD983064:STD983065 TCZ983064:TCZ983065 TMV983064:TMV983065 TWR983064:TWR983065 UGN983064:UGN983065 UQJ983064:UQJ983065 VAF983064:VAF983065 VKB983064:VKB983065 VTX983064:VTX983065 WDT983064:WDT983065 WNP983064:WNP983065 U24:U25 U28:U29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WNP28:WNP29 WXL28:WXL29 S28:S29 KX28:KX29 UT28:UT29 AEP28:AEP29 AOL28:AOL29 AYH28:AYH29 BID28:BID29 BRZ28:BRZ29 CBV28:CBV29 CLR28:CLR29 CVN28:CVN29 DFJ28:DFJ29 DPF28:DPF29 DZB28:DZB29 EIX28:EIX29 EST28:EST29 FCP28:FCP29 FML28:FML29 FWH28:FWH29 GGD28:GGD29 GPZ28:GPZ29 GZV28:GZV29 HJR28:HJR29 HTN28:HTN29 IDJ28:IDJ29 INF28:INF29 IXB28:IXB29 JGX28:JGX29 JQT28:JQT29 KAP28:KAP29 KKL28:KKL29 KUH28:KUH29 LED28:LED29 LNZ28:LNZ29 LXV28:LXV29 MHR28:MHR29 MRN28:MRN29 NBJ28:NBJ29 NLF28:NLF29 NVB28:NVB29 OEX28:OEX29 OOT28:OOT29 OYP28:OYP29 PIL28:PIL29 PSH28:PSH29 QCD28:QCD29 QLZ28:QLZ29 QVV28:QVV29 RFR28:RFR29 RPN28:RPN29 RZJ28:RZJ29 SJF28:SJF29 STB28:STB29 TCX28:TCX29 TMT28:TMT29 TWP28:TWP29 UGL28:UGL29 UQH28:UQH29 VAD28:VAD29 VJZ28:VJZ29 VTV28:VTV29 WDR28:WDR29 WNN28:WNN29 WXJ28:WXJ29 KZ28:KZ29 UV28:UV29 AER28:AER29 AON28:AON29 AYJ28:AYJ29 BIF28:BIF29 BSB28:BSB29 CBX28:CBX29 CLT28:CLT29 CVP28:CVP29 DFL28:DFL29 DPH28:DPH29 DZD28:DZD29 EIZ28:EIZ29 ESV28:ESV29 FCR28:FCR29 FMN28:FMN29 FWJ28:FWJ29 GGF28:GGF29 GQB28:GQB29 GZX28:GZX29 HJT28:HJT29 HTP28:HTP29 IDL28:IDL29 INH28:INH29 IXD28:IXD29 JGZ28:JGZ29 JQV28:JQV29 KAR28:KAR29 KKN28:KKN29 KUJ28:KUJ29 LEF28:LEF29 LOB28:LOB29 LXX28:LXX29 MHT28:MHT29 MRP28:MRP29 NBL28:NBL29 NLH28:NLH29 NVD28:NVD29 OEZ28:OEZ29 OOV28:OOV29 OYR28:OYR29 PIN28:PIN29 PSJ28:PSJ29 QCF28:QCF29 QMB28:QMB29 QVX28:QVX29 RFT28:RFT29 RPP28:RPP29 RZL28:RZL29 SJH28:SJH29 STD28:STD29 TCZ28:TCZ29 TMV28:TMV29 TWR28:TWR29 UGN28:UGN29 UQJ28:UQJ29 VAF28:VAF29 VKB28:VKB29 VTX28:VTX29 WDT28:WDT29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62168:AB262169 AB24:AB25 AB327704:AB327705 Z24:Z25 AB28:AB29 Z28:Z29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62168:AI262169 AI24:AI25 AI327704:AI327705 AG24:AG25 AI28:AI29 AG28:AG29 AI393240:AI393241 AN65560:AN65561 AN131096:AN131097 AN196632:AN196633 AN262168:AN262169 AN327704:AN327705 AN393240:AN393241 AN458776:AN458777 AN524312:AN524313 AN589848:AN589849 AN655384:AN655385 AN720920:AN720921 AN786456:AN786457 AN851992:AN851993 AN917528:AN917529 AN983064:AN983065 AP458776:AP458777 AP524312:AP524313 AP589848:AP589849 AP655384:AP655385 AP720920:AP720921 AP786456:AP786457 AP851992:AP851993 AP917528:AP917529 AP983064:AP983065 AP65560:AP65561 AP131096:AP131097 AP196632:AP196633 AP262168:AP262169 AP24:AP25 AP327704:AP327705 AN24:AN25 AP28:AP29 AN28:AN29 AP393240:AP393241 AU65560:AU65561 AU131096:AU131097 AU196632:AU196633 AU262168:AU262169 AU327704:AU327705 AU393240:AU393241 AU458776:AU458777 AU524312:AU524313 AU589848:AU589849 AU655384:AU655385 AU720920:AU720921 AU786456:AU786457 AU851992:AU851993 AU917528:AU917529 AU983064:AU983065 AW458776:AW458777 AW524312:AW524313 AW589848:AW589849 AW655384:AW655385 AW720920:AW720921 AW786456:AW786457 AW851992:AW851993 AW917528:AW917529 AW983064:AW983065 AW65560:AW65561 AW131096:AW131097 AW196632:AW196633 AW262168:AW262169 AW24:AW25 AW327704:AW327705 AU24:AU25 AW28:AW29 AU28:AU29 AW393240:AW393241 BB65560:BB65561 BB131096:BB131097 BB196632:BB196633 BB262168:BB262169 BB327704:BB327705 BB393240:BB393241 BB458776:BB458777 BB524312:BB524313 BB589848:BB589849 BB655384:BB655385 BB720920:BB720921 BB786456:BB786457 BB851992:BB851993 BB917528:BB917529 BB983064:BB983065 BD393240:BD393241 BD458776:BD458777 BD524312:BD524313 BD589848:BD589849 BD655384:BD655385 BD720920:BD720921 BD786456:BD786457 BD851992:BD851993 BD917528:BD917529 BD983064:BD983065 BD65560:BD65561 BD131096:BD131097 BD196632:BD196633 BD262168:BD262169 BD24:BD25 BB24:BB25 BD327704:BD327705 BD28:BD29 BB28:BB29" xr:uid="{00000000-0002-0000-1300-000006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WXH29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1300-000007000000}"/>
    <dataValidation type="list" allowBlank="1" showInputMessage="1" showErrorMessage="1" errorTitle="Ошибка" error="Выберите значение из списка" prompt="Выберите значение из списка" sqref="O27 V27 AC27 AJ27 AQ27 O23:BE23 AX27" xr:uid="{00000000-0002-0000-1300-000008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13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7" t="s">
        <v>470</v>
      </c>
      <c r="G2" s="1278"/>
      <c r="H2" s="1279"/>
      <c r="I2" s="609"/>
    </row>
    <row r="3" spans="1:20" ht="3" customHeight="1"/>
    <row r="4" spans="1:20" s="539" customFormat="1" ht="11.25">
      <c r="A4" s="559"/>
      <c r="B4" s="559"/>
      <c r="C4" s="559"/>
      <c r="D4" s="559"/>
      <c r="F4" s="1231" t="s">
        <v>445</v>
      </c>
      <c r="G4" s="1231"/>
      <c r="H4" s="1231"/>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Самарская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8" t="s">
        <v>616</v>
      </c>
      <c r="M5" s="1298"/>
      <c r="N5" s="1298"/>
      <c r="O5" s="1298"/>
      <c r="P5" s="1298"/>
      <c r="Q5" s="1298"/>
      <c r="R5" s="1298"/>
      <c r="S5" s="1298"/>
      <c r="T5" s="1298"/>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34" s="461" customFormat="1" ht="11.25" hidden="1">
      <c r="G11" s="460"/>
      <c r="H11" s="460"/>
      <c r="L11" s="1299"/>
      <c r="M11" s="1299"/>
      <c r="N11" s="458"/>
      <c r="O11" s="1331"/>
      <c r="P11" s="1331"/>
      <c r="Q11" s="1331"/>
      <c r="R11" s="1331"/>
      <c r="S11" s="1331"/>
      <c r="T11" s="1331"/>
      <c r="U11" s="473" t="s">
        <v>371</v>
      </c>
      <c r="X11" s="475"/>
      <c r="Y11" s="475"/>
      <c r="Z11" s="475"/>
      <c r="AA11" s="475"/>
      <c r="AB11" s="475"/>
      <c r="AC11" s="475"/>
      <c r="AD11" s="475"/>
      <c r="AE11" s="475"/>
      <c r="AF11" s="475"/>
      <c r="AG11" s="475"/>
      <c r="AH11" s="475"/>
    </row>
    <row r="12" spans="1:34">
      <c r="J12" s="451"/>
      <c r="K12" s="451"/>
      <c r="L12" s="447"/>
      <c r="M12" s="447"/>
      <c r="N12" s="447"/>
      <c r="O12" s="1329"/>
      <c r="P12" s="1329"/>
      <c r="Q12" s="1329"/>
      <c r="R12" s="1329"/>
      <c r="S12" s="1329"/>
      <c r="T12" s="1329"/>
      <c r="U12" s="1329"/>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12" t="s">
        <v>91</v>
      </c>
      <c r="M14" s="1312" t="s">
        <v>602</v>
      </c>
      <c r="N14" s="491"/>
      <c r="O14" s="1313" t="s">
        <v>604</v>
      </c>
      <c r="P14" s="1314"/>
      <c r="Q14" s="1314"/>
      <c r="R14" s="1314"/>
      <c r="S14" s="1314"/>
      <c r="T14" s="1315"/>
      <c r="U14" s="1295" t="s">
        <v>339</v>
      </c>
      <c r="V14" s="1309" t="s">
        <v>274</v>
      </c>
      <c r="W14" s="1231"/>
    </row>
    <row r="15" spans="1:34" s="493" customFormat="1" ht="14.25" customHeight="1">
      <c r="G15" s="501"/>
      <c r="H15" s="501"/>
      <c r="I15" s="501"/>
      <c r="J15" s="499"/>
      <c r="K15" s="499"/>
      <c r="L15" s="1312"/>
      <c r="M15" s="1312"/>
      <c r="N15" s="491"/>
      <c r="O15" s="1318" t="s">
        <v>578</v>
      </c>
      <c r="P15" s="1316" t="s">
        <v>270</v>
      </c>
      <c r="Q15" s="1317"/>
      <c r="R15" s="1293" t="s">
        <v>615</v>
      </c>
      <c r="S15" s="1293"/>
      <c r="T15" s="1294"/>
      <c r="U15" s="1296"/>
      <c r="V15" s="1310"/>
      <c r="W15" s="1231"/>
      <c r="X15" s="554"/>
      <c r="Y15" s="554"/>
      <c r="Z15" s="554"/>
      <c r="AA15" s="554"/>
      <c r="AB15" s="554"/>
      <c r="AC15" s="554"/>
      <c r="AD15" s="554"/>
      <c r="AE15" s="554"/>
      <c r="AF15" s="554"/>
      <c r="AG15" s="554"/>
      <c r="AH15" s="554"/>
    </row>
    <row r="16" spans="1:34" ht="33.75">
      <c r="J16" s="451"/>
      <c r="K16" s="451"/>
      <c r="L16" s="1312"/>
      <c r="M16" s="1312"/>
      <c r="N16" s="490"/>
      <c r="O16" s="1319"/>
      <c r="P16" s="505" t="s">
        <v>670</v>
      </c>
      <c r="Q16" s="505" t="s">
        <v>671</v>
      </c>
      <c r="R16" s="506" t="s">
        <v>273</v>
      </c>
      <c r="S16" s="1307" t="s">
        <v>272</v>
      </c>
      <c r="T16" s="1308"/>
      <c r="U16" s="1297"/>
      <c r="V16" s="1311"/>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300">
        <f ca="1">OFFSET(S17,0,-1)+1</f>
        <v>7</v>
      </c>
      <c r="T17" s="1300"/>
      <c r="U17" s="457">
        <f ca="1">OFFSET(U17,0,-2)+1</f>
        <v>8</v>
      </c>
      <c r="V17" s="465">
        <f ca="1">OFFSET(V17,0,-1)</f>
        <v>8</v>
      </c>
      <c r="W17" s="457">
        <f ca="1">OFFSET(W17,0,-1)+1</f>
        <v>9</v>
      </c>
    </row>
    <row r="18" spans="1:34" ht="22.5">
      <c r="A18" s="1283">
        <v>1</v>
      </c>
      <c r="B18" s="888"/>
      <c r="C18" s="888"/>
      <c r="D18" s="888"/>
      <c r="E18" s="889"/>
      <c r="F18" s="890"/>
      <c r="G18" s="890"/>
      <c r="H18" s="890"/>
      <c r="I18" s="891"/>
      <c r="J18" s="886"/>
      <c r="K18" s="893"/>
      <c r="L18" s="562">
        <f>mergeValue(A18)</f>
        <v>1</v>
      </c>
      <c r="M18" s="610" t="s">
        <v>19</v>
      </c>
      <c r="N18" s="549"/>
      <c r="O18" s="1326"/>
      <c r="P18" s="1326"/>
      <c r="Q18" s="1326"/>
      <c r="R18" s="1326"/>
      <c r="S18" s="1326"/>
      <c r="T18" s="1326"/>
      <c r="U18" s="1326"/>
      <c r="V18" s="1326"/>
      <c r="W18" s="1130" t="s">
        <v>718</v>
      </c>
    </row>
    <row r="19" spans="1:34" ht="22.5">
      <c r="A19" s="1283"/>
      <c r="B19" s="1283">
        <v>1</v>
      </c>
      <c r="C19" s="888"/>
      <c r="D19" s="888"/>
      <c r="E19" s="890"/>
      <c r="F19" s="890"/>
      <c r="G19" s="890"/>
      <c r="H19" s="890"/>
      <c r="I19" s="885"/>
      <c r="J19" s="884"/>
      <c r="K19" s="887"/>
      <c r="L19" s="562" t="str">
        <f>mergeValue(A19) &amp;"."&amp; mergeValue(B19)</f>
        <v>1.1</v>
      </c>
      <c r="M19" s="516" t="s">
        <v>15</v>
      </c>
      <c r="N19" s="549"/>
      <c r="O19" s="1326"/>
      <c r="P19" s="1326"/>
      <c r="Q19" s="1326"/>
      <c r="R19" s="1326"/>
      <c r="S19" s="1326"/>
      <c r="T19" s="1326"/>
      <c r="U19" s="1326"/>
      <c r="V19" s="1326"/>
      <c r="W19" s="1130" t="s">
        <v>459</v>
      </c>
    </row>
    <row r="20" spans="1:34" ht="22.5">
      <c r="A20" s="1283"/>
      <c r="B20" s="1283"/>
      <c r="C20" s="1283">
        <v>1</v>
      </c>
      <c r="D20" s="888"/>
      <c r="E20" s="890"/>
      <c r="F20" s="890"/>
      <c r="G20" s="890"/>
      <c r="H20" s="890"/>
      <c r="I20" s="892"/>
      <c r="J20" s="884"/>
      <c r="K20" s="887"/>
      <c r="L20" s="562" t="str">
        <f>mergeValue(A20) &amp;"."&amp; mergeValue(B20)&amp;"."&amp; mergeValue(C20)</f>
        <v>1.1.1</v>
      </c>
      <c r="M20" s="517" t="s">
        <v>7</v>
      </c>
      <c r="N20" s="549"/>
      <c r="O20" s="1326"/>
      <c r="P20" s="1326"/>
      <c r="Q20" s="1326"/>
      <c r="R20" s="1326"/>
      <c r="S20" s="1326"/>
      <c r="T20" s="1326"/>
      <c r="U20" s="1326"/>
      <c r="V20" s="1326"/>
      <c r="W20" s="1130" t="s">
        <v>600</v>
      </c>
    </row>
    <row r="21" spans="1:34" ht="22.5">
      <c r="A21" s="1283"/>
      <c r="B21" s="1283"/>
      <c r="C21" s="1283"/>
      <c r="D21" s="1283">
        <v>1</v>
      </c>
      <c r="E21" s="890"/>
      <c r="F21" s="890"/>
      <c r="G21" s="890"/>
      <c r="H21" s="890"/>
      <c r="I21" s="892"/>
      <c r="J21" s="884"/>
      <c r="K21" s="887"/>
      <c r="L21" s="562" t="str">
        <f>mergeValue(A21) &amp;"."&amp; mergeValue(B21)&amp;"."&amp; mergeValue(C21)&amp;"."&amp; mergeValue(D21)</f>
        <v>1.1.1.1</v>
      </c>
      <c r="M21" s="518" t="s">
        <v>21</v>
      </c>
      <c r="N21" s="549"/>
      <c r="O21" s="1326"/>
      <c r="P21" s="1326"/>
      <c r="Q21" s="1326"/>
      <c r="R21" s="1326"/>
      <c r="S21" s="1326"/>
      <c r="T21" s="1326"/>
      <c r="U21" s="1326"/>
      <c r="V21" s="1326"/>
      <c r="W21" s="1130" t="s">
        <v>601</v>
      </c>
    </row>
    <row r="22" spans="1:34" ht="11.25" hidden="1" customHeight="1">
      <c r="A22" s="1283"/>
      <c r="B22" s="1283"/>
      <c r="C22" s="1283"/>
      <c r="D22" s="1283"/>
      <c r="E22" s="1283">
        <v>1</v>
      </c>
      <c r="F22" s="890"/>
      <c r="G22" s="890"/>
      <c r="H22" s="888">
        <v>1</v>
      </c>
      <c r="I22" s="1283">
        <v>1</v>
      </c>
      <c r="J22" s="890"/>
      <c r="K22" s="895"/>
      <c r="L22" s="562"/>
      <c r="M22" s="524"/>
      <c r="N22" s="550"/>
      <c r="O22" s="600"/>
      <c r="P22" s="600"/>
      <c r="Q22" s="600"/>
      <c r="R22" s="600"/>
      <c r="S22" s="600"/>
      <c r="T22" s="600"/>
      <c r="U22" s="600"/>
      <c r="V22" s="478"/>
      <c r="W22" s="1091"/>
    </row>
    <row r="23" spans="1:34" ht="33.75">
      <c r="A23" s="1283"/>
      <c r="B23" s="1283"/>
      <c r="C23" s="1283"/>
      <c r="D23" s="1283"/>
      <c r="E23" s="1283"/>
      <c r="F23" s="1283">
        <v>1</v>
      </c>
      <c r="G23" s="888"/>
      <c r="H23" s="888"/>
      <c r="I23" s="1283"/>
      <c r="J23" s="1283">
        <v>1</v>
      </c>
      <c r="K23" s="896"/>
      <c r="L23" s="562" t="str">
        <f>mergeValue(A23) &amp;"."&amp; mergeValue(B23)&amp;"."&amp; mergeValue(C23)&amp;"."&amp; mergeValue(D23)&amp;"."&amp;  mergeValue(F23)</f>
        <v>1.1.1.1.1</v>
      </c>
      <c r="M23" s="525" t="s">
        <v>9</v>
      </c>
      <c r="N23" s="550"/>
      <c r="O23" s="1285"/>
      <c r="P23" s="1285"/>
      <c r="Q23" s="1285"/>
      <c r="R23" s="1285"/>
      <c r="S23" s="1285"/>
      <c r="T23" s="1285"/>
      <c r="U23" s="1285"/>
      <c r="V23" s="1285"/>
      <c r="W23" s="1130" t="s">
        <v>720</v>
      </c>
      <c r="Y23" s="474" t="str">
        <f>strCheckUnique(Z23:Z26)</f>
        <v/>
      </c>
      <c r="AA23" s="474"/>
    </row>
    <row r="24" spans="1:34" ht="99" customHeight="1">
      <c r="A24" s="1283"/>
      <c r="B24" s="1283"/>
      <c r="C24" s="1283"/>
      <c r="D24" s="1283"/>
      <c r="E24" s="1283"/>
      <c r="F24" s="1283"/>
      <c r="G24" s="888">
        <v>1</v>
      </c>
      <c r="H24" s="888"/>
      <c r="I24" s="1283"/>
      <c r="J24" s="1283"/>
      <c r="K24" s="896">
        <v>1</v>
      </c>
      <c r="L24" s="562" t="str">
        <f>mergeValue(A24) &amp;"."&amp; mergeValue(B24)&amp;"."&amp; mergeValue(C24)&amp;"."&amp; mergeValue(D24)&amp;"."&amp; mergeValue(F24)&amp;"."&amp; mergeValue(G24)</f>
        <v>1.1.1.1.1.1</v>
      </c>
      <c r="M24" s="1089"/>
      <c r="N24" s="555"/>
      <c r="O24" s="532"/>
      <c r="P24" s="532"/>
      <c r="Q24" s="1040"/>
      <c r="R24" s="1289"/>
      <c r="S24" s="1291" t="s">
        <v>83</v>
      </c>
      <c r="T24" s="1289"/>
      <c r="U24" s="1291" t="s">
        <v>84</v>
      </c>
      <c r="V24" s="547"/>
      <c r="W24" s="1301" t="s">
        <v>733</v>
      </c>
      <c r="X24" s="470" t="str">
        <f>strCheckDate(O25:V25)</f>
        <v/>
      </c>
      <c r="Y24" s="474"/>
      <c r="Z24" s="474" t="str">
        <f>IF(M24="","",M24 )</f>
        <v/>
      </c>
      <c r="AA24" s="474"/>
      <c r="AB24" s="474"/>
      <c r="AC24" s="474"/>
    </row>
    <row r="25" spans="1:34" ht="11.25" hidden="1">
      <c r="A25" s="1283"/>
      <c r="B25" s="1283"/>
      <c r="C25" s="1283"/>
      <c r="D25" s="1283"/>
      <c r="E25" s="1283"/>
      <c r="F25" s="1283"/>
      <c r="G25" s="888"/>
      <c r="H25" s="888"/>
      <c r="I25" s="1283"/>
      <c r="J25" s="1283"/>
      <c r="K25" s="896"/>
      <c r="L25" s="569"/>
      <c r="M25" s="615"/>
      <c r="N25" s="555"/>
      <c r="O25" s="532"/>
      <c r="P25" s="532"/>
      <c r="Q25" s="553" t="str">
        <f>R24 &amp; "-" &amp; T24</f>
        <v>-</v>
      </c>
      <c r="R25" s="1290"/>
      <c r="S25" s="1291"/>
      <c r="T25" s="1290"/>
      <c r="U25" s="1291"/>
      <c r="V25" s="547"/>
      <c r="W25" s="1302"/>
    </row>
    <row r="26" spans="1:34" s="445" customFormat="1" ht="15" customHeight="1">
      <c r="A26" s="1283"/>
      <c r="B26" s="1283"/>
      <c r="C26" s="1283"/>
      <c r="D26" s="1283"/>
      <c r="E26" s="1283"/>
      <c r="F26" s="1283"/>
      <c r="G26" s="890"/>
      <c r="H26" s="888"/>
      <c r="I26" s="1283"/>
      <c r="J26" s="1283"/>
      <c r="K26" s="895"/>
      <c r="L26" s="508"/>
      <c r="M26" s="526" t="s">
        <v>24</v>
      </c>
      <c r="N26" s="521"/>
      <c r="O26" s="515"/>
      <c r="P26" s="515"/>
      <c r="Q26" s="515"/>
      <c r="R26" s="542"/>
      <c r="S26" s="534"/>
      <c r="T26" s="533"/>
      <c r="U26" s="521"/>
      <c r="V26" s="530"/>
      <c r="W26" s="1303"/>
      <c r="X26" s="471"/>
      <c r="Y26" s="471"/>
      <c r="Z26" s="471"/>
      <c r="AA26" s="471"/>
      <c r="AB26" s="471"/>
      <c r="AC26" s="471"/>
      <c r="AD26" s="471"/>
      <c r="AE26" s="471"/>
      <c r="AF26" s="471"/>
      <c r="AG26" s="471"/>
      <c r="AH26" s="471"/>
    </row>
    <row r="27" spans="1:34" s="445" customFormat="1" ht="15" customHeight="1">
      <c r="A27" s="1283"/>
      <c r="B27" s="1283"/>
      <c r="C27" s="1283"/>
      <c r="D27" s="1283"/>
      <c r="E27" s="1283"/>
      <c r="F27" s="890"/>
      <c r="G27" s="890"/>
      <c r="H27" s="888"/>
      <c r="I27" s="1283"/>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3"/>
      <c r="B28" s="1283"/>
      <c r="C28" s="1283"/>
      <c r="D28" s="1283"/>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3"/>
      <c r="B29" s="1283"/>
      <c r="C29" s="1283"/>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3"/>
      <c r="B30" s="1283"/>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3"/>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7" t="s">
        <v>470</v>
      </c>
      <c r="G2" s="1278"/>
      <c r="H2" s="1279"/>
      <c r="I2" s="609"/>
    </row>
    <row r="3" spans="1:20" ht="3" customHeight="1"/>
    <row r="4" spans="1:20" s="539" customFormat="1" ht="11.25">
      <c r="A4" s="559"/>
      <c r="B4" s="559"/>
      <c r="C4" s="559"/>
      <c r="D4" s="559"/>
      <c r="F4" s="1231" t="s">
        <v>445</v>
      </c>
      <c r="G4" s="1231"/>
      <c r="H4" s="1231"/>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Самарская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8" t="s">
        <v>616</v>
      </c>
      <c r="M5" s="1298"/>
      <c r="N5" s="1298"/>
      <c r="O5" s="1298"/>
      <c r="P5" s="1298"/>
      <c r="Q5" s="1298"/>
      <c r="R5" s="1298"/>
      <c r="S5" s="1298"/>
      <c r="T5" s="1298"/>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9"/>
      <c r="P12" s="1329"/>
      <c r="Q12" s="1329"/>
      <c r="R12" s="1329"/>
      <c r="S12" s="1329"/>
      <c r="T12" s="1329"/>
      <c r="U12" s="1329"/>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12" t="s">
        <v>91</v>
      </c>
      <c r="M14" s="1312" t="s">
        <v>602</v>
      </c>
      <c r="N14" s="491"/>
      <c r="O14" s="1313" t="s">
        <v>604</v>
      </c>
      <c r="P14" s="1314"/>
      <c r="Q14" s="1314"/>
      <c r="R14" s="1314"/>
      <c r="S14" s="1314"/>
      <c r="T14" s="1315"/>
      <c r="U14" s="1295" t="s">
        <v>339</v>
      </c>
      <c r="V14" s="1309" t="s">
        <v>274</v>
      </c>
      <c r="W14" s="1231"/>
    </row>
    <row r="15" spans="1:34" s="493" customFormat="1" ht="14.25" customHeight="1">
      <c r="A15" s="554"/>
      <c r="B15" s="554"/>
      <c r="C15" s="554"/>
      <c r="D15" s="554"/>
      <c r="E15" s="554"/>
      <c r="F15" s="554"/>
      <c r="G15" s="560"/>
      <c r="H15" s="560"/>
      <c r="I15" s="501"/>
      <c r="J15" s="499"/>
      <c r="K15" s="499"/>
      <c r="L15" s="1312"/>
      <c r="M15" s="1312"/>
      <c r="N15" s="491"/>
      <c r="O15" s="1318" t="s">
        <v>675</v>
      </c>
      <c r="P15" s="1316" t="s">
        <v>270</v>
      </c>
      <c r="Q15" s="1317"/>
      <c r="R15" s="1293" t="s">
        <v>615</v>
      </c>
      <c r="S15" s="1293"/>
      <c r="T15" s="1294"/>
      <c r="U15" s="1296"/>
      <c r="V15" s="1310"/>
      <c r="W15" s="1231"/>
      <c r="X15" s="554"/>
      <c r="Y15" s="554"/>
      <c r="Z15" s="554"/>
      <c r="AA15" s="554"/>
      <c r="AB15" s="554"/>
      <c r="AC15" s="554"/>
      <c r="AD15" s="554"/>
      <c r="AE15" s="554"/>
      <c r="AF15" s="554"/>
      <c r="AG15" s="554"/>
      <c r="AH15" s="554"/>
    </row>
    <row r="16" spans="1:34" ht="33.75">
      <c r="J16" s="451"/>
      <c r="K16" s="451"/>
      <c r="L16" s="1312"/>
      <c r="M16" s="1312"/>
      <c r="N16" s="490"/>
      <c r="O16" s="1319"/>
      <c r="P16" s="505" t="s">
        <v>670</v>
      </c>
      <c r="Q16" s="505" t="s">
        <v>671</v>
      </c>
      <c r="R16" s="506" t="s">
        <v>273</v>
      </c>
      <c r="S16" s="1307" t="s">
        <v>272</v>
      </c>
      <c r="T16" s="1308"/>
      <c r="U16" s="1297"/>
      <c r="V16" s="1311"/>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300">
        <f ca="1">OFFSET(S17,0,-1)+1</f>
        <v>7</v>
      </c>
      <c r="T17" s="1300"/>
      <c r="U17" s="457">
        <f ca="1">OFFSET(U17,0,-2)+1</f>
        <v>8</v>
      </c>
      <c r="V17" s="620">
        <f ca="1">OFFSET(V17,0,-1)</f>
        <v>8</v>
      </c>
      <c r="W17" s="457">
        <f ca="1">OFFSET(W17,0,-1)+1</f>
        <v>9</v>
      </c>
    </row>
    <row r="18" spans="1:35" ht="22.5">
      <c r="A18" s="1283">
        <v>1</v>
      </c>
      <c r="B18" s="906"/>
      <c r="C18" s="906"/>
      <c r="D18" s="906"/>
      <c r="E18" s="907"/>
      <c r="F18" s="908"/>
      <c r="G18" s="908"/>
      <c r="H18" s="908"/>
      <c r="I18" s="909"/>
      <c r="J18" s="904"/>
      <c r="K18" s="911"/>
      <c r="L18" s="562">
        <f>mergeValue(A18)</f>
        <v>1</v>
      </c>
      <c r="M18" s="610" t="s">
        <v>19</v>
      </c>
      <c r="N18" s="549"/>
      <c r="O18" s="1326"/>
      <c r="P18" s="1326"/>
      <c r="Q18" s="1326"/>
      <c r="R18" s="1326"/>
      <c r="S18" s="1326"/>
      <c r="T18" s="1326"/>
      <c r="U18" s="1326"/>
      <c r="V18" s="1326"/>
      <c r="W18" s="1130" t="s">
        <v>718</v>
      </c>
    </row>
    <row r="19" spans="1:35" ht="22.5">
      <c r="A19" s="1283"/>
      <c r="B19" s="1283">
        <v>1</v>
      </c>
      <c r="C19" s="906"/>
      <c r="D19" s="906"/>
      <c r="E19" s="908"/>
      <c r="F19" s="908"/>
      <c r="G19" s="908"/>
      <c r="H19" s="908"/>
      <c r="I19" s="903"/>
      <c r="J19" s="902"/>
      <c r="K19" s="905"/>
      <c r="L19" s="562" t="str">
        <f>mergeValue(A19) &amp;"."&amp; mergeValue(B19)</f>
        <v>1.1</v>
      </c>
      <c r="M19" s="516" t="s">
        <v>15</v>
      </c>
      <c r="N19" s="549"/>
      <c r="O19" s="1326"/>
      <c r="P19" s="1326"/>
      <c r="Q19" s="1326"/>
      <c r="R19" s="1326"/>
      <c r="S19" s="1326"/>
      <c r="T19" s="1326"/>
      <c r="U19" s="1326"/>
      <c r="V19" s="1326"/>
      <c r="W19" s="1130" t="s">
        <v>459</v>
      </c>
    </row>
    <row r="20" spans="1:35" ht="22.5">
      <c r="A20" s="1283"/>
      <c r="B20" s="1283"/>
      <c r="C20" s="1283">
        <v>1</v>
      </c>
      <c r="D20" s="906"/>
      <c r="E20" s="908"/>
      <c r="F20" s="908"/>
      <c r="G20" s="908"/>
      <c r="H20" s="908"/>
      <c r="I20" s="910"/>
      <c r="J20" s="902"/>
      <c r="K20" s="905"/>
      <c r="L20" s="562" t="str">
        <f>mergeValue(A20) &amp;"."&amp; mergeValue(B20)&amp;"."&amp; mergeValue(C20)</f>
        <v>1.1.1</v>
      </c>
      <c r="M20" s="517" t="s">
        <v>7</v>
      </c>
      <c r="N20" s="549"/>
      <c r="O20" s="1326"/>
      <c r="P20" s="1326"/>
      <c r="Q20" s="1326"/>
      <c r="R20" s="1326"/>
      <c r="S20" s="1326"/>
      <c r="T20" s="1326"/>
      <c r="U20" s="1326"/>
      <c r="V20" s="1326"/>
      <c r="W20" s="1130" t="s">
        <v>600</v>
      </c>
    </row>
    <row r="21" spans="1:35" ht="22.5">
      <c r="A21" s="1283"/>
      <c r="B21" s="1283"/>
      <c r="C21" s="1283"/>
      <c r="D21" s="1283">
        <v>1</v>
      </c>
      <c r="E21" s="908"/>
      <c r="F21" s="908"/>
      <c r="G21" s="908"/>
      <c r="H21" s="908"/>
      <c r="I21" s="910"/>
      <c r="J21" s="902"/>
      <c r="K21" s="905"/>
      <c r="L21" s="562" t="str">
        <f>mergeValue(A21) &amp;"."&amp; mergeValue(B21)&amp;"."&amp; mergeValue(C21)&amp;"."&amp; mergeValue(D21)</f>
        <v>1.1.1.1</v>
      </c>
      <c r="M21" s="518" t="s">
        <v>21</v>
      </c>
      <c r="N21" s="549"/>
      <c r="O21" s="1326"/>
      <c r="P21" s="1326"/>
      <c r="Q21" s="1326"/>
      <c r="R21" s="1326"/>
      <c r="S21" s="1326"/>
      <c r="T21" s="1326"/>
      <c r="U21" s="1326"/>
      <c r="V21" s="1326"/>
      <c r="W21" s="1130" t="s">
        <v>601</v>
      </c>
    </row>
    <row r="22" spans="1:35" ht="11.25" hidden="1" customHeight="1">
      <c r="A22" s="1283"/>
      <c r="B22" s="1283"/>
      <c r="C22" s="1283"/>
      <c r="D22" s="1283"/>
      <c r="E22" s="1283">
        <v>1</v>
      </c>
      <c r="F22" s="908"/>
      <c r="G22" s="908"/>
      <c r="H22" s="906">
        <v>1</v>
      </c>
      <c r="I22" s="1283">
        <v>1</v>
      </c>
      <c r="J22" s="908"/>
      <c r="K22" s="913"/>
      <c r="L22" s="562"/>
      <c r="M22" s="524"/>
      <c r="N22" s="550"/>
      <c r="O22" s="600"/>
      <c r="P22" s="600"/>
      <c r="Q22" s="600"/>
      <c r="R22" s="600"/>
      <c r="S22" s="600"/>
      <c r="T22" s="600"/>
      <c r="U22" s="600"/>
      <c r="V22" s="478"/>
      <c r="W22" s="1091"/>
    </row>
    <row r="23" spans="1:35" ht="33.75">
      <c r="A23" s="1283"/>
      <c r="B23" s="1283"/>
      <c r="C23" s="1283"/>
      <c r="D23" s="1283"/>
      <c r="E23" s="1283"/>
      <c r="F23" s="1283">
        <v>1</v>
      </c>
      <c r="G23" s="906"/>
      <c r="H23" s="906"/>
      <c r="I23" s="1283"/>
      <c r="J23" s="1283">
        <v>1</v>
      </c>
      <c r="K23" s="914"/>
      <c r="L23" s="562" t="str">
        <f>mergeValue(A23) &amp;"."&amp; mergeValue(B23)&amp;"."&amp; mergeValue(C23)&amp;"."&amp; mergeValue(D23)&amp;"."&amp;  mergeValue(F23)</f>
        <v>1.1.1.1.1</v>
      </c>
      <c r="M23" s="525" t="s">
        <v>9</v>
      </c>
      <c r="N23" s="550"/>
      <c r="O23" s="1285"/>
      <c r="P23" s="1285"/>
      <c r="Q23" s="1285"/>
      <c r="R23" s="1285"/>
      <c r="S23" s="1285"/>
      <c r="T23" s="1285"/>
      <c r="U23" s="1285"/>
      <c r="V23" s="1285"/>
      <c r="W23" s="1130" t="s">
        <v>720</v>
      </c>
      <c r="Y23" s="474" t="str">
        <f>strCheckUnique(Z23:Z26)</f>
        <v/>
      </c>
      <c r="AA23" s="474"/>
    </row>
    <row r="24" spans="1:35" ht="99" customHeight="1">
      <c r="A24" s="1283"/>
      <c r="B24" s="1283"/>
      <c r="C24" s="1283"/>
      <c r="D24" s="1283"/>
      <c r="E24" s="1283"/>
      <c r="F24" s="1283"/>
      <c r="G24" s="906">
        <v>1</v>
      </c>
      <c r="H24" s="906"/>
      <c r="I24" s="1283"/>
      <c r="J24" s="1283"/>
      <c r="K24" s="914">
        <v>1</v>
      </c>
      <c r="L24" s="562" t="str">
        <f>mergeValue(A24) &amp;"."&amp; mergeValue(B24)&amp;"."&amp; mergeValue(C24)&amp;"."&amp; mergeValue(D24)&amp;"."&amp; mergeValue(F24)&amp;"."&amp; mergeValue(G24)</f>
        <v>1.1.1.1.1.1</v>
      </c>
      <c r="M24" s="1089"/>
      <c r="N24" s="555"/>
      <c r="O24" s="532"/>
      <c r="P24" s="532"/>
      <c r="Q24" s="1040"/>
      <c r="R24" s="1289"/>
      <c r="S24" s="1291" t="s">
        <v>83</v>
      </c>
      <c r="T24" s="1289"/>
      <c r="U24" s="1291" t="s">
        <v>84</v>
      </c>
      <c r="V24" s="547"/>
      <c r="W24" s="1301" t="s">
        <v>733</v>
      </c>
      <c r="X24" s="470" t="str">
        <f>strCheckDate(O25:V25)</f>
        <v/>
      </c>
      <c r="Y24" s="474"/>
      <c r="Z24" s="474" t="str">
        <f>IF(M24="","",M24 )</f>
        <v/>
      </c>
      <c r="AA24" s="474"/>
      <c r="AB24" s="474"/>
      <c r="AC24" s="474"/>
    </row>
    <row r="25" spans="1:35" ht="11.25" hidden="1">
      <c r="A25" s="1283"/>
      <c r="B25" s="1283"/>
      <c r="C25" s="1283"/>
      <c r="D25" s="1283"/>
      <c r="E25" s="1283"/>
      <c r="F25" s="1283"/>
      <c r="G25" s="906"/>
      <c r="H25" s="906"/>
      <c r="I25" s="1283"/>
      <c r="J25" s="1283"/>
      <c r="K25" s="914"/>
      <c r="L25" s="569"/>
      <c r="M25" s="615"/>
      <c r="N25" s="555"/>
      <c r="O25" s="532"/>
      <c r="P25" s="532"/>
      <c r="Q25" s="553" t="str">
        <f>R24 &amp; "-" &amp; T24</f>
        <v>-</v>
      </c>
      <c r="R25" s="1290"/>
      <c r="S25" s="1291"/>
      <c r="T25" s="1290"/>
      <c r="U25" s="1291"/>
      <c r="V25" s="547"/>
      <c r="W25" s="1302"/>
    </row>
    <row r="26" spans="1:35" s="445" customFormat="1" ht="15" customHeight="1">
      <c r="A26" s="1283"/>
      <c r="B26" s="1283"/>
      <c r="C26" s="1283"/>
      <c r="D26" s="1283"/>
      <c r="E26" s="1283"/>
      <c r="F26" s="1283"/>
      <c r="G26" s="908"/>
      <c r="H26" s="906"/>
      <c r="I26" s="1283"/>
      <c r="J26" s="1283"/>
      <c r="K26" s="913"/>
      <c r="L26" s="508"/>
      <c r="M26" s="526" t="s">
        <v>24</v>
      </c>
      <c r="N26" s="521"/>
      <c r="O26" s="515"/>
      <c r="P26" s="515"/>
      <c r="Q26" s="515"/>
      <c r="R26" s="542"/>
      <c r="S26" s="534"/>
      <c r="T26" s="533"/>
      <c r="U26" s="521"/>
      <c r="V26" s="530"/>
      <c r="W26" s="1303"/>
      <c r="X26" s="471"/>
      <c r="Y26" s="471"/>
      <c r="Z26" s="471"/>
      <c r="AA26" s="471"/>
      <c r="AB26" s="471"/>
      <c r="AC26" s="471"/>
      <c r="AD26" s="471"/>
      <c r="AE26" s="471"/>
      <c r="AF26" s="471"/>
      <c r="AG26" s="471"/>
      <c r="AH26" s="471"/>
    </row>
    <row r="27" spans="1:35" s="445" customFormat="1" ht="15" customHeight="1">
      <c r="A27" s="1283"/>
      <c r="B27" s="1283"/>
      <c r="C27" s="1283"/>
      <c r="D27" s="1283"/>
      <c r="E27" s="1283"/>
      <c r="F27" s="908"/>
      <c r="G27" s="908"/>
      <c r="H27" s="906"/>
      <c r="I27" s="1283"/>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3"/>
      <c r="B28" s="1283"/>
      <c r="C28" s="1283"/>
      <c r="D28" s="1283"/>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3"/>
      <c r="B29" s="1283"/>
      <c r="C29" s="1283"/>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3"/>
      <c r="B30" s="1283"/>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3"/>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7" t="s">
        <v>470</v>
      </c>
      <c r="G2" s="1278"/>
      <c r="H2" s="1279"/>
      <c r="I2" s="407"/>
    </row>
    <row r="3" spans="1:20" ht="3" customHeight="1"/>
    <row r="4" spans="1:20" s="182" customFormat="1" ht="11.25">
      <c r="A4" s="206"/>
      <c r="B4" s="206"/>
      <c r="C4" s="206"/>
      <c r="D4" s="206"/>
      <c r="F4" s="1231" t="s">
        <v>445</v>
      </c>
      <c r="G4" s="1231"/>
      <c r="H4" s="1231"/>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Самарская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8" t="s">
        <v>735</v>
      </c>
      <c r="M5" s="1298"/>
      <c r="N5" s="1298"/>
      <c r="O5" s="1298"/>
      <c r="P5" s="1298"/>
      <c r="Q5" s="1298"/>
      <c r="R5" s="1298"/>
      <c r="S5" s="1298"/>
      <c r="T5" s="1298"/>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635"/>
      <c r="V9" s="456"/>
      <c r="AC9" s="475"/>
      <c r="AD9" s="475"/>
      <c r="AE9" s="475"/>
      <c r="AF9" s="475"/>
      <c r="AG9" s="475"/>
    </row>
    <row r="10" spans="1:33"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5"/>
      <c r="P12" s="1325"/>
      <c r="Q12" s="1325"/>
      <c r="R12" s="1325"/>
      <c r="S12" s="1325"/>
      <c r="T12" s="1325"/>
      <c r="U12" s="1325"/>
      <c r="V12" s="1325"/>
      <c r="W12" s="1325"/>
      <c r="X12" s="1325"/>
      <c r="Y12" s="1325"/>
      <c r="Z12" s="1325"/>
    </row>
    <row r="13" spans="1:33" ht="14.25" customHeight="1">
      <c r="J13" s="451"/>
      <c r="K13" s="451"/>
      <c r="L13" s="1312" t="s">
        <v>445</v>
      </c>
      <c r="M13" s="1312"/>
      <c r="N13" s="1312"/>
      <c r="O13" s="1312"/>
      <c r="P13" s="1312"/>
      <c r="Q13" s="1312"/>
      <c r="R13" s="1312"/>
      <c r="S13" s="1312"/>
      <c r="T13" s="1312"/>
      <c r="U13" s="1312"/>
      <c r="V13" s="1312"/>
      <c r="W13" s="1312"/>
      <c r="X13" s="1312"/>
      <c r="Y13" s="1312"/>
      <c r="Z13" s="1312"/>
      <c r="AA13" s="1312"/>
      <c r="AB13" s="1231" t="s">
        <v>446</v>
      </c>
    </row>
    <row r="14" spans="1:33" ht="14.25" customHeight="1">
      <c r="J14" s="451"/>
      <c r="K14" s="451"/>
      <c r="L14" s="1312" t="s">
        <v>91</v>
      </c>
      <c r="M14" s="1312" t="s">
        <v>602</v>
      </c>
      <c r="N14" s="547"/>
      <c r="O14" s="1231" t="s">
        <v>604</v>
      </c>
      <c r="P14" s="1231"/>
      <c r="Q14" s="1231"/>
      <c r="R14" s="1231"/>
      <c r="S14" s="1231"/>
      <c r="T14" s="1231"/>
      <c r="U14" s="1231"/>
      <c r="V14" s="1231"/>
      <c r="W14" s="1231"/>
      <c r="X14" s="1231"/>
      <c r="Y14" s="1231"/>
      <c r="Z14" s="1312" t="s">
        <v>339</v>
      </c>
      <c r="AA14" s="1324" t="s">
        <v>274</v>
      </c>
      <c r="AB14" s="1231"/>
    </row>
    <row r="15" spans="1:33" s="493" customFormat="1" ht="14.25" customHeight="1">
      <c r="A15" s="554"/>
      <c r="B15" s="554"/>
      <c r="C15" s="554"/>
      <c r="D15" s="554"/>
      <c r="E15" s="554"/>
      <c r="F15" s="554"/>
      <c r="G15" s="560"/>
      <c r="H15" s="560"/>
      <c r="I15" s="501"/>
      <c r="J15" s="499"/>
      <c r="K15" s="499"/>
      <c r="L15" s="1312"/>
      <c r="M15" s="1312"/>
      <c r="N15" s="547"/>
      <c r="O15" s="1336" t="s">
        <v>617</v>
      </c>
      <c r="P15" s="1336" t="s">
        <v>589</v>
      </c>
      <c r="Q15" s="1336" t="s">
        <v>590</v>
      </c>
      <c r="R15" s="1336" t="s">
        <v>270</v>
      </c>
      <c r="S15" s="1336"/>
      <c r="T15" s="1336" t="s">
        <v>270</v>
      </c>
      <c r="U15" s="1336"/>
      <c r="V15" s="621"/>
      <c r="W15" s="1335" t="s">
        <v>615</v>
      </c>
      <c r="X15" s="1335"/>
      <c r="Y15" s="1335"/>
      <c r="Z15" s="1312"/>
      <c r="AA15" s="1324"/>
      <c r="AB15" s="1231"/>
      <c r="AC15" s="554"/>
      <c r="AD15" s="554"/>
      <c r="AE15" s="554"/>
      <c r="AF15" s="554"/>
      <c r="AG15" s="554"/>
    </row>
    <row r="16" spans="1:33" ht="56.25" customHeight="1">
      <c r="J16" s="451"/>
      <c r="K16" s="451"/>
      <c r="L16" s="1312"/>
      <c r="M16" s="1312"/>
      <c r="N16" s="547"/>
      <c r="O16" s="1336"/>
      <c r="P16" s="1336"/>
      <c r="Q16" s="1336"/>
      <c r="R16" s="505" t="s">
        <v>591</v>
      </c>
      <c r="S16" s="505" t="s">
        <v>592</v>
      </c>
      <c r="T16" s="505" t="s">
        <v>593</v>
      </c>
      <c r="U16" s="505" t="s">
        <v>594</v>
      </c>
      <c r="V16" s="505"/>
      <c r="W16" s="506" t="s">
        <v>273</v>
      </c>
      <c r="X16" s="1332" t="s">
        <v>272</v>
      </c>
      <c r="Y16" s="1332"/>
      <c r="Z16" s="1312"/>
      <c r="AA16" s="1324"/>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0">
        <f ca="1">OFFSET(X17,0,-1)+1</f>
        <v>11</v>
      </c>
      <c r="Y17" s="1300"/>
      <c r="Z17" s="457">
        <f ca="1">OFFSET(Z17,0,-2)+1</f>
        <v>12</v>
      </c>
      <c r="AB17" s="457">
        <f ca="1">OFFSET(AB17,0,-2)+1</f>
        <v>13</v>
      </c>
    </row>
    <row r="18" spans="1:33" ht="22.5">
      <c r="A18" s="1283">
        <v>1</v>
      </c>
      <c r="B18" s="1000"/>
      <c r="C18" s="1000"/>
      <c r="D18" s="1000"/>
      <c r="E18" s="1001"/>
      <c r="F18" s="1002"/>
      <c r="G18" s="1000"/>
      <c r="H18" s="1000"/>
      <c r="I18" s="988"/>
      <c r="J18" s="993"/>
      <c r="K18" s="993"/>
      <c r="L18" s="562">
        <f>mergeValue(A18)</f>
        <v>1</v>
      </c>
      <c r="M18" s="610" t="s">
        <v>19</v>
      </c>
      <c r="N18" s="549"/>
      <c r="O18" s="1326"/>
      <c r="P18" s="1326"/>
      <c r="Q18" s="1326"/>
      <c r="R18" s="1326"/>
      <c r="S18" s="1326"/>
      <c r="T18" s="1326"/>
      <c r="U18" s="1326"/>
      <c r="V18" s="1326"/>
      <c r="W18" s="1326"/>
      <c r="X18" s="1326"/>
      <c r="Y18" s="1326"/>
      <c r="Z18" s="1326"/>
      <c r="AA18" s="1326"/>
      <c r="AB18" s="599" t="s">
        <v>718</v>
      </c>
    </row>
    <row r="19" spans="1:33" ht="22.5">
      <c r="A19" s="1283"/>
      <c r="B19" s="1283">
        <v>1</v>
      </c>
      <c r="C19" s="1000"/>
      <c r="D19" s="1000"/>
      <c r="E19" s="1002"/>
      <c r="F19" s="1002"/>
      <c r="G19" s="1000"/>
      <c r="H19" s="1000"/>
      <c r="I19" s="995"/>
      <c r="J19" s="990"/>
      <c r="K19" s="989"/>
      <c r="L19" s="562" t="str">
        <f>mergeValue(A19) &amp;"."&amp; mergeValue(B19)</f>
        <v>1.1</v>
      </c>
      <c r="M19" s="516" t="s">
        <v>15</v>
      </c>
      <c r="N19" s="549"/>
      <c r="O19" s="1326"/>
      <c r="P19" s="1326"/>
      <c r="Q19" s="1326"/>
      <c r="R19" s="1326"/>
      <c r="S19" s="1326"/>
      <c r="T19" s="1326"/>
      <c r="U19" s="1326"/>
      <c r="V19" s="1326"/>
      <c r="W19" s="1326"/>
      <c r="X19" s="1326"/>
      <c r="Y19" s="1326"/>
      <c r="Z19" s="1326"/>
      <c r="AA19" s="1326"/>
      <c r="AB19" s="599" t="s">
        <v>459</v>
      </c>
    </row>
    <row r="20" spans="1:33" ht="22.5">
      <c r="A20" s="1283"/>
      <c r="B20" s="1283"/>
      <c r="C20" s="1283">
        <v>1</v>
      </c>
      <c r="D20" s="1000"/>
      <c r="E20" s="1002"/>
      <c r="F20" s="1002"/>
      <c r="G20" s="1000"/>
      <c r="H20" s="1000"/>
      <c r="I20" s="995"/>
      <c r="J20" s="990"/>
      <c r="K20" s="989"/>
      <c r="L20" s="562" t="str">
        <f>mergeValue(A20) &amp;"."&amp; mergeValue(B20)&amp;"."&amp; mergeValue(C20)</f>
        <v>1.1.1</v>
      </c>
      <c r="M20" s="517" t="s">
        <v>7</v>
      </c>
      <c r="N20" s="549"/>
      <c r="O20" s="1326"/>
      <c r="P20" s="1326"/>
      <c r="Q20" s="1326"/>
      <c r="R20" s="1326"/>
      <c r="S20" s="1326"/>
      <c r="T20" s="1326"/>
      <c r="U20" s="1326"/>
      <c r="V20" s="1326"/>
      <c r="W20" s="1326"/>
      <c r="X20" s="1326"/>
      <c r="Y20" s="1326"/>
      <c r="Z20" s="1326"/>
      <c r="AA20" s="1326"/>
      <c r="AB20" s="599" t="s">
        <v>600</v>
      </c>
    </row>
    <row r="21" spans="1:33" ht="22.5">
      <c r="A21" s="1283"/>
      <c r="B21" s="1283"/>
      <c r="C21" s="1283"/>
      <c r="D21" s="1283">
        <v>1</v>
      </c>
      <c r="E21" s="1002"/>
      <c r="F21" s="1002"/>
      <c r="G21" s="1000"/>
      <c r="H21" s="1000"/>
      <c r="I21" s="995"/>
      <c r="J21" s="990"/>
      <c r="K21" s="989"/>
      <c r="L21" s="562" t="str">
        <f>mergeValue(A21) &amp;"."&amp; mergeValue(B21)&amp;"."&amp; mergeValue(C21)&amp;"."&amp; mergeValue(D21)</f>
        <v>1.1.1.1</v>
      </c>
      <c r="M21" s="518" t="s">
        <v>21</v>
      </c>
      <c r="N21" s="549"/>
      <c r="O21" s="1326"/>
      <c r="P21" s="1326"/>
      <c r="Q21" s="1326"/>
      <c r="R21" s="1326"/>
      <c r="S21" s="1326"/>
      <c r="T21" s="1326"/>
      <c r="U21" s="1326"/>
      <c r="V21" s="1326"/>
      <c r="W21" s="1326"/>
      <c r="X21" s="1326"/>
      <c r="Y21" s="1326"/>
      <c r="Z21" s="1326"/>
      <c r="AA21" s="1326"/>
      <c r="AB21" s="599" t="s">
        <v>601</v>
      </c>
    </row>
    <row r="22" spans="1:33" hidden="1">
      <c r="A22" s="1283"/>
      <c r="B22" s="1283"/>
      <c r="C22" s="1283"/>
      <c r="D22" s="1283"/>
      <c r="E22" s="1283">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3"/>
      <c r="B23" s="1283"/>
      <c r="C23" s="1283"/>
      <c r="D23" s="1283"/>
      <c r="E23" s="1283"/>
      <c r="F23" s="1283">
        <v>1</v>
      </c>
      <c r="G23" s="1000"/>
      <c r="H23" s="1000"/>
      <c r="I23" s="1333"/>
      <c r="J23" s="990"/>
      <c r="K23" s="989"/>
      <c r="L23" s="562" t="str">
        <f>mergeValue(A23) &amp;"."&amp; mergeValue(B23)&amp;"."&amp; mergeValue(C23)&amp;"."&amp; mergeValue(D23)&amp;"."&amp; mergeValue(F23)</f>
        <v>1.1.1.1.1</v>
      </c>
      <c r="M23" s="525" t="s">
        <v>9</v>
      </c>
      <c r="N23" s="550"/>
      <c r="O23" s="1286"/>
      <c r="P23" s="1287"/>
      <c r="Q23" s="1287"/>
      <c r="R23" s="1287"/>
      <c r="S23" s="1287"/>
      <c r="T23" s="1287"/>
      <c r="U23" s="1287"/>
      <c r="V23" s="1287"/>
      <c r="W23" s="1287"/>
      <c r="X23" s="1287"/>
      <c r="Y23" s="1287"/>
      <c r="Z23" s="1287"/>
      <c r="AA23" s="1288"/>
      <c r="AB23" s="599" t="s">
        <v>720</v>
      </c>
      <c r="AD23" s="474" t="str">
        <f>strCheckUnique(AE23:AE28)</f>
        <v/>
      </c>
      <c r="AF23" s="474"/>
    </row>
    <row r="24" spans="1:33" ht="56.25">
      <c r="A24" s="1283"/>
      <c r="B24" s="1283"/>
      <c r="C24" s="1283"/>
      <c r="D24" s="1283"/>
      <c r="E24" s="1283"/>
      <c r="F24" s="1283"/>
      <c r="G24" s="1283">
        <v>1</v>
      </c>
      <c r="H24" s="1000"/>
      <c r="I24" s="1333"/>
      <c r="J24" s="1334"/>
      <c r="K24" s="996"/>
      <c r="L24" s="562" t="str">
        <f>mergeValue(A24) &amp;"."&amp; mergeValue(B24)&amp;"."&amp; mergeValue(C24)&amp;"."&amp; mergeValue(D24)&amp;"."&amp; mergeValue(F24)&amp;"."&amp; mergeValue(G24)</f>
        <v>1.1.1.1.1.1</v>
      </c>
      <c r="M24" s="1089" t="s">
        <v>613</v>
      </c>
      <c r="N24" s="615"/>
      <c r="O24" s="532"/>
      <c r="P24" s="532"/>
      <c r="Q24" s="532"/>
      <c r="R24" s="463"/>
      <c r="S24" s="1041"/>
      <c r="T24" s="463"/>
      <c r="U24" s="1041"/>
      <c r="V24" s="553" t="str">
        <f>W24 &amp; "-" &amp; Y24</f>
        <v>-</v>
      </c>
      <c r="W24" s="1289"/>
      <c r="X24" s="1291" t="s">
        <v>83</v>
      </c>
      <c r="Y24" s="1289"/>
      <c r="Z24" s="1291"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3"/>
      <c r="B25" s="1283"/>
      <c r="C25" s="1283"/>
      <c r="D25" s="1283"/>
      <c r="E25" s="1283"/>
      <c r="F25" s="1283"/>
      <c r="G25" s="1283"/>
      <c r="H25" s="1000">
        <v>1</v>
      </c>
      <c r="I25" s="1333"/>
      <c r="J25" s="1334"/>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9"/>
      <c r="X25" s="1291"/>
      <c r="Y25" s="1289"/>
      <c r="Z25" s="1291"/>
      <c r="AA25" s="637"/>
      <c r="AB25" s="1301" t="s">
        <v>739</v>
      </c>
      <c r="AC25" s="470" t="str">
        <f>strCheckDate(O25:AA25)</f>
        <v/>
      </c>
      <c r="AF25" s="474"/>
    </row>
    <row r="26" spans="1:33" hidden="1">
      <c r="A26" s="1283"/>
      <c r="B26" s="1283"/>
      <c r="C26" s="1283"/>
      <c r="D26" s="1283"/>
      <c r="E26" s="1283"/>
      <c r="F26" s="1283"/>
      <c r="G26" s="1283"/>
      <c r="H26" s="1000"/>
      <c r="I26" s="1333"/>
      <c r="J26" s="1334"/>
      <c r="K26" s="996"/>
      <c r="L26" s="569"/>
      <c r="M26" s="615"/>
      <c r="N26" s="615"/>
      <c r="O26" s="532"/>
      <c r="P26" s="463"/>
      <c r="Q26" s="463"/>
      <c r="R26" s="463"/>
      <c r="S26" s="463"/>
      <c r="T26" s="463"/>
      <c r="U26" s="529"/>
      <c r="V26" s="553"/>
      <c r="W26" s="1290"/>
      <c r="X26" s="1291"/>
      <c r="Y26" s="1290"/>
      <c r="Z26" s="1291"/>
      <c r="AA26" s="507"/>
      <c r="AB26" s="1302"/>
      <c r="AF26" s="474">
        <f ca="1">OFFSET(AF26,-1,0)</f>
        <v>0</v>
      </c>
    </row>
    <row r="27" spans="1:33" s="445" customFormat="1" ht="15" customHeight="1">
      <c r="A27" s="1283"/>
      <c r="B27" s="1283"/>
      <c r="C27" s="1283"/>
      <c r="D27" s="1283"/>
      <c r="E27" s="1283"/>
      <c r="F27" s="1283"/>
      <c r="G27" s="1283"/>
      <c r="H27" s="1000"/>
      <c r="I27" s="1333"/>
      <c r="J27" s="1334"/>
      <c r="K27" s="997"/>
      <c r="L27" s="508"/>
      <c r="M27" s="527" t="s">
        <v>40</v>
      </c>
      <c r="N27" s="521"/>
      <c r="O27" s="515"/>
      <c r="P27" s="515"/>
      <c r="Q27" s="515"/>
      <c r="R27" s="515"/>
      <c r="S27" s="515"/>
      <c r="T27" s="515"/>
      <c r="U27" s="515"/>
      <c r="V27" s="515"/>
      <c r="W27" s="533"/>
      <c r="X27" s="534"/>
      <c r="Y27" s="533"/>
      <c r="Z27" s="521"/>
      <c r="AA27" s="530"/>
      <c r="AB27" s="1303"/>
      <c r="AC27" s="471"/>
      <c r="AD27" s="471"/>
      <c r="AE27" s="471"/>
      <c r="AF27" s="471"/>
      <c r="AG27" s="471"/>
    </row>
    <row r="28" spans="1:33" s="445" customFormat="1" ht="15" customHeight="1">
      <c r="A28" s="1283"/>
      <c r="B28" s="1283"/>
      <c r="C28" s="1283"/>
      <c r="D28" s="1283"/>
      <c r="E28" s="1283"/>
      <c r="F28" s="1283"/>
      <c r="G28" s="1000"/>
      <c r="H28" s="1000"/>
      <c r="I28" s="1333"/>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3"/>
      <c r="B29" s="1283"/>
      <c r="C29" s="1283"/>
      <c r="D29" s="1283"/>
      <c r="E29" s="1283"/>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3"/>
      <c r="B30" s="1283"/>
      <c r="C30" s="1283"/>
      <c r="D30" s="1283"/>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3"/>
      <c r="B31" s="1283"/>
      <c r="C31" s="1283"/>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3"/>
      <c r="B32" s="1283"/>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3"/>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6" t="s">
        <v>740</v>
      </c>
      <c r="N36" s="1276"/>
      <c r="O36" s="1276"/>
      <c r="P36" s="1276"/>
      <c r="Q36" s="1276"/>
      <c r="R36" s="1276"/>
      <c r="S36" s="1276"/>
      <c r="T36" s="1276"/>
      <c r="U36" s="1276"/>
      <c r="V36" s="1276"/>
      <c r="W36" s="1276"/>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7" t="s">
        <v>470</v>
      </c>
      <c r="G2" s="1278"/>
      <c r="H2" s="1279"/>
      <c r="I2" s="407"/>
    </row>
    <row r="3" spans="1:20" ht="3" customHeight="1"/>
    <row r="4" spans="1:20" s="182" customFormat="1" ht="11.25">
      <c r="A4" s="206"/>
      <c r="B4" s="206"/>
      <c r="C4" s="206"/>
      <c r="D4" s="206"/>
      <c r="F4" s="1231" t="s">
        <v>445</v>
      </c>
      <c r="G4" s="1231"/>
      <c r="H4" s="1231"/>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Самарская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15"/>
      <c r="G15" s="142" t="s">
        <v>401</v>
      </c>
      <c r="H15" s="316"/>
      <c r="I15" s="317"/>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8" t="s">
        <v>745</v>
      </c>
      <c r="M5" s="1298"/>
      <c r="N5" s="1298"/>
      <c r="O5" s="1298"/>
      <c r="P5" s="1298"/>
      <c r="Q5" s="1298"/>
      <c r="R5" s="1298"/>
      <c r="S5" s="1298"/>
      <c r="T5" s="1298"/>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37" s="461" customFormat="1" ht="18.75">
      <c r="A8" s="475"/>
      <c r="B8" s="475"/>
      <c r="C8" s="475"/>
      <c r="D8" s="475"/>
      <c r="E8" s="475"/>
      <c r="F8" s="475"/>
      <c r="G8" s="475"/>
      <c r="H8" s="475"/>
      <c r="L8" s="469"/>
      <c r="M8" s="1159" t="str">
        <f>"Дата подачи заявления об "&amp;IF(datePr_ch="","утверждении","изменении") &amp; " тарифов"</f>
        <v>Дата подачи заявления об утверждении тарифов</v>
      </c>
      <c r="N8" s="1305" t="str">
        <f>IF(datePr_ch="",IF(datePr="","",datePr),datePr_ch)</f>
        <v>23.04.2021</v>
      </c>
      <c r="O8" s="1305"/>
      <c r="P8" s="1305"/>
      <c r="Q8" s="1305"/>
      <c r="R8" s="1305"/>
      <c r="S8" s="1305"/>
      <c r="T8" s="1305"/>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9" t="str">
        <f>"Номер подачи заявления об "&amp;IF(numberPr_ch="","утверждении","изменении") &amp; " тарифов"</f>
        <v>Номер подачи заявления об утверждении тарифов</v>
      </c>
      <c r="N9" s="1305" t="str">
        <f>IF(numberPr_ch="",IF(numberPr="","",numberPr),numberPr_ch)</f>
        <v>170-р</v>
      </c>
      <c r="O9" s="1305"/>
      <c r="P9" s="1305"/>
      <c r="Q9" s="1305"/>
      <c r="R9" s="1305"/>
      <c r="S9" s="1305"/>
      <c r="T9" s="1305"/>
      <c r="U9" s="635"/>
      <c r="V9" s="539"/>
      <c r="W9" s="539"/>
      <c r="X9" s="539"/>
      <c r="Y9" s="539"/>
      <c r="Z9" s="539"/>
      <c r="AA9" s="539"/>
      <c r="AH9" s="475"/>
      <c r="AI9" s="475"/>
      <c r="AJ9" s="475"/>
      <c r="AK9" s="475"/>
    </row>
    <row r="10" spans="1:37"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9"/>
      <c r="M12" s="1299"/>
      <c r="N12" s="536"/>
      <c r="O12" s="1331"/>
      <c r="P12" s="1331"/>
      <c r="Q12" s="1331"/>
      <c r="R12" s="1331"/>
      <c r="S12" s="1331"/>
      <c r="T12" s="1331"/>
      <c r="U12" s="456"/>
      <c r="AE12" s="473" t="s">
        <v>371</v>
      </c>
      <c r="AH12" s="475"/>
      <c r="AI12" s="475"/>
      <c r="AJ12" s="475"/>
      <c r="AK12" s="475"/>
    </row>
    <row r="13" spans="1:37">
      <c r="J13" s="451"/>
      <c r="K13" s="451"/>
      <c r="L13" s="447"/>
      <c r="M13" s="447"/>
      <c r="N13" s="447"/>
      <c r="O13" s="1325"/>
      <c r="P13" s="1325"/>
      <c r="Q13" s="1325"/>
      <c r="R13" s="1325"/>
      <c r="S13" s="1325"/>
      <c r="T13" s="1325"/>
      <c r="U13" s="568"/>
      <c r="Z13" s="1325"/>
      <c r="AA13" s="1325"/>
      <c r="AB13" s="1325"/>
      <c r="AC13" s="1325"/>
      <c r="AD13" s="1325"/>
      <c r="AE13" s="1325"/>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312" t="s">
        <v>91</v>
      </c>
      <c r="M15" s="1312" t="s">
        <v>618</v>
      </c>
      <c r="N15" s="1337" t="s">
        <v>597</v>
      </c>
      <c r="O15" s="1337"/>
      <c r="P15" s="1337"/>
      <c r="Q15" s="1337"/>
      <c r="R15" s="1337" t="s">
        <v>598</v>
      </c>
      <c r="S15" s="1337"/>
      <c r="T15" s="1337"/>
      <c r="U15" s="1337"/>
      <c r="V15" s="1337" t="s">
        <v>599</v>
      </c>
      <c r="W15" s="1337"/>
      <c r="X15" s="1337"/>
      <c r="Y15" s="1337"/>
      <c r="Z15" s="1312" t="s">
        <v>604</v>
      </c>
      <c r="AA15" s="1312"/>
      <c r="AB15" s="1312"/>
      <c r="AC15" s="1312"/>
      <c r="AD15" s="1312"/>
      <c r="AE15" s="1312" t="s">
        <v>339</v>
      </c>
      <c r="AF15" s="1324" t="s">
        <v>274</v>
      </c>
      <c r="AG15" s="1231"/>
    </row>
    <row r="16" spans="1:37" s="493" customFormat="1" ht="27.75" customHeight="1">
      <c r="A16" s="554"/>
      <c r="B16" s="554"/>
      <c r="C16" s="554"/>
      <c r="D16" s="554"/>
      <c r="E16" s="554"/>
      <c r="F16" s="554"/>
      <c r="G16" s="560"/>
      <c r="H16" s="560"/>
      <c r="I16" s="501"/>
      <c r="J16" s="499"/>
      <c r="K16" s="499"/>
      <c r="L16" s="1312"/>
      <c r="M16" s="1312"/>
      <c r="N16" s="1337"/>
      <c r="O16" s="1337"/>
      <c r="P16" s="1337"/>
      <c r="Q16" s="1337"/>
      <c r="R16" s="1337"/>
      <c r="S16" s="1337"/>
      <c r="T16" s="1337"/>
      <c r="U16" s="1337"/>
      <c r="V16" s="1337"/>
      <c r="W16" s="1337"/>
      <c r="X16" s="1337"/>
      <c r="Y16" s="1337"/>
      <c r="Z16" s="1231" t="s">
        <v>621</v>
      </c>
      <c r="AA16" s="1231"/>
      <c r="AB16" s="1231" t="s">
        <v>615</v>
      </c>
      <c r="AC16" s="1231"/>
      <c r="AD16" s="1231"/>
      <c r="AE16" s="1312"/>
      <c r="AF16" s="1324"/>
      <c r="AG16" s="1231"/>
      <c r="AH16" s="554"/>
      <c r="AI16" s="554"/>
      <c r="AJ16" s="554"/>
      <c r="AK16" s="554"/>
    </row>
    <row r="17" spans="1:37" ht="14.25" customHeight="1">
      <c r="J17" s="451"/>
      <c r="K17" s="451"/>
      <c r="L17" s="1312"/>
      <c r="M17" s="1312"/>
      <c r="N17" s="1337"/>
      <c r="O17" s="1337"/>
      <c r="P17" s="1337"/>
      <c r="Q17" s="1337"/>
      <c r="R17" s="1337"/>
      <c r="S17" s="1337"/>
      <c r="T17" s="1337"/>
      <c r="U17" s="1337"/>
      <c r="V17" s="1337"/>
      <c r="W17" s="1337"/>
      <c r="X17" s="1337"/>
      <c r="Y17" s="1337"/>
      <c r="Z17" s="504" t="s">
        <v>619</v>
      </c>
      <c r="AA17" s="504" t="s">
        <v>620</v>
      </c>
      <c r="AB17" s="506" t="s">
        <v>273</v>
      </c>
      <c r="AC17" s="1332" t="s">
        <v>272</v>
      </c>
      <c r="AD17" s="1332"/>
      <c r="AE17" s="1312"/>
      <c r="AF17" s="1324"/>
      <c r="AG17" s="1231"/>
    </row>
    <row r="18" spans="1:37">
      <c r="J18" s="451"/>
      <c r="K18" s="459">
        <v>1</v>
      </c>
      <c r="L18" s="448" t="s">
        <v>92</v>
      </c>
      <c r="M18" s="448" t="s">
        <v>48</v>
      </c>
      <c r="N18" s="1338">
        <f ca="1">OFFSET(N18,0,-1)+1</f>
        <v>3</v>
      </c>
      <c r="O18" s="1338"/>
      <c r="P18" s="1338"/>
      <c r="Q18" s="1338"/>
      <c r="R18" s="1338">
        <f ca="1">OFFSET(N18,0,0)+1</f>
        <v>4</v>
      </c>
      <c r="S18" s="1338"/>
      <c r="T18" s="1338"/>
      <c r="U18" s="1338"/>
      <c r="V18" s="640"/>
      <c r="W18" s="640"/>
      <c r="X18" s="640"/>
      <c r="Y18" s="641">
        <f ca="1">OFFSET(R18,0,0)+1</f>
        <v>5</v>
      </c>
      <c r="Z18" s="457">
        <f ca="1">OFFSET(Z18,0,-1)+1</f>
        <v>6</v>
      </c>
      <c r="AA18" s="457">
        <f ca="1">OFFSET(AA18,0,-1)+1</f>
        <v>7</v>
      </c>
      <c r="AB18" s="457">
        <f ca="1">OFFSET(AB18,0,-1)+1</f>
        <v>8</v>
      </c>
      <c r="AC18" s="1338">
        <f ca="1">OFFSET(AC18,0,-1)+1</f>
        <v>9</v>
      </c>
      <c r="AD18" s="1338"/>
      <c r="AE18" s="457">
        <f ca="1">OFFSET(AE18,0,-2)+1</f>
        <v>10</v>
      </c>
      <c r="AF18" s="493"/>
      <c r="AG18" s="457">
        <f ca="1">OFFSET(AG18,0,-2)+1</f>
        <v>11</v>
      </c>
    </row>
    <row r="19" spans="1:37" ht="22.5">
      <c r="A19" s="1283">
        <v>1</v>
      </c>
      <c r="B19" s="963"/>
      <c r="C19" s="963"/>
      <c r="D19" s="963"/>
      <c r="E19" s="963"/>
      <c r="F19" s="956"/>
      <c r="G19" s="962"/>
      <c r="H19" s="962"/>
      <c r="I19" s="944"/>
      <c r="J19" s="943"/>
      <c r="K19" s="943"/>
      <c r="L19" s="562">
        <f>mergeValue(A19)</f>
        <v>1</v>
      </c>
      <c r="M19" s="610" t="s">
        <v>19</v>
      </c>
      <c r="N19" s="1339"/>
      <c r="O19" s="1339"/>
      <c r="P19" s="1339"/>
      <c r="Q19" s="1339"/>
      <c r="R19" s="1339"/>
      <c r="S19" s="1339"/>
      <c r="T19" s="1339"/>
      <c r="U19" s="1339"/>
      <c r="V19" s="1339"/>
      <c r="W19" s="1339"/>
      <c r="X19" s="1339"/>
      <c r="Y19" s="1339"/>
      <c r="Z19" s="1339"/>
      <c r="AA19" s="1339"/>
      <c r="AB19" s="1339"/>
      <c r="AC19" s="1339"/>
      <c r="AD19" s="1339"/>
      <c r="AE19" s="1339"/>
      <c r="AF19" s="1339"/>
      <c r="AG19" s="550" t="s">
        <v>718</v>
      </c>
    </row>
    <row r="20" spans="1:37" ht="22.5">
      <c r="A20" s="1283"/>
      <c r="B20" s="1283">
        <v>1</v>
      </c>
      <c r="C20" s="963"/>
      <c r="D20" s="963"/>
      <c r="E20" s="963"/>
      <c r="F20" s="956"/>
      <c r="G20" s="965"/>
      <c r="H20" s="966"/>
      <c r="I20" s="945"/>
      <c r="J20" s="940"/>
      <c r="K20" s="938"/>
      <c r="L20" s="562" t="str">
        <f>mergeValue(A20) &amp;"."&amp; mergeValue(B20)</f>
        <v>1.1</v>
      </c>
      <c r="M20" s="516" t="s">
        <v>15</v>
      </c>
      <c r="N20" s="1340"/>
      <c r="O20" s="1340"/>
      <c r="P20" s="1340"/>
      <c r="Q20" s="1340"/>
      <c r="R20" s="1340"/>
      <c r="S20" s="1340"/>
      <c r="T20" s="1340"/>
      <c r="U20" s="1340"/>
      <c r="V20" s="1340"/>
      <c r="W20" s="1340"/>
      <c r="X20" s="1340"/>
      <c r="Y20" s="1340"/>
      <c r="Z20" s="1340"/>
      <c r="AA20" s="1340"/>
      <c r="AB20" s="1340"/>
      <c r="AC20" s="1340"/>
      <c r="AD20" s="1340"/>
      <c r="AE20" s="1340"/>
      <c r="AF20" s="1340"/>
      <c r="AG20" s="550" t="s">
        <v>459</v>
      </c>
    </row>
    <row r="21" spans="1:37" ht="22.5">
      <c r="A21" s="1283"/>
      <c r="B21" s="1283"/>
      <c r="C21" s="1283">
        <v>1</v>
      </c>
      <c r="D21" s="963"/>
      <c r="E21" s="963"/>
      <c r="F21" s="956"/>
      <c r="G21" s="965"/>
      <c r="H21" s="966"/>
      <c r="I21" s="945"/>
      <c r="J21" s="940"/>
      <c r="K21" s="938"/>
      <c r="L21" s="562" t="str">
        <f>mergeValue(A21) &amp;"."&amp; mergeValue(B21)&amp;"."&amp; mergeValue(C21)</f>
        <v>1.1.1</v>
      </c>
      <c r="M21" s="517" t="s">
        <v>7</v>
      </c>
      <c r="N21" s="1340"/>
      <c r="O21" s="1340"/>
      <c r="P21" s="1340"/>
      <c r="Q21" s="1340"/>
      <c r="R21" s="1340"/>
      <c r="S21" s="1340"/>
      <c r="T21" s="1340"/>
      <c r="U21" s="1340"/>
      <c r="V21" s="1340"/>
      <c r="W21" s="1340"/>
      <c r="X21" s="1340"/>
      <c r="Y21" s="1340"/>
      <c r="Z21" s="1340"/>
      <c r="AA21" s="1340"/>
      <c r="AB21" s="1340"/>
      <c r="AC21" s="1340"/>
      <c r="AD21" s="1340"/>
      <c r="AE21" s="1340"/>
      <c r="AF21" s="1340"/>
      <c r="AG21" s="550" t="s">
        <v>600</v>
      </c>
    </row>
    <row r="22" spans="1:37" ht="15" customHeight="1">
      <c r="A22" s="1283"/>
      <c r="B22" s="1283"/>
      <c r="C22" s="1283"/>
      <c r="D22" s="1283">
        <v>1</v>
      </c>
      <c r="E22" s="963"/>
      <c r="F22" s="956"/>
      <c r="G22" s="965"/>
      <c r="H22" s="966"/>
      <c r="I22" s="945"/>
      <c r="J22" s="940"/>
      <c r="K22" s="938"/>
      <c r="L22" s="562" t="str">
        <f>mergeValue(A22) &amp;"."&amp; mergeValue(B22)&amp;"."&amp; mergeValue(C22)&amp;"."&amp; mergeValue(D22)</f>
        <v>1.1.1.1</v>
      </c>
      <c r="M22" s="518" t="s">
        <v>21</v>
      </c>
      <c r="N22" s="1340"/>
      <c r="O22" s="1340"/>
      <c r="P22" s="1340"/>
      <c r="Q22" s="1340"/>
      <c r="R22" s="1340"/>
      <c r="S22" s="1340"/>
      <c r="T22" s="1340"/>
      <c r="U22" s="1340"/>
      <c r="V22" s="1340"/>
      <c r="W22" s="1340"/>
      <c r="X22" s="1340"/>
      <c r="Y22" s="1340"/>
      <c r="Z22" s="1340"/>
      <c r="AA22" s="1340"/>
      <c r="AB22" s="1340"/>
      <c r="AC22" s="1340"/>
      <c r="AD22" s="1340"/>
      <c r="AE22" s="1340"/>
      <c r="AF22" s="1340"/>
      <c r="AG22" s="550" t="s">
        <v>623</v>
      </c>
    </row>
    <row r="23" spans="1:37" ht="20.100000000000001" customHeight="1">
      <c r="A23" s="1283"/>
      <c r="B23" s="1283"/>
      <c r="C23" s="1283"/>
      <c r="D23" s="1283"/>
      <c r="E23" s="1283">
        <v>1</v>
      </c>
      <c r="F23" s="956"/>
      <c r="G23" s="965"/>
      <c r="H23" s="966"/>
      <c r="I23" s="967"/>
      <c r="J23" s="957"/>
      <c r="K23" s="1230"/>
      <c r="L23" s="1343" t="str">
        <f>mergeValue(A23) &amp;"."&amp; mergeValue(B23)&amp;"."&amp; mergeValue(C23)&amp;"."&amp; mergeValue(D23)&amp;"."&amp; mergeValue(E23)</f>
        <v>1.1.1.1.1</v>
      </c>
      <c r="M23" s="1344"/>
      <c r="N23" s="1291" t="s">
        <v>84</v>
      </c>
      <c r="O23" s="1350"/>
      <c r="P23" s="1348">
        <v>1</v>
      </c>
      <c r="Q23" s="1341"/>
      <c r="R23" s="1291" t="s">
        <v>84</v>
      </c>
      <c r="S23" s="1350"/>
      <c r="T23" s="1348">
        <v>1</v>
      </c>
      <c r="U23" s="1341"/>
      <c r="V23" s="1291" t="s">
        <v>84</v>
      </c>
      <c r="W23" s="531"/>
      <c r="X23" s="509">
        <v>1</v>
      </c>
      <c r="Y23" s="1042"/>
      <c r="Z23" s="638"/>
      <c r="AA23" s="638"/>
      <c r="AB23" s="1289"/>
      <c r="AC23" s="1291" t="s">
        <v>83</v>
      </c>
      <c r="AD23" s="1289"/>
      <c r="AE23" s="1291" t="s">
        <v>84</v>
      </c>
      <c r="AF23" s="547"/>
      <c r="AG23" s="1345" t="s">
        <v>622</v>
      </c>
      <c r="AH23" s="470" t="str">
        <f>strCheckDate(Z24:AF24)</f>
        <v/>
      </c>
      <c r="AI23" s="474" t="str">
        <f>IF(AND(COUNTIF(AJ18:AJ27,AJ23)&gt;1,AJ23&lt;&gt;""),"ErrUnique:HasDoubleConn","")</f>
        <v/>
      </c>
      <c r="AJ23" s="474"/>
      <c r="AK23" s="474"/>
    </row>
    <row r="24" spans="1:37" ht="20.100000000000001" customHeight="1">
      <c r="A24" s="1283"/>
      <c r="B24" s="1283"/>
      <c r="C24" s="1283"/>
      <c r="D24" s="1283"/>
      <c r="E24" s="1283"/>
      <c r="F24" s="956"/>
      <c r="G24" s="965"/>
      <c r="H24" s="966"/>
      <c r="I24" s="967"/>
      <c r="J24" s="957"/>
      <c r="K24" s="1230"/>
      <c r="L24" s="1343"/>
      <c r="M24" s="1344"/>
      <c r="N24" s="1291"/>
      <c r="O24" s="1350"/>
      <c r="P24" s="1348"/>
      <c r="Q24" s="1349"/>
      <c r="R24" s="1291"/>
      <c r="S24" s="1350"/>
      <c r="T24" s="1348"/>
      <c r="U24" s="1342"/>
      <c r="V24" s="1291"/>
      <c r="W24" s="570"/>
      <c r="X24" s="535"/>
      <c r="Y24" s="535"/>
      <c r="Z24" s="541"/>
      <c r="AA24" s="572" t="str">
        <f>AB23 &amp; "-" &amp; AD23</f>
        <v>-</v>
      </c>
      <c r="AB24" s="1290"/>
      <c r="AC24" s="1291"/>
      <c r="AD24" s="1290"/>
      <c r="AE24" s="1291"/>
      <c r="AF24" s="639"/>
      <c r="AG24" s="1346"/>
      <c r="AI24" s="474"/>
      <c r="AJ24" s="474"/>
      <c r="AK24" s="474"/>
    </row>
    <row r="25" spans="1:37" ht="20.100000000000001" customHeight="1">
      <c r="A25" s="1283"/>
      <c r="B25" s="1283"/>
      <c r="C25" s="1283"/>
      <c r="D25" s="1283"/>
      <c r="E25" s="1283"/>
      <c r="F25" s="956"/>
      <c r="G25" s="965"/>
      <c r="H25" s="966"/>
      <c r="I25" s="967"/>
      <c r="J25" s="957"/>
      <c r="K25" s="1230"/>
      <c r="L25" s="1343"/>
      <c r="M25" s="1344"/>
      <c r="N25" s="1291"/>
      <c r="O25" s="1350"/>
      <c r="P25" s="1348"/>
      <c r="Q25" s="1342"/>
      <c r="R25" s="1291"/>
      <c r="S25" s="571"/>
      <c r="T25" s="528"/>
      <c r="U25" s="535"/>
      <c r="V25" s="540"/>
      <c r="W25" s="540"/>
      <c r="X25" s="540"/>
      <c r="Y25" s="540"/>
      <c r="Z25" s="541"/>
      <c r="AA25" s="541"/>
      <c r="AB25" s="542"/>
      <c r="AC25" s="534"/>
      <c r="AD25" s="534"/>
      <c r="AE25" s="542"/>
      <c r="AF25" s="534"/>
      <c r="AG25" s="1346"/>
      <c r="AI25" s="474"/>
      <c r="AJ25" s="474"/>
      <c r="AK25" s="474"/>
    </row>
    <row r="26" spans="1:37" ht="20.100000000000001" customHeight="1">
      <c r="A26" s="1283"/>
      <c r="B26" s="1283"/>
      <c r="C26" s="1283"/>
      <c r="D26" s="1283"/>
      <c r="E26" s="1283"/>
      <c r="F26" s="956"/>
      <c r="G26" s="965"/>
      <c r="H26" s="966"/>
      <c r="I26" s="967"/>
      <c r="J26" s="957"/>
      <c r="K26" s="1230"/>
      <c r="L26" s="1343"/>
      <c r="M26" s="1344"/>
      <c r="N26" s="1291"/>
      <c r="O26" s="543"/>
      <c r="P26" s="545"/>
      <c r="Q26" s="544"/>
      <c r="R26" s="540"/>
      <c r="S26" s="540"/>
      <c r="T26" s="540"/>
      <c r="U26" s="540"/>
      <c r="V26" s="540"/>
      <c r="W26" s="540"/>
      <c r="X26" s="540"/>
      <c r="Y26" s="540"/>
      <c r="Z26" s="541"/>
      <c r="AA26" s="541"/>
      <c r="AB26" s="542"/>
      <c r="AC26" s="534"/>
      <c r="AD26" s="534"/>
      <c r="AE26" s="542"/>
      <c r="AF26" s="534"/>
      <c r="AG26" s="1346"/>
      <c r="AI26" s="474"/>
      <c r="AJ26" s="474"/>
      <c r="AK26" s="474"/>
    </row>
    <row r="27" spans="1:37" s="445" customFormat="1" ht="15" customHeight="1">
      <c r="A27" s="1283"/>
      <c r="B27" s="1283"/>
      <c r="C27" s="1283"/>
      <c r="D27" s="1283"/>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7"/>
      <c r="AH27" s="471"/>
      <c r="AI27" s="471"/>
      <c r="AJ27" s="205"/>
      <c r="AK27" s="205"/>
    </row>
    <row r="28" spans="1:37" s="445" customFormat="1" ht="15" customHeight="1">
      <c r="A28" s="1283"/>
      <c r="B28" s="1283"/>
      <c r="C28" s="1283"/>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3"/>
      <c r="B29" s="1283"/>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3"/>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6" t="s">
        <v>747</v>
      </c>
      <c r="N33" s="1276"/>
      <c r="O33" s="1276"/>
      <c r="P33" s="1276"/>
      <c r="Q33" s="1276"/>
      <c r="R33" s="1276"/>
      <c r="S33" s="1276"/>
      <c r="T33" s="1276"/>
      <c r="U33" s="1276"/>
      <c r="V33" s="1276"/>
      <c r="W33" s="1276"/>
      <c r="X33" s="1276"/>
      <c r="Y33" s="1276"/>
      <c r="Z33" s="1276"/>
      <c r="AA33" s="1276"/>
      <c r="AB33" s="1276"/>
      <c r="AC33" s="1276"/>
      <c r="AD33" s="1276"/>
      <c r="AE33" s="1276"/>
      <c r="AF33" s="1276"/>
      <c r="AG33" s="1276"/>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7" t="s">
        <v>470</v>
      </c>
      <c r="G2" s="1278"/>
      <c r="H2" s="1279"/>
      <c r="I2" s="407"/>
    </row>
    <row r="3" spans="1:20" ht="3" customHeight="1"/>
    <row r="4" spans="1:20" s="182" customFormat="1" ht="11.25">
      <c r="A4" s="206"/>
      <c r="B4" s="206"/>
      <c r="C4" s="206"/>
      <c r="D4" s="206"/>
      <c r="F4" s="1231" t="s">
        <v>445</v>
      </c>
      <c r="G4" s="1231"/>
      <c r="H4" s="1231"/>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Самарская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9">
        <v>44314.610451388886</v>
      </c>
      <c r="B2" s="12" t="s">
        <v>760</v>
      </c>
      <c r="C2" s="12" t="s">
        <v>439</v>
      </c>
    </row>
    <row r="3" spans="1:4">
      <c r="A3" s="1199">
        <v>44314.610462962963</v>
      </c>
      <c r="B3" s="12" t="s">
        <v>761</v>
      </c>
      <c r="C3" s="12" t="s">
        <v>439</v>
      </c>
    </row>
    <row r="4" spans="1:4">
      <c r="A4" s="1199">
        <v>44314.610532407409</v>
      </c>
      <c r="B4" s="12" t="s">
        <v>760</v>
      </c>
      <c r="C4" s="12" t="s">
        <v>439</v>
      </c>
    </row>
    <row r="5" spans="1:4">
      <c r="A5" s="1199">
        <v>44314.610543981478</v>
      </c>
      <c r="B5" s="12" t="s">
        <v>761</v>
      </c>
      <c r="C5" s="12" t="s">
        <v>439</v>
      </c>
    </row>
    <row r="6" spans="1:4">
      <c r="A6" s="1199">
        <v>44314.612500000003</v>
      </c>
      <c r="B6" s="12" t="s">
        <v>760</v>
      </c>
      <c r="C6" s="12" t="s">
        <v>439</v>
      </c>
    </row>
    <row r="7" spans="1:4">
      <c r="A7" s="1199">
        <v>44314.612523148149</v>
      </c>
      <c r="B7" s="12" t="s">
        <v>761</v>
      </c>
      <c r="C7" s="12" t="s">
        <v>439</v>
      </c>
    </row>
    <row r="8" spans="1:4">
      <c r="A8" s="1199">
        <v>44333.640393518515</v>
      </c>
      <c r="B8" s="12" t="s">
        <v>760</v>
      </c>
      <c r="C8" s="12" t="s">
        <v>439</v>
      </c>
    </row>
    <row r="9" spans="1:4">
      <c r="A9" s="1199">
        <v>44333.640405092592</v>
      </c>
      <c r="B9" s="12" t="s">
        <v>761</v>
      </c>
      <c r="C9" s="12" t="s">
        <v>439</v>
      </c>
    </row>
  </sheetData>
  <sheetProtection algorithmName="SHA-512" hashValue="0SyrV3E2NYhpKHKSFA1ODmCjkCld3tJsLaIDk14V13Y4gXgNZTBjN/+4yJi2C6s/VnB2tLXQ9VAJrycCvmLGKA==" saltValue="OWRpdvb77EzZ5SZl+V1h4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8" t="s">
        <v>744</v>
      </c>
      <c r="M5" s="1298"/>
      <c r="N5" s="1298"/>
      <c r="O5" s="1298"/>
      <c r="P5" s="1298"/>
      <c r="Q5" s="1298"/>
      <c r="R5" s="1298"/>
      <c r="S5" s="1298"/>
      <c r="T5" s="1298"/>
      <c r="U5" s="548"/>
      <c r="V5" s="467"/>
    </row>
    <row r="6" spans="1:29" ht="3" customHeight="1">
      <c r="J6" s="451"/>
      <c r="K6" s="451"/>
      <c r="L6" s="447"/>
      <c r="M6" s="447"/>
      <c r="N6" s="447"/>
      <c r="O6" s="450"/>
      <c r="P6" s="450"/>
      <c r="Q6" s="450"/>
      <c r="R6" s="450"/>
      <c r="S6" s="450"/>
      <c r="T6" s="450"/>
      <c r="U6" s="447"/>
    </row>
    <row r="7" spans="1:29"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635"/>
      <c r="Y9" s="961"/>
      <c r="Z9" s="475"/>
      <c r="AA9" s="475"/>
      <c r="AB9" s="475"/>
      <c r="AC9" s="475"/>
    </row>
    <row r="10" spans="1:29" s="746" customFormat="1" ht="5.25" hidden="1">
      <c r="A10" s="1122"/>
      <c r="B10" s="1122"/>
      <c r="C10" s="1122"/>
      <c r="D10" s="1122"/>
      <c r="E10" s="1122"/>
      <c r="F10" s="1122"/>
      <c r="G10" s="1122"/>
      <c r="H10" s="1122"/>
      <c r="L10" s="1173"/>
      <c r="M10" s="1046"/>
      <c r="O10" s="1304"/>
      <c r="P10" s="1304"/>
      <c r="Q10" s="1304"/>
      <c r="R10" s="1304"/>
      <c r="S10" s="1304"/>
      <c r="T10" s="1304"/>
      <c r="U10" s="780"/>
      <c r="V10" s="780"/>
      <c r="X10" s="1122"/>
      <c r="Y10" s="1122"/>
      <c r="Z10" s="1122"/>
      <c r="AA10" s="1122"/>
      <c r="AB10" s="1122"/>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9"/>
      <c r="M12" s="1299"/>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5"/>
      <c r="R13" s="1325"/>
      <c r="S13" s="1325"/>
      <c r="T13" s="1325"/>
      <c r="U13" s="1325"/>
      <c r="V13" s="1325"/>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312" t="s">
        <v>91</v>
      </c>
      <c r="M15" s="1312" t="s">
        <v>595</v>
      </c>
      <c r="N15" s="504"/>
      <c r="O15" s="1312" t="s">
        <v>596</v>
      </c>
      <c r="P15" s="1337" t="s">
        <v>597</v>
      </c>
      <c r="Q15" s="1337" t="s">
        <v>604</v>
      </c>
      <c r="R15" s="1337"/>
      <c r="S15" s="1337"/>
      <c r="T15" s="1337"/>
      <c r="U15" s="1337"/>
      <c r="V15" s="1312" t="s">
        <v>339</v>
      </c>
      <c r="W15" s="1324" t="s">
        <v>274</v>
      </c>
      <c r="X15" s="1231"/>
    </row>
    <row r="16" spans="1:29" s="493" customFormat="1" ht="25.5" customHeight="1">
      <c r="A16" s="554"/>
      <c r="B16" s="554"/>
      <c r="C16" s="554"/>
      <c r="D16" s="554"/>
      <c r="E16" s="554"/>
      <c r="F16" s="554"/>
      <c r="G16" s="560"/>
      <c r="H16" s="560"/>
      <c r="I16" s="501"/>
      <c r="J16" s="499"/>
      <c r="K16" s="499"/>
      <c r="L16" s="1312"/>
      <c r="M16" s="1312"/>
      <c r="N16" s="504"/>
      <c r="O16" s="1312"/>
      <c r="P16" s="1337"/>
      <c r="Q16" s="1337" t="s">
        <v>621</v>
      </c>
      <c r="R16" s="1337"/>
      <c r="S16" s="1335" t="s">
        <v>615</v>
      </c>
      <c r="T16" s="1335"/>
      <c r="U16" s="1335"/>
      <c r="V16" s="1312"/>
      <c r="W16" s="1324"/>
      <c r="X16" s="1231"/>
      <c r="Y16" s="956"/>
      <c r="Z16" s="554"/>
      <c r="AA16" s="554"/>
      <c r="AB16" s="554"/>
      <c r="AC16" s="554"/>
    </row>
    <row r="17" spans="1:29" ht="14.25" customHeight="1">
      <c r="J17" s="451"/>
      <c r="K17" s="451"/>
      <c r="L17" s="1312"/>
      <c r="M17" s="1312"/>
      <c r="N17" s="504"/>
      <c r="O17" s="1312"/>
      <c r="P17" s="1337"/>
      <c r="Q17" s="504" t="s">
        <v>619</v>
      </c>
      <c r="R17" s="504" t="s">
        <v>620</v>
      </c>
      <c r="S17" s="506" t="s">
        <v>273</v>
      </c>
      <c r="T17" s="1332" t="s">
        <v>272</v>
      </c>
      <c r="U17" s="1332"/>
      <c r="V17" s="1312"/>
      <c r="W17" s="1324"/>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8">
        <f t="shared" ca="1" si="0"/>
        <v>8</v>
      </c>
      <c r="U18" s="1338"/>
      <c r="V18" s="457">
        <f ca="1">OFFSET(V18,0,-2)+1</f>
        <v>9</v>
      </c>
      <c r="W18" s="493"/>
      <c r="X18" s="457">
        <f ca="1">OFFSET(X18,0,-2)+1</f>
        <v>10</v>
      </c>
    </row>
    <row r="19" spans="1:29" ht="22.5">
      <c r="A19" s="1283">
        <v>1</v>
      </c>
      <c r="B19" s="928"/>
      <c r="C19" s="928"/>
      <c r="D19" s="928"/>
      <c r="E19" s="928"/>
      <c r="F19" s="928"/>
      <c r="G19" s="929"/>
      <c r="H19" s="929"/>
      <c r="I19" s="931"/>
      <c r="J19" s="923"/>
      <c r="K19" s="923"/>
      <c r="L19" s="562">
        <f>mergeValue(A19)</f>
        <v>1</v>
      </c>
      <c r="M19" s="610" t="s">
        <v>19</v>
      </c>
      <c r="N19" s="549"/>
      <c r="O19" s="1326"/>
      <c r="P19" s="1326"/>
      <c r="Q19" s="1326"/>
      <c r="R19" s="1326"/>
      <c r="S19" s="1326"/>
      <c r="T19" s="1326"/>
      <c r="U19" s="1326"/>
      <c r="V19" s="1326"/>
      <c r="W19" s="1326"/>
      <c r="X19" s="550" t="s">
        <v>718</v>
      </c>
    </row>
    <row r="20" spans="1:29" ht="22.5">
      <c r="A20" s="1283"/>
      <c r="B20" s="1283">
        <v>1</v>
      </c>
      <c r="C20" s="928"/>
      <c r="D20" s="928"/>
      <c r="E20" s="928"/>
      <c r="F20" s="928"/>
      <c r="G20" s="933"/>
      <c r="H20" s="930"/>
      <c r="I20" s="935"/>
      <c r="J20" s="920"/>
      <c r="K20" s="919"/>
      <c r="L20" s="562" t="str">
        <f>mergeValue(A20) &amp;"."&amp; mergeValue(B20)</f>
        <v>1.1</v>
      </c>
      <c r="M20" s="516" t="s">
        <v>15</v>
      </c>
      <c r="N20" s="549"/>
      <c r="O20" s="1326"/>
      <c r="P20" s="1326"/>
      <c r="Q20" s="1326"/>
      <c r="R20" s="1326"/>
      <c r="S20" s="1326"/>
      <c r="T20" s="1326"/>
      <c r="U20" s="1326"/>
      <c r="V20" s="1326"/>
      <c r="W20" s="1326"/>
      <c r="X20" s="550" t="s">
        <v>459</v>
      </c>
    </row>
    <row r="21" spans="1:29" ht="22.5">
      <c r="A21" s="1283"/>
      <c r="B21" s="1283"/>
      <c r="C21" s="1283">
        <v>1</v>
      </c>
      <c r="D21" s="928"/>
      <c r="E21" s="928"/>
      <c r="F21" s="928"/>
      <c r="G21" s="933"/>
      <c r="H21" s="930"/>
      <c r="I21" s="936"/>
      <c r="J21" s="920"/>
      <c r="K21" s="919"/>
      <c r="L21" s="562" t="str">
        <f>mergeValue(A21) &amp;"."&amp; mergeValue(B21)&amp;"."&amp; mergeValue(C21)</f>
        <v>1.1.1</v>
      </c>
      <c r="M21" s="517" t="s">
        <v>7</v>
      </c>
      <c r="N21" s="549"/>
      <c r="O21" s="1326"/>
      <c r="P21" s="1326"/>
      <c r="Q21" s="1326"/>
      <c r="R21" s="1326"/>
      <c r="S21" s="1326"/>
      <c r="T21" s="1326"/>
      <c r="U21" s="1326"/>
      <c r="V21" s="1326"/>
      <c r="W21" s="1326"/>
      <c r="X21" s="550" t="s">
        <v>600</v>
      </c>
    </row>
    <row r="22" spans="1:29">
      <c r="A22" s="1283"/>
      <c r="B22" s="1283"/>
      <c r="C22" s="1283"/>
      <c r="D22" s="1283">
        <v>1</v>
      </c>
      <c r="E22" s="928"/>
      <c r="F22" s="928"/>
      <c r="G22" s="933"/>
      <c r="H22" s="930"/>
      <c r="I22" s="936"/>
      <c r="J22" s="934"/>
      <c r="K22" s="919"/>
      <c r="L22" s="562" t="str">
        <f>mergeValue(A22) &amp;"."&amp; mergeValue(B22)&amp;"."&amp; mergeValue(C22)&amp;"."&amp; mergeValue(D22)</f>
        <v>1.1.1.1</v>
      </c>
      <c r="M22" s="518" t="s">
        <v>21</v>
      </c>
      <c r="N22" s="549"/>
      <c r="O22" s="1326"/>
      <c r="P22" s="1326"/>
      <c r="Q22" s="1326"/>
      <c r="R22" s="1326"/>
      <c r="S22" s="1326"/>
      <c r="T22" s="1326"/>
      <c r="U22" s="1326"/>
      <c r="V22" s="1326"/>
      <c r="W22" s="1326"/>
      <c r="X22" s="968" t="s">
        <v>623</v>
      </c>
    </row>
    <row r="23" spans="1:29" ht="42.95" customHeight="1">
      <c r="A23" s="1283"/>
      <c r="B23" s="1283"/>
      <c r="C23" s="1283"/>
      <c r="D23" s="1283"/>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9"/>
      <c r="T23" s="619" t="s">
        <v>83</v>
      </c>
      <c r="U23" s="1179"/>
      <c r="V23" s="737" t="s">
        <v>84</v>
      </c>
      <c r="W23" s="787"/>
      <c r="X23" s="1301" t="s">
        <v>748</v>
      </c>
      <c r="Y23" s="956" t="str">
        <f>strCheckDateTwo(N23:W23)</f>
        <v/>
      </c>
    </row>
    <row r="24" spans="1:29" hidden="1">
      <c r="A24" s="1283"/>
      <c r="B24" s="1283"/>
      <c r="C24" s="1283"/>
      <c r="D24" s="1283"/>
      <c r="E24" s="928"/>
      <c r="F24" s="928"/>
      <c r="G24" s="933"/>
      <c r="H24" s="930"/>
      <c r="I24" s="936"/>
      <c r="J24" s="934"/>
      <c r="K24" s="924"/>
      <c r="L24" s="600"/>
      <c r="M24" s="531"/>
      <c r="N24" s="615"/>
      <c r="O24" s="615"/>
      <c r="P24" s="615"/>
      <c r="Q24" s="615"/>
      <c r="R24" s="553" t="str">
        <f>S23 &amp; "-" &amp; U23</f>
        <v>-</v>
      </c>
      <c r="S24" s="482"/>
      <c r="T24" s="555"/>
      <c r="U24" s="482"/>
      <c r="V24" s="615"/>
      <c r="W24" s="786"/>
      <c r="X24" s="1302"/>
    </row>
    <row r="25" spans="1:29" ht="15" customHeight="1">
      <c r="A25" s="1283"/>
      <c r="B25" s="1283"/>
      <c r="C25" s="1283"/>
      <c r="D25" s="1283"/>
      <c r="E25" s="928"/>
      <c r="F25" s="928"/>
      <c r="G25" s="933"/>
      <c r="H25" s="930"/>
      <c r="I25" s="936"/>
      <c r="J25" s="934"/>
      <c r="K25" s="924"/>
      <c r="L25" s="508"/>
      <c r="M25" s="521" t="s">
        <v>5</v>
      </c>
      <c r="N25" s="519"/>
      <c r="O25" s="515"/>
      <c r="P25" s="515"/>
      <c r="Q25" s="515"/>
      <c r="R25" s="515"/>
      <c r="S25" s="542"/>
      <c r="T25" s="534"/>
      <c r="U25" s="533"/>
      <c r="V25" s="519"/>
      <c r="W25" s="519"/>
      <c r="X25" s="1303"/>
    </row>
    <row r="26" spans="1:29" s="445" customFormat="1" ht="15" customHeight="1">
      <c r="A26" s="1283"/>
      <c r="B26" s="1283"/>
      <c r="C26" s="1283"/>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3"/>
      <c r="B27" s="1283"/>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3"/>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6" t="s">
        <v>749</v>
      </c>
      <c r="N31" s="1276"/>
      <c r="O31" s="1276"/>
      <c r="P31" s="1276"/>
      <c r="Q31" s="1276"/>
      <c r="R31" s="1276"/>
      <c r="S31" s="1276"/>
      <c r="T31" s="1276"/>
      <c r="U31" s="1276"/>
      <c r="V31" s="1276"/>
      <c r="W31" s="1276"/>
      <c r="X31" s="1276"/>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7" t="s">
        <v>470</v>
      </c>
      <c r="G2" s="1278"/>
      <c r="H2" s="1279"/>
      <c r="I2" s="1137"/>
    </row>
    <row r="3" spans="1:20" ht="3" customHeight="1"/>
    <row r="4" spans="1:20" s="1097" customFormat="1" ht="11.25">
      <c r="A4" s="1102"/>
      <c r="B4" s="1102"/>
      <c r="C4" s="1102"/>
      <c r="D4" s="1102"/>
      <c r="F4" s="1231" t="s">
        <v>445</v>
      </c>
      <c r="G4" s="1231"/>
      <c r="H4" s="1231"/>
      <c r="I4" s="1280" t="s">
        <v>446</v>
      </c>
      <c r="J4" s="1102"/>
      <c r="K4" s="1102"/>
      <c r="L4" s="1102"/>
      <c r="M4" s="1102"/>
      <c r="N4" s="1102"/>
      <c r="O4" s="1102"/>
      <c r="P4" s="1102"/>
      <c r="Q4" s="1102"/>
      <c r="R4" s="1102"/>
      <c r="S4" s="1102"/>
      <c r="T4" s="1102"/>
    </row>
    <row r="5" spans="1:20" s="1097" customFormat="1" ht="11.25" customHeight="1">
      <c r="A5" s="1102"/>
      <c r="B5" s="1102"/>
      <c r="C5" s="1102"/>
      <c r="D5" s="1102"/>
      <c r="F5" s="1114" t="s">
        <v>91</v>
      </c>
      <c r="G5" s="1127" t="s">
        <v>448</v>
      </c>
      <c r="H5" s="1113" t="s">
        <v>439</v>
      </c>
      <c r="I5" s="1280"/>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471</v>
      </c>
      <c r="H7" s="1112" t="str">
        <f>IF(dateCh="","",dateCh)</f>
        <v>28.04.2021</v>
      </c>
      <c r="I7" s="1098" t="s">
        <v>472</v>
      </c>
      <c r="J7" s="1123"/>
      <c r="K7" s="1102"/>
      <c r="L7" s="1102"/>
      <c r="M7" s="1102"/>
      <c r="N7" s="1102"/>
      <c r="O7" s="1102"/>
      <c r="P7" s="1102"/>
      <c r="Q7" s="1102"/>
      <c r="R7" s="1102"/>
      <c r="S7" s="1102"/>
      <c r="T7" s="1102"/>
    </row>
    <row r="8" spans="1:20" s="1097" customFormat="1" ht="45">
      <c r="A8" s="1281">
        <v>1</v>
      </c>
      <c r="B8" s="1102"/>
      <c r="C8" s="1102"/>
      <c r="D8" s="1102"/>
      <c r="F8" s="1124" t="str">
        <f>"2." &amp;mergeValue(A8)</f>
        <v>2.1</v>
      </c>
      <c r="G8" s="1133" t="s">
        <v>473</v>
      </c>
      <c r="H8" s="1112" t="str">
        <f>IF('Перечень тарифов'!R21="","наименование отсутствует","" &amp; 'Перечень тарифов'!R21 &amp; "")</f>
        <v>наименование отсутствует</v>
      </c>
      <c r="I8" s="1098" t="s">
        <v>568</v>
      </c>
      <c r="J8" s="1123"/>
      <c r="K8" s="1102"/>
      <c r="L8" s="1102"/>
      <c r="M8" s="1102"/>
      <c r="N8" s="1102"/>
      <c r="O8" s="1102"/>
      <c r="P8" s="1102"/>
      <c r="Q8" s="1102"/>
      <c r="R8" s="1102"/>
      <c r="S8" s="1102"/>
      <c r="T8" s="1102"/>
    </row>
    <row r="9" spans="1:20" s="1097" customFormat="1" ht="22.5">
      <c r="A9" s="1281"/>
      <c r="B9" s="1102"/>
      <c r="C9" s="1102"/>
      <c r="D9" s="1102"/>
      <c r="F9" s="1124" t="str">
        <f>"3." &amp;mergeValue(A9)</f>
        <v>3.1</v>
      </c>
      <c r="G9" s="1133" t="s">
        <v>474</v>
      </c>
      <c r="H9" s="1112"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098" t="s">
        <v>566</v>
      </c>
      <c r="J9" s="1123"/>
      <c r="K9" s="1102"/>
      <c r="L9" s="1102"/>
      <c r="M9" s="1102"/>
      <c r="N9" s="1102"/>
      <c r="O9" s="1102"/>
      <c r="P9" s="1102"/>
      <c r="Q9" s="1102"/>
      <c r="R9" s="1102"/>
      <c r="S9" s="1102"/>
      <c r="T9" s="1102"/>
    </row>
    <row r="10" spans="1:20" s="1097" customFormat="1" ht="22.5">
      <c r="A10" s="1281"/>
      <c r="B10" s="1102"/>
      <c r="C10" s="1102"/>
      <c r="D10" s="1102"/>
      <c r="F10" s="1124" t="str">
        <f>"4."&amp;mergeValue(A10)</f>
        <v>4.1</v>
      </c>
      <c r="G10" s="1133" t="s">
        <v>475</v>
      </c>
      <c r="H10" s="1113" t="s">
        <v>449</v>
      </c>
      <c r="I10" s="1098"/>
      <c r="J10" s="1123"/>
      <c r="K10" s="1102"/>
      <c r="L10" s="1102"/>
      <c r="M10" s="1102"/>
      <c r="N10" s="1102"/>
      <c r="O10" s="1102"/>
      <c r="P10" s="1102"/>
      <c r="Q10" s="1102"/>
      <c r="R10" s="1102"/>
      <c r="S10" s="1102"/>
      <c r="T10" s="1102"/>
    </row>
    <row r="11" spans="1:20" s="1097" customFormat="1" ht="18.75">
      <c r="A11" s="1281"/>
      <c r="B11" s="1281">
        <v>1</v>
      </c>
      <c r="C11" s="1129"/>
      <c r="D11" s="1129"/>
      <c r="F11" s="1124" t="str">
        <f>"4."&amp;mergeValue(A11) &amp;"."&amp;mergeValue(B11)</f>
        <v>4.1.1</v>
      </c>
      <c r="G11" s="1119" t="s">
        <v>570</v>
      </c>
      <c r="H11" s="1112" t="str">
        <f>IF(region_name="","",region_name)</f>
        <v>Самарская область</v>
      </c>
      <c r="I11" s="1098" t="s">
        <v>478</v>
      </c>
      <c r="J11" s="1123"/>
      <c r="K11" s="1102"/>
      <c r="L11" s="1102"/>
      <c r="M11" s="1102"/>
      <c r="N11" s="1102"/>
      <c r="O11" s="1102"/>
      <c r="P11" s="1102"/>
      <c r="Q11" s="1102"/>
      <c r="R11" s="1102"/>
      <c r="S11" s="1102"/>
      <c r="T11" s="1102"/>
    </row>
    <row r="12" spans="1:20" s="1097" customFormat="1" ht="22.5">
      <c r="A12" s="1281"/>
      <c r="B12" s="1281"/>
      <c r="C12" s="1281">
        <v>1</v>
      </c>
      <c r="D12" s="1129"/>
      <c r="F12" s="1124" t="str">
        <f>"4."&amp;mergeValue(A12) &amp;"."&amp;mergeValue(B12)&amp;"."&amp;mergeValue(C12)</f>
        <v>4.1.1.1</v>
      </c>
      <c r="G12" s="1128" t="s">
        <v>476</v>
      </c>
      <c r="H12" s="1112" t="str">
        <f>IF(Территории!H13="","","" &amp; Территории!H13 &amp; "")</f>
        <v>городской округ Самара</v>
      </c>
      <c r="I12" s="1098" t="s">
        <v>479</v>
      </c>
      <c r="J12" s="1123"/>
      <c r="K12" s="1102"/>
      <c r="L12" s="1102"/>
      <c r="M12" s="1102"/>
      <c r="N12" s="1102"/>
      <c r="O12" s="1102"/>
      <c r="P12" s="1102"/>
      <c r="Q12" s="1102"/>
      <c r="R12" s="1102"/>
      <c r="S12" s="1102"/>
      <c r="T12" s="1102"/>
    </row>
    <row r="13" spans="1:20" s="1097" customFormat="1" ht="56.25">
      <c r="A13" s="1281"/>
      <c r="B13" s="1281"/>
      <c r="C13" s="1281"/>
      <c r="D13" s="1129">
        <v>1</v>
      </c>
      <c r="F13" s="1124" t="str">
        <f>"4."&amp;mergeValue(A13) &amp;"."&amp;mergeValue(B13)&amp;"."&amp;mergeValue(C13)&amp;"."&amp;mergeValue(D13)</f>
        <v>4.1.1.1.1</v>
      </c>
      <c r="G13" s="1136" t="s">
        <v>477</v>
      </c>
      <c r="H13" s="1112" t="str">
        <f>IF(Территории!R14="","","" &amp; Территории!R14 &amp; "")</f>
        <v>городской округ Самара (36701000)</v>
      </c>
      <c r="I13" s="1185" t="s">
        <v>569</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6" t="s">
        <v>571</v>
      </c>
      <c r="H15" s="1276"/>
      <c r="I15" s="1105"/>
      <c r="J15" s="1122"/>
      <c r="K15" s="1122"/>
      <c r="L15" s="1122"/>
      <c r="M15" s="1122"/>
      <c r="N15" s="1122"/>
      <c r="O15" s="1122"/>
      <c r="P15" s="1122"/>
      <c r="Q15" s="1122"/>
      <c r="R15" s="1122"/>
      <c r="S15" s="1122"/>
      <c r="T15" s="1122"/>
    </row>
  </sheetData>
  <sheetProtection algorithmName="SHA-512" hashValue="ealw5Gweu0tPf5RQXP7hEZdUlMQhtWuZf7vdkKCPW/ujw6CHa6JBYvVOasOPzChSggNHUbcAkkN2ubw6SQ8ayA==" saltValue="dEV12chh/TCOtJHjnNFI/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1"/>
    <col min="12" max="16384" width="10.5703125" style="1074"/>
  </cols>
  <sheetData>
    <row r="1" spans="1:17" hidden="1">
      <c r="N1" s="1150"/>
      <c r="O1" s="1150"/>
      <c r="Q1" s="1150"/>
    </row>
    <row r="2" spans="1:17" hidden="1"/>
    <row r="3" spans="1:17" hidden="1"/>
    <row r="4" spans="1:17" ht="3" customHeight="1">
      <c r="C4" s="1080"/>
      <c r="D4" s="1075"/>
      <c r="E4" s="1075"/>
      <c r="F4" s="1075"/>
      <c r="G4" s="1141"/>
      <c r="H4" s="1141"/>
    </row>
    <row r="5" spans="1:17" ht="26.1" customHeight="1">
      <c r="C5" s="1080"/>
      <c r="D5" s="1298" t="s">
        <v>695</v>
      </c>
      <c r="E5" s="1298"/>
      <c r="F5" s="1298"/>
      <c r="G5" s="1298"/>
      <c r="H5" s="1138"/>
    </row>
    <row r="6" spans="1:17" ht="3" customHeight="1">
      <c r="C6" s="1080"/>
      <c r="D6" s="1075"/>
      <c r="E6" s="1142"/>
      <c r="F6" s="1142"/>
      <c r="G6" s="1079"/>
      <c r="H6" s="1143"/>
    </row>
    <row r="7" spans="1:17">
      <c r="C7" s="1080"/>
      <c r="D7" s="1312" t="s">
        <v>445</v>
      </c>
      <c r="E7" s="1312"/>
      <c r="F7" s="1312"/>
      <c r="G7" s="1312"/>
      <c r="H7" s="1351" t="s">
        <v>446</v>
      </c>
    </row>
    <row r="8" spans="1:17">
      <c r="C8" s="1080"/>
      <c r="D8" s="1084" t="s">
        <v>91</v>
      </c>
      <c r="E8" s="1085" t="s">
        <v>448</v>
      </c>
      <c r="F8" s="1085" t="s">
        <v>439</v>
      </c>
      <c r="G8" s="1085" t="s">
        <v>447</v>
      </c>
      <c r="H8" s="1351"/>
    </row>
    <row r="9" spans="1:17" ht="12" customHeight="1">
      <c r="C9" s="1080"/>
      <c r="D9" s="1076" t="s">
        <v>92</v>
      </c>
      <c r="E9" s="1076" t="s">
        <v>48</v>
      </c>
      <c r="F9" s="1076" t="s">
        <v>49</v>
      </c>
      <c r="G9" s="1076" t="s">
        <v>50</v>
      </c>
      <c r="H9" s="1076" t="s">
        <v>67</v>
      </c>
    </row>
    <row r="10" spans="1:17" ht="21" customHeight="1">
      <c r="A10" s="1106"/>
      <c r="C10" s="1080"/>
      <c r="D10" s="1096" t="s">
        <v>92</v>
      </c>
      <c r="E10" s="1151" t="s">
        <v>698</v>
      </c>
      <c r="F10" s="1131"/>
      <c r="G10" s="1111"/>
      <c r="H10" s="1301" t="s">
        <v>700</v>
      </c>
    </row>
    <row r="11" spans="1:17" ht="21" customHeight="1">
      <c r="A11" s="1106"/>
      <c r="C11" s="1080"/>
      <c r="D11" s="1096" t="s">
        <v>48</v>
      </c>
      <c r="E11" s="1151" t="s">
        <v>699</v>
      </c>
      <c r="F11" s="1131"/>
      <c r="G11" s="1111"/>
      <c r="H11" s="1302"/>
    </row>
    <row r="12" spans="1:17" ht="21" customHeight="1">
      <c r="A12" s="1083"/>
      <c r="C12" s="1078"/>
      <c r="D12" s="1096" t="s">
        <v>49</v>
      </c>
      <c r="E12" s="1151" t="s">
        <v>682</v>
      </c>
      <c r="F12" s="1131"/>
      <c r="G12" s="1111"/>
      <c r="H12" s="1302"/>
      <c r="I12" s="1101"/>
      <c r="K12" s="1074"/>
    </row>
    <row r="13" spans="1:17" ht="21" customHeight="1">
      <c r="A13" s="1083"/>
      <c r="C13" s="1078"/>
      <c r="D13" s="1096" t="s">
        <v>50</v>
      </c>
      <c r="E13" s="1151" t="s">
        <v>683</v>
      </c>
      <c r="F13" s="1131"/>
      <c r="G13" s="1111"/>
      <c r="H13" s="1302"/>
      <c r="I13" s="1101"/>
      <c r="K13" s="1074"/>
    </row>
    <row r="14" spans="1:17" ht="15" customHeight="1">
      <c r="A14" s="1106"/>
      <c r="C14" s="1080"/>
      <c r="D14" s="1086"/>
      <c r="E14" s="1153" t="s">
        <v>327</v>
      </c>
      <c r="F14" s="1148"/>
      <c r="G14" s="1146"/>
      <c r="H14" s="1303"/>
    </row>
    <row r="15" spans="1:17">
      <c r="D15" s="1155"/>
      <c r="E15" s="1155"/>
      <c r="F15" s="1155"/>
      <c r="G15" s="1155"/>
      <c r="H15" s="1155"/>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7" t="s">
        <v>470</v>
      </c>
      <c r="G2" s="1278"/>
      <c r="H2" s="1279"/>
      <c r="I2" s="1137"/>
    </row>
    <row r="3" spans="1:20" ht="3" customHeight="1"/>
    <row r="4" spans="1:20" s="1097" customFormat="1" ht="11.25">
      <c r="A4" s="1102"/>
      <c r="B4" s="1102"/>
      <c r="C4" s="1102"/>
      <c r="D4" s="1102"/>
      <c r="F4" s="1231" t="s">
        <v>445</v>
      </c>
      <c r="G4" s="1231"/>
      <c r="H4" s="1231"/>
      <c r="I4" s="1280" t="s">
        <v>446</v>
      </c>
      <c r="J4" s="1102"/>
      <c r="K4" s="1102"/>
      <c r="L4" s="1102"/>
      <c r="M4" s="1102"/>
      <c r="N4" s="1102"/>
      <c r="O4" s="1102"/>
      <c r="P4" s="1102"/>
      <c r="Q4" s="1102"/>
      <c r="R4" s="1102"/>
      <c r="S4" s="1102"/>
      <c r="T4" s="1102"/>
    </row>
    <row r="5" spans="1:20" s="1097" customFormat="1" ht="11.25" customHeight="1">
      <c r="A5" s="1102"/>
      <c r="B5" s="1102"/>
      <c r="C5" s="1102"/>
      <c r="D5" s="1102"/>
      <c r="F5" s="1183" t="s">
        <v>91</v>
      </c>
      <c r="G5" s="1127" t="s">
        <v>448</v>
      </c>
      <c r="H5" s="1195" t="s">
        <v>439</v>
      </c>
      <c r="I5" s="1280"/>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471</v>
      </c>
      <c r="H7" s="1187" t="str">
        <f>IF(dateCh="","",dateCh)</f>
        <v>28.04.2021</v>
      </c>
      <c r="I7" s="1098" t="s">
        <v>472</v>
      </c>
      <c r="J7" s="1123"/>
      <c r="K7" s="1102"/>
      <c r="L7" s="1102"/>
      <c r="M7" s="1102"/>
      <c r="N7" s="1102"/>
      <c r="O7" s="1102"/>
      <c r="P7" s="1102"/>
      <c r="Q7" s="1102"/>
      <c r="R7" s="1102"/>
      <c r="S7" s="1102"/>
      <c r="T7" s="1102"/>
    </row>
    <row r="8" spans="1:20" s="1097" customFormat="1" ht="45">
      <c r="A8" s="1281">
        <v>1</v>
      </c>
      <c r="B8" s="1102"/>
      <c r="C8" s="1102"/>
      <c r="D8" s="1102"/>
      <c r="F8" s="1124" t="str">
        <f>"2." &amp;mergeValue(A8)</f>
        <v>2.1</v>
      </c>
      <c r="G8" s="1133" t="s">
        <v>473</v>
      </c>
      <c r="H8" s="1187" t="str">
        <f>IF('Перечень тарифов'!R21="","наименование отсутствует","" &amp; 'Перечень тарифов'!R21 &amp; "")</f>
        <v>наименование отсутствует</v>
      </c>
      <c r="I8" s="1098" t="s">
        <v>568</v>
      </c>
      <c r="J8" s="1123"/>
      <c r="K8" s="1102"/>
      <c r="L8" s="1102"/>
      <c r="M8" s="1102"/>
      <c r="N8" s="1102"/>
      <c r="O8" s="1102"/>
      <c r="P8" s="1102"/>
      <c r="Q8" s="1102"/>
      <c r="R8" s="1102"/>
      <c r="S8" s="1102"/>
      <c r="T8" s="1102"/>
    </row>
    <row r="9" spans="1:20" s="1097" customFormat="1" ht="22.5">
      <c r="A9" s="1281"/>
      <c r="B9" s="1102"/>
      <c r="C9" s="1102"/>
      <c r="D9" s="1102"/>
      <c r="F9" s="1124" t="str">
        <f>"3." &amp;mergeValue(A9)</f>
        <v>3.1</v>
      </c>
      <c r="G9" s="1133" t="s">
        <v>474</v>
      </c>
      <c r="H9" s="1187"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098" t="s">
        <v>566</v>
      </c>
      <c r="J9" s="1123"/>
      <c r="K9" s="1102"/>
      <c r="L9" s="1102"/>
      <c r="M9" s="1102"/>
      <c r="N9" s="1102"/>
      <c r="O9" s="1102"/>
      <c r="P9" s="1102"/>
      <c r="Q9" s="1102"/>
      <c r="R9" s="1102"/>
      <c r="S9" s="1102"/>
      <c r="T9" s="1102"/>
    </row>
    <row r="10" spans="1:20" s="1097" customFormat="1" ht="22.5">
      <c r="A10" s="1281"/>
      <c r="B10" s="1102"/>
      <c r="C10" s="1102"/>
      <c r="D10" s="1102"/>
      <c r="F10" s="1124" t="str">
        <f>"4."&amp;mergeValue(A10)</f>
        <v>4.1</v>
      </c>
      <c r="G10" s="1133" t="s">
        <v>475</v>
      </c>
      <c r="H10" s="1195" t="s">
        <v>449</v>
      </c>
      <c r="I10" s="1098"/>
      <c r="J10" s="1123"/>
      <c r="K10" s="1102"/>
      <c r="L10" s="1102"/>
      <c r="M10" s="1102"/>
      <c r="N10" s="1102"/>
      <c r="O10" s="1102"/>
      <c r="P10" s="1102"/>
      <c r="Q10" s="1102"/>
      <c r="R10" s="1102"/>
      <c r="S10" s="1102"/>
      <c r="T10" s="1102"/>
    </row>
    <row r="11" spans="1:20" s="1097" customFormat="1" ht="18.75">
      <c r="A11" s="1281"/>
      <c r="B11" s="1281">
        <v>1</v>
      </c>
      <c r="C11" s="1184"/>
      <c r="D11" s="1184"/>
      <c r="F11" s="1124" t="str">
        <f>"4."&amp;mergeValue(A11) &amp;"."&amp;mergeValue(B11)</f>
        <v>4.1.1</v>
      </c>
      <c r="G11" s="1119" t="s">
        <v>570</v>
      </c>
      <c r="H11" s="1187" t="str">
        <f>IF(region_name="","",region_name)</f>
        <v>Самарская область</v>
      </c>
      <c r="I11" s="1098" t="s">
        <v>478</v>
      </c>
      <c r="J11" s="1123"/>
      <c r="K11" s="1102"/>
      <c r="L11" s="1102"/>
      <c r="M11" s="1102"/>
      <c r="N11" s="1102"/>
      <c r="O11" s="1102"/>
      <c r="P11" s="1102"/>
      <c r="Q11" s="1102"/>
      <c r="R11" s="1102"/>
      <c r="S11" s="1102"/>
      <c r="T11" s="1102"/>
    </row>
    <row r="12" spans="1:20" s="1097" customFormat="1" ht="22.5">
      <c r="A12" s="1281"/>
      <c r="B12" s="1281"/>
      <c r="C12" s="1281">
        <v>1</v>
      </c>
      <c r="D12" s="1184"/>
      <c r="F12" s="1124" t="str">
        <f>"4."&amp;mergeValue(A12) &amp;"."&amp;mergeValue(B12)&amp;"."&amp;mergeValue(C12)</f>
        <v>4.1.1.1</v>
      </c>
      <c r="G12" s="1128" t="s">
        <v>476</v>
      </c>
      <c r="H12" s="1187" t="str">
        <f>IF(Территории!H13="","","" &amp; Территории!H13 &amp; "")</f>
        <v>городской округ Самара</v>
      </c>
      <c r="I12" s="1098" t="s">
        <v>479</v>
      </c>
      <c r="J12" s="1123"/>
      <c r="K12" s="1102"/>
      <c r="L12" s="1102"/>
      <c r="M12" s="1102"/>
      <c r="N12" s="1102"/>
      <c r="O12" s="1102"/>
      <c r="P12" s="1102"/>
      <c r="Q12" s="1102"/>
      <c r="R12" s="1102"/>
      <c r="S12" s="1102"/>
      <c r="T12" s="1102"/>
    </row>
    <row r="13" spans="1:20" s="1097" customFormat="1" ht="56.25">
      <c r="A13" s="1281"/>
      <c r="B13" s="1281"/>
      <c r="C13" s="1281"/>
      <c r="D13" s="1184">
        <v>1</v>
      </c>
      <c r="F13" s="1124" t="str">
        <f>"4."&amp;mergeValue(A13) &amp;"."&amp;mergeValue(B13)&amp;"."&amp;mergeValue(C13)&amp;"."&amp;mergeValue(D13)</f>
        <v>4.1.1.1.1</v>
      </c>
      <c r="G13" s="1136" t="s">
        <v>477</v>
      </c>
      <c r="H13" s="1187" t="str">
        <f>IF(Территории!R14="","","" &amp; Территории!R14 &amp; "")</f>
        <v>городской округ Самара (36701000)</v>
      </c>
      <c r="I13" s="1185" t="s">
        <v>569</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6" t="s">
        <v>571</v>
      </c>
      <c r="H15" s="1276"/>
      <c r="I15" s="1105"/>
      <c r="J15" s="1122"/>
      <c r="K15" s="1122"/>
      <c r="L15" s="1122"/>
      <c r="M15" s="1122"/>
      <c r="N15" s="1122"/>
      <c r="O15" s="1122"/>
      <c r="P15" s="1122"/>
      <c r="Q15" s="1122"/>
      <c r="R15" s="1122"/>
      <c r="S15" s="1122"/>
      <c r="T15" s="1122"/>
    </row>
  </sheetData>
  <sheetProtection algorithmName="SHA-512" hashValue="h10uJwYunLlsEAPfMqy+OZSCI3oN/Smod3ZcTQMSmzjp3rg6nBLhBjQcmLu7jkNMAiO1BWJyFymlrnNYKAUFjg==" saltValue="eze47/QN/c4HnbwflS5PR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49"/>
  <sheetViews>
    <sheetView showGridLines="0" topLeftCell="F10" zoomScaleNormal="100" workbookViewId="0">
      <selection activeCell="K25" sqref="K25"/>
    </sheetView>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1"/>
    <col min="16" max="16384" width="10.5703125" style="1074"/>
  </cols>
  <sheetData>
    <row r="1" spans="1:32" hidden="1">
      <c r="S1" s="1149"/>
      <c r="AF1" s="1150"/>
    </row>
    <row r="2" spans="1:32" hidden="1"/>
    <row r="3" spans="1:32" hidden="1"/>
    <row r="4" spans="1:32" ht="3" customHeight="1">
      <c r="C4" s="1080"/>
      <c r="D4" s="1075"/>
      <c r="E4" s="1075"/>
      <c r="F4" s="1075"/>
      <c r="G4" s="1075"/>
      <c r="H4" s="1075"/>
      <c r="I4" s="1075"/>
      <c r="J4" s="1075"/>
      <c r="K4" s="1141"/>
      <c r="L4" s="1141"/>
    </row>
    <row r="5" spans="1:32" ht="26.1" customHeight="1">
      <c r="C5" s="1080"/>
      <c r="D5" s="1298" t="s">
        <v>707</v>
      </c>
      <c r="E5" s="1298"/>
      <c r="F5" s="1298"/>
      <c r="G5" s="1298"/>
      <c r="H5" s="1298"/>
      <c r="I5" s="1298"/>
      <c r="J5" s="1298"/>
      <c r="K5" s="1298"/>
      <c r="L5" s="1125"/>
    </row>
    <row r="6" spans="1:32" ht="3" customHeight="1">
      <c r="C6" s="1080"/>
      <c r="D6" s="1075"/>
      <c r="E6" s="1142"/>
      <c r="F6" s="1142"/>
      <c r="G6" s="1142"/>
      <c r="H6" s="1142"/>
      <c r="I6" s="1142"/>
      <c r="J6" s="1142"/>
      <c r="K6" s="1079"/>
      <c r="L6" s="1143"/>
    </row>
    <row r="7" spans="1:32" ht="18.75">
      <c r="C7" s="1080"/>
      <c r="D7" s="1075"/>
      <c r="E7" s="1159" t="str">
        <f>"Дата подачи заявления об "&amp;IF(datePr_ch="","утверждении","изменении") &amp; " тарифов"</f>
        <v>Дата подачи заявления об утверждении тарифов</v>
      </c>
      <c r="F7" s="1305" t="str">
        <f>IF(datePr_ch="",IF(datePr="","",datePr),datePr_ch)</f>
        <v>23.04.2021</v>
      </c>
      <c r="G7" s="1305"/>
      <c r="H7" s="1305"/>
      <c r="I7" s="1305"/>
      <c r="J7" s="1305"/>
      <c r="K7" s="1305"/>
      <c r="L7" s="1171"/>
      <c r="M7" s="1099"/>
    </row>
    <row r="8" spans="1:32" ht="18.75">
      <c r="C8" s="1080"/>
      <c r="D8" s="1075"/>
      <c r="E8" s="1159" t="str">
        <f>"Номер подачи заявления об "&amp;IF(numberPr_ch="","утверждении","изменении") &amp; " тарифов"</f>
        <v>Номер подачи заявления об утверждении тарифов</v>
      </c>
      <c r="F8" s="1305" t="str">
        <f>IF(numberPr_ch="",IF(numberPr="","",numberPr),numberPr_ch)</f>
        <v>170-р</v>
      </c>
      <c r="G8" s="1305"/>
      <c r="H8" s="1305"/>
      <c r="I8" s="1305"/>
      <c r="J8" s="1305"/>
      <c r="K8" s="1305"/>
      <c r="L8" s="1171"/>
      <c r="M8" s="1099"/>
    </row>
    <row r="9" spans="1:32">
      <c r="C9" s="1080"/>
      <c r="D9" s="1075"/>
      <c r="E9" s="1142"/>
      <c r="F9" s="1142"/>
      <c r="G9" s="1142"/>
      <c r="H9" s="1142"/>
      <c r="I9" s="1142"/>
      <c r="J9" s="1142"/>
      <c r="K9" s="1079"/>
      <c r="L9" s="1143"/>
    </row>
    <row r="10" spans="1:32" ht="21" customHeight="1">
      <c r="C10" s="1080"/>
      <c r="D10" s="1312" t="s">
        <v>445</v>
      </c>
      <c r="E10" s="1312"/>
      <c r="F10" s="1312"/>
      <c r="G10" s="1312"/>
      <c r="H10" s="1312"/>
      <c r="I10" s="1312"/>
      <c r="J10" s="1312"/>
      <c r="K10" s="1312"/>
      <c r="L10" s="1351" t="s">
        <v>446</v>
      </c>
    </row>
    <row r="11" spans="1:32" ht="21" customHeight="1">
      <c r="C11" s="1080"/>
      <c r="D11" s="1295" t="s">
        <v>91</v>
      </c>
      <c r="E11" s="1352" t="s">
        <v>296</v>
      </c>
      <c r="F11" s="1352" t="s">
        <v>19</v>
      </c>
      <c r="G11" s="1354" t="s">
        <v>684</v>
      </c>
      <c r="H11" s="1355"/>
      <c r="I11" s="1356"/>
      <c r="J11" s="1352" t="s">
        <v>439</v>
      </c>
      <c r="K11" s="1352" t="s">
        <v>447</v>
      </c>
      <c r="L11" s="1351"/>
    </row>
    <row r="12" spans="1:32" ht="21" customHeight="1">
      <c r="C12" s="1080"/>
      <c r="D12" s="1297"/>
      <c r="E12" s="1353"/>
      <c r="F12" s="1353"/>
      <c r="G12" s="1358" t="s">
        <v>685</v>
      </c>
      <c r="H12" s="1359"/>
      <c r="I12" s="1085" t="s">
        <v>686</v>
      </c>
      <c r="J12" s="1353"/>
      <c r="K12" s="1353"/>
      <c r="L12" s="1351"/>
    </row>
    <row r="13" spans="1:32" ht="12" customHeight="1">
      <c r="C13" s="1080"/>
      <c r="D13" s="1076" t="s">
        <v>92</v>
      </c>
      <c r="E13" s="1076" t="s">
        <v>48</v>
      </c>
      <c r="F13" s="1076" t="s">
        <v>49</v>
      </c>
      <c r="G13" s="1360" t="s">
        <v>50</v>
      </c>
      <c r="H13" s="1360"/>
      <c r="I13" s="1076" t="s">
        <v>67</v>
      </c>
      <c r="J13" s="1076" t="s">
        <v>68</v>
      </c>
      <c r="K13" s="1076" t="s">
        <v>182</v>
      </c>
      <c r="L13" s="1076" t="s">
        <v>183</v>
      </c>
    </row>
    <row r="14" spans="1:32" ht="14.25" customHeight="1">
      <c r="A14" s="1106"/>
      <c r="C14" s="1080"/>
      <c r="D14" s="1154">
        <v>1</v>
      </c>
      <c r="E14" s="1357" t="s">
        <v>687</v>
      </c>
      <c r="F14" s="1361"/>
      <c r="G14" s="1361"/>
      <c r="H14" s="1361"/>
      <c r="I14" s="1361"/>
      <c r="J14" s="1361"/>
      <c r="K14" s="1361"/>
      <c r="L14" s="1091"/>
      <c r="M14" s="1156"/>
    </row>
    <row r="15" spans="1:32" ht="56.25">
      <c r="A15" s="1106"/>
      <c r="C15" s="1080"/>
      <c r="D15" s="1154" t="s">
        <v>294</v>
      </c>
      <c r="E15" s="1109" t="s">
        <v>449</v>
      </c>
      <c r="F15" s="1109" t="s">
        <v>449</v>
      </c>
      <c r="G15" s="1362" t="s">
        <v>449</v>
      </c>
      <c r="H15" s="1363"/>
      <c r="I15" s="1109" t="s">
        <v>449</v>
      </c>
      <c r="J15" s="1131" t="s">
        <v>1623</v>
      </c>
      <c r="K15" s="1169"/>
      <c r="L15" s="1098" t="s">
        <v>688</v>
      </c>
      <c r="M15" s="1156"/>
    </row>
    <row r="16" spans="1:32" ht="18.75">
      <c r="A16" s="1106"/>
      <c r="B16" s="1095">
        <v>3</v>
      </c>
      <c r="C16" s="1080"/>
      <c r="D16" s="1157">
        <v>2</v>
      </c>
      <c r="E16" s="1364" t="s">
        <v>689</v>
      </c>
      <c r="F16" s="1365"/>
      <c r="G16" s="1365"/>
      <c r="H16" s="1366"/>
      <c r="I16" s="1366"/>
      <c r="J16" s="1366" t="s">
        <v>449</v>
      </c>
      <c r="K16" s="1366"/>
      <c r="L16" s="1152"/>
      <c r="M16" s="1156"/>
    </row>
    <row r="17" spans="1:15" ht="20.100000000000001" customHeight="1">
      <c r="A17" s="1106"/>
      <c r="C17" s="1367"/>
      <c r="D17" s="1368" t="s">
        <v>690</v>
      </c>
      <c r="E17" s="1369"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70" t="str">
        <f>IF('Перечень тарифов'!J21="","наименование отсутствует","" &amp; 'Перечень тарифов'!J21 &amp; "")</f>
        <v>Тариф на теплоноситель, поставляемый потребителям</v>
      </c>
      <c r="G17" s="1109"/>
      <c r="H17" s="1168" t="s">
        <v>1456</v>
      </c>
      <c r="I17" s="1166" t="s">
        <v>2121</v>
      </c>
      <c r="J17" s="1131" t="s">
        <v>247</v>
      </c>
      <c r="K17" s="1109" t="s">
        <v>449</v>
      </c>
      <c r="L17" s="1301" t="s">
        <v>711</v>
      </c>
      <c r="M17" s="1156"/>
    </row>
    <row r="18" spans="1:15" s="1071" customFormat="1" ht="20.100000000000001" customHeight="1">
      <c r="A18" s="1106"/>
      <c r="B18" s="1095"/>
      <c r="C18" s="1367"/>
      <c r="D18" s="1368"/>
      <c r="E18" s="1369"/>
      <c r="F18" s="1370"/>
      <c r="G18" s="1191" t="s">
        <v>2118</v>
      </c>
      <c r="H18" s="1168" t="s">
        <v>2122</v>
      </c>
      <c r="I18" s="1166" t="s">
        <v>2123</v>
      </c>
      <c r="J18" s="1131" t="s">
        <v>245</v>
      </c>
      <c r="K18" s="1109" t="s">
        <v>449</v>
      </c>
      <c r="L18" s="1302"/>
      <c r="M18" s="1156"/>
      <c r="N18" s="1101"/>
      <c r="O18" s="1101"/>
    </row>
    <row r="19" spans="1:15" s="1071" customFormat="1" ht="20.100000000000001" customHeight="1">
      <c r="A19" s="1106"/>
      <c r="B19" s="1095"/>
      <c r="C19" s="1367"/>
      <c r="D19" s="1368"/>
      <c r="E19" s="1369"/>
      <c r="F19" s="1370"/>
      <c r="G19" s="1191" t="s">
        <v>2118</v>
      </c>
      <c r="H19" s="1168" t="s">
        <v>2124</v>
      </c>
      <c r="I19" s="1166" t="s">
        <v>2125</v>
      </c>
      <c r="J19" s="1131" t="s">
        <v>247</v>
      </c>
      <c r="K19" s="1109" t="s">
        <v>449</v>
      </c>
      <c r="L19" s="1302"/>
      <c r="M19" s="1156"/>
      <c r="N19" s="1101"/>
      <c r="O19" s="1101"/>
    </row>
    <row r="20" spans="1:15" s="1071" customFormat="1" ht="20.100000000000001" customHeight="1">
      <c r="A20" s="1106"/>
      <c r="B20" s="1095"/>
      <c r="C20" s="1367"/>
      <c r="D20" s="1368"/>
      <c r="E20" s="1369"/>
      <c r="F20" s="1370"/>
      <c r="G20" s="1191" t="s">
        <v>2118</v>
      </c>
      <c r="H20" s="1168" t="s">
        <v>2126</v>
      </c>
      <c r="I20" s="1166" t="s">
        <v>2127</v>
      </c>
      <c r="J20" s="1131" t="s">
        <v>247</v>
      </c>
      <c r="K20" s="1109" t="s">
        <v>449</v>
      </c>
      <c r="L20" s="1302"/>
      <c r="M20" s="1156"/>
      <c r="N20" s="1101"/>
      <c r="O20" s="1101"/>
    </row>
    <row r="21" spans="1:15" s="1071" customFormat="1" ht="20.100000000000001" customHeight="1">
      <c r="A21" s="1106"/>
      <c r="B21" s="1095"/>
      <c r="C21" s="1367"/>
      <c r="D21" s="1368"/>
      <c r="E21" s="1369"/>
      <c r="F21" s="1370"/>
      <c r="G21" s="1191" t="s">
        <v>2118</v>
      </c>
      <c r="H21" s="1168" t="s">
        <v>2128</v>
      </c>
      <c r="I21" s="1166" t="s">
        <v>2129</v>
      </c>
      <c r="J21" s="1131" t="s">
        <v>247</v>
      </c>
      <c r="K21" s="1109" t="s">
        <v>449</v>
      </c>
      <c r="L21" s="1302"/>
      <c r="M21" s="1156"/>
      <c r="N21" s="1101"/>
      <c r="O21" s="1101"/>
    </row>
    <row r="22" spans="1:15" s="1071" customFormat="1" ht="18.95" customHeight="1">
      <c r="A22" s="1106"/>
      <c r="B22" s="1095"/>
      <c r="C22" s="1367"/>
      <c r="D22" s="1368"/>
      <c r="E22" s="1369"/>
      <c r="F22" s="1370"/>
      <c r="G22" s="1191" t="s">
        <v>2118</v>
      </c>
      <c r="H22" s="1168" t="s">
        <v>2130</v>
      </c>
      <c r="I22" s="1166" t="s">
        <v>1457</v>
      </c>
      <c r="J22" s="1131" t="s">
        <v>247</v>
      </c>
      <c r="K22" s="1109" t="s">
        <v>449</v>
      </c>
      <c r="L22" s="1302"/>
      <c r="M22" s="1156"/>
      <c r="N22" s="1101"/>
      <c r="O22" s="1101"/>
    </row>
    <row r="23" spans="1:15" ht="15" customHeight="1">
      <c r="A23" s="1106"/>
      <c r="C23" s="1367"/>
      <c r="D23" s="1368"/>
      <c r="E23" s="1369"/>
      <c r="F23" s="1370"/>
      <c r="G23" s="1158"/>
      <c r="H23" s="1153" t="s">
        <v>274</v>
      </c>
      <c r="I23" s="1148"/>
      <c r="J23" s="1148"/>
      <c r="K23" s="1146"/>
      <c r="L23" s="1303"/>
      <c r="M23" s="1156"/>
    </row>
    <row r="24" spans="1:15" ht="18.75">
      <c r="A24" s="1106"/>
      <c r="B24" s="1095">
        <v>3</v>
      </c>
      <c r="C24" s="1080"/>
      <c r="D24" s="1096" t="s">
        <v>49</v>
      </c>
      <c r="E24" s="1357" t="s">
        <v>691</v>
      </c>
      <c r="F24" s="1357"/>
      <c r="G24" s="1357"/>
      <c r="H24" s="1357"/>
      <c r="I24" s="1357"/>
      <c r="J24" s="1357"/>
      <c r="K24" s="1357"/>
      <c r="L24" s="1130"/>
      <c r="M24" s="1156"/>
    </row>
    <row r="25" spans="1:15" ht="33.75">
      <c r="A25" s="1106"/>
      <c r="C25" s="1080"/>
      <c r="D25" s="1154" t="s">
        <v>440</v>
      </c>
      <c r="E25" s="1109" t="s">
        <v>449</v>
      </c>
      <c r="F25" s="1109" t="s">
        <v>449</v>
      </c>
      <c r="G25" s="1362" t="s">
        <v>449</v>
      </c>
      <c r="H25" s="1363"/>
      <c r="I25" s="1109" t="s">
        <v>449</v>
      </c>
      <c r="J25" s="1109" t="s">
        <v>449</v>
      </c>
      <c r="K25" s="1037" t="s">
        <v>2131</v>
      </c>
      <c r="L25" s="1098" t="s">
        <v>692</v>
      </c>
      <c r="M25" s="1156"/>
    </row>
    <row r="26" spans="1:15" ht="18.75">
      <c r="A26" s="1106"/>
      <c r="B26" s="1095">
        <v>3</v>
      </c>
      <c r="C26" s="1080"/>
      <c r="D26" s="1096" t="s">
        <v>50</v>
      </c>
      <c r="E26" s="1357" t="s">
        <v>693</v>
      </c>
      <c r="F26" s="1357"/>
      <c r="G26" s="1357"/>
      <c r="H26" s="1357"/>
      <c r="I26" s="1357"/>
      <c r="J26" s="1357"/>
      <c r="K26" s="1357"/>
      <c r="L26" s="1130"/>
      <c r="M26" s="1156"/>
    </row>
    <row r="27" spans="1:15" ht="20.100000000000001" customHeight="1">
      <c r="A27" s="1106"/>
      <c r="C27" s="1367"/>
      <c r="D27" s="1368" t="s">
        <v>441</v>
      </c>
      <c r="E27" s="1369"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7" s="1370" t="str">
        <f>IF('Перечень тарифов'!J21="","наименование отсутствует","" &amp; 'Перечень тарифов'!J21 &amp; "")</f>
        <v>Тариф на теплоноситель, поставляемый потребителям</v>
      </c>
      <c r="G27" s="1109"/>
      <c r="H27" s="1166" t="s">
        <v>1456</v>
      </c>
      <c r="I27" s="1166" t="s">
        <v>2121</v>
      </c>
      <c r="J27" s="1172">
        <f>J35*10.07</f>
        <v>4255.0702425999998</v>
      </c>
      <c r="K27" s="1109" t="s">
        <v>449</v>
      </c>
      <c r="L27" s="1301" t="s">
        <v>712</v>
      </c>
      <c r="M27" s="1156"/>
    </row>
    <row r="28" spans="1:15" s="1071" customFormat="1" ht="20.100000000000001" customHeight="1">
      <c r="A28" s="1106"/>
      <c r="B28" s="1095"/>
      <c r="C28" s="1367"/>
      <c r="D28" s="1368"/>
      <c r="E28" s="1369"/>
      <c r="F28" s="1370"/>
      <c r="G28" s="1191" t="s">
        <v>2118</v>
      </c>
      <c r="H28" s="1168" t="s">
        <v>2122</v>
      </c>
      <c r="I28" s="1166" t="s">
        <v>2123</v>
      </c>
      <c r="J28" s="1172">
        <v>10080.85</v>
      </c>
      <c r="K28" s="1109" t="s">
        <v>449</v>
      </c>
      <c r="L28" s="1302"/>
      <c r="M28" s="1156"/>
      <c r="N28" s="1101"/>
      <c r="O28" s="1101"/>
    </row>
    <row r="29" spans="1:15" s="1071" customFormat="1" ht="20.100000000000001" customHeight="1">
      <c r="A29" s="1106"/>
      <c r="B29" s="1095"/>
      <c r="C29" s="1367"/>
      <c r="D29" s="1368"/>
      <c r="E29" s="1369"/>
      <c r="F29" s="1370"/>
      <c r="G29" s="1191" t="s">
        <v>2118</v>
      </c>
      <c r="H29" s="1168" t="s">
        <v>2124</v>
      </c>
      <c r="I29" s="1166" t="s">
        <v>2125</v>
      </c>
      <c r="J29" s="1172">
        <f>J37*12.41</f>
        <v>10487.6706476</v>
      </c>
      <c r="K29" s="1109" t="s">
        <v>449</v>
      </c>
      <c r="L29" s="1302"/>
      <c r="M29" s="1156"/>
      <c r="N29" s="1101"/>
      <c r="O29" s="1101"/>
    </row>
    <row r="30" spans="1:15" s="1071" customFormat="1" ht="20.100000000000001" customHeight="1">
      <c r="A30" s="1106"/>
      <c r="B30" s="1095"/>
      <c r="C30" s="1367"/>
      <c r="D30" s="1368"/>
      <c r="E30" s="1369"/>
      <c r="F30" s="1370"/>
      <c r="G30" s="1191" t="s">
        <v>2118</v>
      </c>
      <c r="H30" s="1168" t="s">
        <v>2126</v>
      </c>
      <c r="I30" s="1166" t="s">
        <v>2127</v>
      </c>
      <c r="J30" s="1172">
        <f>J38*12.9</f>
        <v>10901.768844</v>
      </c>
      <c r="K30" s="1109" t="s">
        <v>449</v>
      </c>
      <c r="L30" s="1302"/>
      <c r="M30" s="1156"/>
      <c r="N30" s="1101"/>
      <c r="O30" s="1101"/>
    </row>
    <row r="31" spans="1:15" s="1071" customFormat="1" ht="20.100000000000001" customHeight="1">
      <c r="A31" s="1106"/>
      <c r="B31" s="1095"/>
      <c r="C31" s="1367"/>
      <c r="D31" s="1368"/>
      <c r="E31" s="1369"/>
      <c r="F31" s="1370"/>
      <c r="G31" s="1191" t="s">
        <v>2118</v>
      </c>
      <c r="H31" s="1168" t="s">
        <v>2128</v>
      </c>
      <c r="I31" s="1166" t="s">
        <v>2129</v>
      </c>
      <c r="J31" s="1172">
        <f>J39*13.42</f>
        <v>11341.2199912</v>
      </c>
      <c r="K31" s="1109" t="s">
        <v>449</v>
      </c>
      <c r="L31" s="1302"/>
      <c r="M31" s="1156"/>
      <c r="N31" s="1101"/>
      <c r="O31" s="1101"/>
    </row>
    <row r="32" spans="1:15" s="1071" customFormat="1" ht="18.95" customHeight="1">
      <c r="A32" s="1106"/>
      <c r="B32" s="1095"/>
      <c r="C32" s="1367"/>
      <c r="D32" s="1368"/>
      <c r="E32" s="1369"/>
      <c r="F32" s="1370"/>
      <c r="G32" s="1191" t="s">
        <v>2118</v>
      </c>
      <c r="H32" s="1168" t="s">
        <v>2130</v>
      </c>
      <c r="I32" s="1166" t="s">
        <v>1457</v>
      </c>
      <c r="J32" s="1172">
        <f>J40*13.96</f>
        <v>5898.7865528000002</v>
      </c>
      <c r="K32" s="1109" t="s">
        <v>449</v>
      </c>
      <c r="L32" s="1302"/>
      <c r="M32" s="1156"/>
      <c r="N32" s="1101"/>
      <c r="O32" s="1101"/>
    </row>
    <row r="33" spans="1:15" ht="15" customHeight="1">
      <c r="A33" s="1106"/>
      <c r="C33" s="1367"/>
      <c r="D33" s="1368"/>
      <c r="E33" s="1369"/>
      <c r="F33" s="1370"/>
      <c r="G33" s="1158"/>
      <c r="H33" s="1153" t="s">
        <v>274</v>
      </c>
      <c r="I33" s="1145"/>
      <c r="J33" s="1145"/>
      <c r="K33" s="1146"/>
      <c r="L33" s="1303"/>
      <c r="M33" s="1156"/>
    </row>
    <row r="34" spans="1:15" ht="18.75">
      <c r="A34" s="1106"/>
      <c r="C34" s="1080"/>
      <c r="D34" s="1096" t="s">
        <v>67</v>
      </c>
      <c r="E34" s="1357" t="s">
        <v>757</v>
      </c>
      <c r="F34" s="1357"/>
      <c r="G34" s="1357"/>
      <c r="H34" s="1357"/>
      <c r="I34" s="1357"/>
      <c r="J34" s="1357"/>
      <c r="K34" s="1357"/>
      <c r="L34" s="1130"/>
      <c r="M34" s="1156"/>
    </row>
    <row r="35" spans="1:15" ht="20.100000000000001" customHeight="1">
      <c r="A35" s="1106"/>
      <c r="C35" s="1367"/>
      <c r="D35" s="1371" t="s">
        <v>442</v>
      </c>
      <c r="E35" s="1369"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5" s="1370" t="str">
        <f>IF('Перечень тарифов'!J21="","наименование отсутствует","" &amp; 'Перечень тарифов'!J21 &amp; "")</f>
        <v>Тариф на теплоноситель, поставляемый потребителям</v>
      </c>
      <c r="G35" s="1109"/>
      <c r="H35" s="1168" t="s">
        <v>1456</v>
      </c>
      <c r="I35" s="1166" t="s">
        <v>2121</v>
      </c>
      <c r="J35" s="1172">
        <v>422.54917999999998</v>
      </c>
      <c r="K35" s="1109" t="s">
        <v>449</v>
      </c>
      <c r="L35" s="1301" t="s">
        <v>758</v>
      </c>
      <c r="M35" s="1156"/>
    </row>
    <row r="36" spans="1:15" s="1071" customFormat="1" ht="20.100000000000001" customHeight="1">
      <c r="A36" s="1106"/>
      <c r="B36" s="1095"/>
      <c r="C36" s="1367"/>
      <c r="D36" s="1372"/>
      <c r="E36" s="1369"/>
      <c r="F36" s="1370"/>
      <c r="G36" s="1191" t="s">
        <v>2118</v>
      </c>
      <c r="H36" s="1168" t="s">
        <v>2122</v>
      </c>
      <c r="I36" s="1166" t="s">
        <v>2123</v>
      </c>
      <c r="J36" s="1172">
        <v>845.09835999999996</v>
      </c>
      <c r="K36" s="1109" t="s">
        <v>449</v>
      </c>
      <c r="L36" s="1302"/>
      <c r="M36" s="1156"/>
      <c r="N36" s="1101"/>
      <c r="O36" s="1101"/>
    </row>
    <row r="37" spans="1:15" s="1071" customFormat="1" ht="20.100000000000001" customHeight="1">
      <c r="A37" s="1106"/>
      <c r="B37" s="1095"/>
      <c r="C37" s="1367"/>
      <c r="D37" s="1372"/>
      <c r="E37" s="1369"/>
      <c r="F37" s="1370"/>
      <c r="G37" s="1191" t="s">
        <v>2118</v>
      </c>
      <c r="H37" s="1168" t="s">
        <v>2124</v>
      </c>
      <c r="I37" s="1166" t="s">
        <v>2125</v>
      </c>
      <c r="J37" s="1172">
        <v>845.09835999999996</v>
      </c>
      <c r="K37" s="1109" t="s">
        <v>449</v>
      </c>
      <c r="L37" s="1302"/>
      <c r="M37" s="1156"/>
      <c r="N37" s="1101"/>
      <c r="O37" s="1101"/>
    </row>
    <row r="38" spans="1:15" s="1071" customFormat="1" ht="20.100000000000001" customHeight="1">
      <c r="A38" s="1106"/>
      <c r="B38" s="1095"/>
      <c r="C38" s="1367"/>
      <c r="D38" s="1372"/>
      <c r="E38" s="1369"/>
      <c r="F38" s="1370"/>
      <c r="G38" s="1191" t="s">
        <v>2118</v>
      </c>
      <c r="H38" s="1168" t="s">
        <v>2126</v>
      </c>
      <c r="I38" s="1166" t="s">
        <v>2127</v>
      </c>
      <c r="J38" s="1172">
        <v>845.09835999999996</v>
      </c>
      <c r="K38" s="1109" t="s">
        <v>449</v>
      </c>
      <c r="L38" s="1302"/>
      <c r="M38" s="1156"/>
      <c r="N38" s="1101"/>
      <c r="O38" s="1101"/>
    </row>
    <row r="39" spans="1:15" s="1071" customFormat="1" ht="20.100000000000001" customHeight="1">
      <c r="A39" s="1106"/>
      <c r="B39" s="1095"/>
      <c r="C39" s="1367"/>
      <c r="D39" s="1372"/>
      <c r="E39" s="1369"/>
      <c r="F39" s="1370"/>
      <c r="G39" s="1191" t="s">
        <v>2118</v>
      </c>
      <c r="H39" s="1168" t="s">
        <v>2128</v>
      </c>
      <c r="I39" s="1166" t="s">
        <v>2129</v>
      </c>
      <c r="J39" s="1172">
        <v>845.09835999999996</v>
      </c>
      <c r="K39" s="1109" t="s">
        <v>449</v>
      </c>
      <c r="L39" s="1302"/>
      <c r="M39" s="1156"/>
      <c r="N39" s="1101"/>
      <c r="O39" s="1101"/>
    </row>
    <row r="40" spans="1:15" s="1071" customFormat="1" ht="18.95" customHeight="1">
      <c r="A40" s="1106"/>
      <c r="B40" s="1095"/>
      <c r="C40" s="1367"/>
      <c r="D40" s="1372"/>
      <c r="E40" s="1369"/>
      <c r="F40" s="1370"/>
      <c r="G40" s="1191" t="s">
        <v>2118</v>
      </c>
      <c r="H40" s="1168" t="s">
        <v>2130</v>
      </c>
      <c r="I40" s="1166" t="s">
        <v>1457</v>
      </c>
      <c r="J40" s="1172">
        <v>422.54917999999998</v>
      </c>
      <c r="K40" s="1109" t="s">
        <v>449</v>
      </c>
      <c r="L40" s="1302"/>
      <c r="M40" s="1156"/>
      <c r="N40" s="1101"/>
      <c r="O40" s="1101"/>
    </row>
    <row r="41" spans="1:15" ht="15" customHeight="1">
      <c r="A41" s="1106"/>
      <c r="C41" s="1367"/>
      <c r="D41" s="1373"/>
      <c r="E41" s="1369"/>
      <c r="F41" s="1370"/>
      <c r="G41" s="1158"/>
      <c r="H41" s="1153" t="s">
        <v>274</v>
      </c>
      <c r="I41" s="1145"/>
      <c r="J41" s="1145"/>
      <c r="K41" s="1146"/>
      <c r="L41" s="1303"/>
      <c r="M41" s="1156"/>
    </row>
    <row r="42" spans="1:15" ht="26.1" customHeight="1">
      <c r="A42" s="1106"/>
      <c r="C42" s="1080"/>
      <c r="D42" s="1096" t="s">
        <v>68</v>
      </c>
      <c r="E42" s="1357" t="s">
        <v>714</v>
      </c>
      <c r="F42" s="1357"/>
      <c r="G42" s="1357"/>
      <c r="H42" s="1357"/>
      <c r="I42" s="1357"/>
      <c r="J42" s="1357"/>
      <c r="K42" s="1357"/>
      <c r="L42" s="1130"/>
      <c r="M42" s="1156"/>
    </row>
    <row r="43" spans="1:15" ht="101.25" customHeight="1">
      <c r="A43" s="1106"/>
      <c r="C43" s="1367"/>
      <c r="D43" s="1371" t="s">
        <v>443</v>
      </c>
      <c r="E43" s="1369"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43" s="1370" t="str">
        <f>IF('Перечень тарифов'!J21="","наименование отсутствует","" &amp; 'Перечень тарифов'!J21 &amp; "")</f>
        <v>Тариф на теплоноситель, поставляемый потребителям</v>
      </c>
      <c r="G43" s="1109"/>
      <c r="H43" s="1168" t="s">
        <v>1456</v>
      </c>
      <c r="I43" s="1166" t="s">
        <v>1457</v>
      </c>
      <c r="J43" s="1172">
        <v>0</v>
      </c>
      <c r="K43" s="1109" t="s">
        <v>449</v>
      </c>
      <c r="L43" s="1301" t="s">
        <v>715</v>
      </c>
      <c r="M43" s="1156"/>
      <c r="O43" s="1101" t="s">
        <v>553</v>
      </c>
    </row>
    <row r="44" spans="1:15" ht="18.75">
      <c r="A44" s="1106"/>
      <c r="C44" s="1367"/>
      <c r="D44" s="1373"/>
      <c r="E44" s="1369"/>
      <c r="F44" s="1370"/>
      <c r="G44" s="1158"/>
      <c r="H44" s="1153" t="s">
        <v>274</v>
      </c>
      <c r="I44" s="1145"/>
      <c r="J44" s="1145"/>
      <c r="K44" s="1146"/>
      <c r="L44" s="1303"/>
      <c r="M44" s="1156"/>
    </row>
    <row r="45" spans="1:15" ht="25.5" customHeight="1">
      <c r="A45" s="1106"/>
      <c r="B45" s="1095">
        <v>3</v>
      </c>
      <c r="C45" s="1080"/>
      <c r="D45" s="1096" t="s">
        <v>182</v>
      </c>
      <c r="E45" s="1357" t="s">
        <v>713</v>
      </c>
      <c r="F45" s="1357"/>
      <c r="G45" s="1357"/>
      <c r="H45" s="1357"/>
      <c r="I45" s="1357"/>
      <c r="J45" s="1357"/>
      <c r="K45" s="1357"/>
      <c r="L45" s="1130"/>
      <c r="M45" s="1156"/>
    </row>
    <row r="46" spans="1:15" ht="112.5" customHeight="1">
      <c r="A46" s="1106"/>
      <c r="C46" s="1367"/>
      <c r="D46" s="1371" t="s">
        <v>694</v>
      </c>
      <c r="E46" s="1369"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46" s="1370" t="str">
        <f>IF('Перечень тарифов'!J21="","наименование отсутствует","" &amp; 'Перечень тарифов'!J21 &amp; "")</f>
        <v>Тариф на теплоноситель, поставляемый потребителям</v>
      </c>
      <c r="G46" s="1109"/>
      <c r="H46" s="1168" t="s">
        <v>1456</v>
      </c>
      <c r="I46" s="1166" t="s">
        <v>1457</v>
      </c>
      <c r="J46" s="1172">
        <v>0</v>
      </c>
      <c r="K46" s="1109" t="s">
        <v>449</v>
      </c>
      <c r="L46" s="1301" t="s">
        <v>716</v>
      </c>
      <c r="M46" s="1156"/>
    </row>
    <row r="47" spans="1:15" ht="18.75">
      <c r="A47" s="1106"/>
      <c r="C47" s="1367"/>
      <c r="D47" s="1373"/>
      <c r="E47" s="1369"/>
      <c r="F47" s="1370"/>
      <c r="G47" s="1158"/>
      <c r="H47" s="1153" t="s">
        <v>274</v>
      </c>
      <c r="I47" s="1145"/>
      <c r="J47" s="1145"/>
      <c r="K47" s="1146"/>
      <c r="L47" s="1303"/>
      <c r="M47" s="1156"/>
    </row>
    <row r="48" spans="1:15" s="1093" customFormat="1" ht="3" customHeight="1">
      <c r="A48" s="1106"/>
      <c r="D48" s="1160"/>
      <c r="E48" s="1160"/>
      <c r="F48" s="1160"/>
      <c r="G48" s="1160"/>
      <c r="H48" s="1160"/>
      <c r="I48" s="1160"/>
      <c r="J48" s="1160"/>
      <c r="K48" s="1160"/>
      <c r="L48" s="1160"/>
      <c r="N48" s="1144"/>
      <c r="O48" s="1144"/>
    </row>
    <row r="49" spans="4:12" ht="24.75" customHeight="1">
      <c r="D49" s="1147">
        <v>1</v>
      </c>
      <c r="E49" s="1276" t="s">
        <v>710</v>
      </c>
      <c r="F49" s="1276"/>
      <c r="G49" s="1276"/>
      <c r="H49" s="1276"/>
      <c r="I49" s="1276"/>
      <c r="J49" s="1276"/>
      <c r="K49" s="1276"/>
      <c r="L49" s="1276"/>
    </row>
  </sheetData>
  <sheetProtection algorithmName="SHA-512" hashValue="hbfOJj+BMvNmAVelrSert4UhEHgqxBf6nXwq+GVdn8RjhJtOTTrrZBw6qlY1Pkgn5sJENTtELrkPVG6ciwWLeg==" saltValue="OCHVmuXC017ivaX2ivEAfg==" spinCount="100000" sheet="1" objects="1" scenarios="1" formatColumns="0" formatRows="0"/>
  <mergeCells count="48">
    <mergeCell ref="E49:L49"/>
    <mergeCell ref="E45:K45"/>
    <mergeCell ref="C46:C47"/>
    <mergeCell ref="D46:D47"/>
    <mergeCell ref="E46:E47"/>
    <mergeCell ref="F46:F47"/>
    <mergeCell ref="L46:L47"/>
    <mergeCell ref="L43:L44"/>
    <mergeCell ref="L27:L33"/>
    <mergeCell ref="E34:K34"/>
    <mergeCell ref="C35:C41"/>
    <mergeCell ref="D35:D41"/>
    <mergeCell ref="E35:E41"/>
    <mergeCell ref="F35:F41"/>
    <mergeCell ref="L35:L41"/>
    <mergeCell ref="E42:K42"/>
    <mergeCell ref="C43:C44"/>
    <mergeCell ref="D43:D44"/>
    <mergeCell ref="E43:E44"/>
    <mergeCell ref="F43:F44"/>
    <mergeCell ref="G25:H25"/>
    <mergeCell ref="E26:K26"/>
    <mergeCell ref="C27:C33"/>
    <mergeCell ref="D27:D33"/>
    <mergeCell ref="E27:E33"/>
    <mergeCell ref="F27:F33"/>
    <mergeCell ref="C17:C23"/>
    <mergeCell ref="D17:D23"/>
    <mergeCell ref="E17:E23"/>
    <mergeCell ref="F17:F23"/>
    <mergeCell ref="L17:L23"/>
    <mergeCell ref="E24:K24"/>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7 L43 L46 L16:L17 L35"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5"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3:I43 H46:I46 H17:I22 H27:I32 H35:I40" xr:uid="{00000000-0002-0000-2100-000003000000}"/>
    <dataValidation type="list" allowBlank="1" showInputMessage="1" showErrorMessage="1" errorTitle="Ошибка" error="Выберите значение из списка" prompt="Выберите значение из списка" sqref="J17:J22" xr:uid="{00000000-0002-0000-2100-000004000000}">
      <formula1>kind_of_control_method</formula1>
    </dataValidation>
    <dataValidation type="decimal" allowBlank="1" showErrorMessage="1" errorTitle="Ошибка" error="Допускается ввод только действительных чисел!" sqref="J27:J32 J43 J46 J35:J40" xr:uid="{00000000-0002-0000-2100-000005000000}">
      <formula1>-9.99999999999999E+23</formula1>
      <formula2>9.99999999999999E+23</formula2>
    </dataValidation>
  </dataValidations>
  <hyperlinks>
    <hyperlink ref="K25" location="'Форма 4.10.1'!$K$25" tooltip="Кликните по гиперссылке, чтобы перейти по гиперссылке или отредактировать её" display="https://portal.eias.ru/Portal/DownloadPage.aspx?type=12&amp;guid=78e38950-046c-450b-bede-38fed04d34be"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4" t="s">
        <v>460</v>
      </c>
      <c r="E5" s="1374"/>
      <c r="F5" s="1374"/>
      <c r="G5" s="1374"/>
      <c r="H5" s="1374"/>
      <c r="I5" s="1374"/>
      <c r="J5" s="137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6" t="s">
        <v>445</v>
      </c>
      <c r="E8" s="1376"/>
      <c r="F8" s="1376"/>
      <c r="G8" s="1376"/>
      <c r="H8" s="1376"/>
      <c r="I8" s="1376"/>
      <c r="J8" s="1376"/>
      <c r="K8" s="1376" t="s">
        <v>446</v>
      </c>
    </row>
    <row r="9" spans="1:14">
      <c r="D9" s="1376" t="s">
        <v>91</v>
      </c>
      <c r="E9" s="1376" t="s">
        <v>462</v>
      </c>
      <c r="F9" s="1376"/>
      <c r="G9" s="1376" t="s">
        <v>463</v>
      </c>
      <c r="H9" s="1376"/>
      <c r="I9" s="1376"/>
      <c r="J9" s="1376"/>
      <c r="K9" s="1376"/>
    </row>
    <row r="10" spans="1:14" ht="22.5">
      <c r="D10" s="1376"/>
      <c r="E10" s="131" t="s">
        <v>464</v>
      </c>
      <c r="F10" s="131" t="s">
        <v>398</v>
      </c>
      <c r="G10" s="131" t="s">
        <v>398</v>
      </c>
      <c r="H10" s="131" t="s">
        <v>464</v>
      </c>
      <c r="I10" s="131" t="s">
        <v>465</v>
      </c>
      <c r="J10" s="131" t="s">
        <v>447</v>
      </c>
      <c r="K10" s="137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9"/>
      <c r="F12" s="1110"/>
      <c r="G12" s="1110"/>
      <c r="H12" s="1110"/>
      <c r="I12" s="1179"/>
      <c r="J12" s="1037"/>
      <c r="K12" s="1301"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3"/>
    </row>
    <row r="14" spans="1:14" ht="3" customHeight="1">
      <c r="A14" s="125"/>
      <c r="B14" s="125"/>
      <c r="C14" s="125"/>
    </row>
    <row r="15" spans="1:14" ht="27.75" customHeight="1">
      <c r="E15" s="1375" t="s">
        <v>572</v>
      </c>
      <c r="F15" s="1375"/>
      <c r="G15" s="1375"/>
      <c r="H15" s="1375"/>
      <c r="I15" s="1375"/>
      <c r="J15" s="13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40" t="s">
        <v>313</v>
      </c>
      <c r="E7" s="1242"/>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2"/>
    </row>
    <row r="13" spans="3:9" ht="12" customHeight="1">
      <c r="C13" s="47"/>
      <c r="D13" s="401"/>
      <c r="E13" s="402" t="s">
        <v>176</v>
      </c>
    </row>
    <row r="14" spans="3:9" ht="3" customHeight="1"/>
    <row r="15" spans="3:9" ht="22.5" customHeight="1">
      <c r="C15" s="161"/>
      <c r="D15" s="1377" t="s">
        <v>314</v>
      </c>
      <c r="E15" s="137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4" t="s">
        <v>54</v>
      </c>
      <c r="E7" s="1374"/>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8" t="s">
        <v>55</v>
      </c>
      <c r="C2" s="1378"/>
      <c r="D2" s="1378"/>
      <c r="E2" s="410"/>
    </row>
    <row r="3" spans="2:5" ht="3" customHeight="1"/>
    <row r="4" spans="2:5" ht="21.75" customHeight="1" thickBot="1">
      <c r="B4" s="1204" t="s">
        <v>1</v>
      </c>
      <c r="C4" s="1204" t="s">
        <v>90</v>
      </c>
      <c r="D4" s="1204" t="s">
        <v>71</v>
      </c>
    </row>
    <row r="5" spans="2:5" ht="12" thickTop="1"/>
  </sheetData>
  <sheetProtection algorithmName="SHA-512" hashValue="S+sLY0tsXcZPyswhi9GiZLxtPDet6TxtVKZtIIIZxCB15E8S9+e3veX/gHONh41LISjueDD/3OOBNp4OgEX5tQ==" saltValue="qQQuy1qs9RuS0DmbEN759Q==" spinCount="100000" sheet="1" objects="1" scenarios="1" formatColumns="0" formatRows="0" autoFilter="0"/>
  <autoFilter ref="B4:D4" xr:uid="{66FC7515-3B68-4FEA-84B4-C2291D4A281E}"/>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410"/>
      <c r="F9" s="1412"/>
      <c r="G9" s="1400" t="s">
        <v>84</v>
      </c>
      <c r="H9" s="1252"/>
      <c r="I9" s="1252">
        <v>1</v>
      </c>
      <c r="J9" s="1406"/>
      <c r="K9" s="1291" t="s">
        <v>84</v>
      </c>
      <c r="L9" s="1246"/>
      <c r="M9" s="1246" t="s">
        <v>92</v>
      </c>
      <c r="N9" s="1409"/>
      <c r="O9" s="1291" t="s">
        <v>84</v>
      </c>
      <c r="P9" s="1246"/>
      <c r="Q9" s="1246" t="s">
        <v>92</v>
      </c>
      <c r="R9" s="1404"/>
      <c r="S9" s="1291" t="s">
        <v>84</v>
      </c>
      <c r="T9" s="1034"/>
      <c r="U9" s="1034" t="s">
        <v>92</v>
      </c>
      <c r="V9" s="1196"/>
      <c r="W9" s="288"/>
    </row>
    <row r="10" spans="1:23" s="702" customFormat="1" ht="17.100000000000001" customHeight="1">
      <c r="A10" s="197"/>
      <c r="C10" s="152"/>
      <c r="D10" s="1252"/>
      <c r="E10" s="1410"/>
      <c r="F10" s="1412"/>
      <c r="G10" s="1400"/>
      <c r="H10" s="1252"/>
      <c r="I10" s="1252"/>
      <c r="J10" s="1406"/>
      <c r="K10" s="1291"/>
      <c r="L10" s="1246"/>
      <c r="M10" s="1246"/>
      <c r="N10" s="1409"/>
      <c r="O10" s="1291"/>
      <c r="P10" s="1246"/>
      <c r="Q10" s="1246"/>
      <c r="R10" s="1404"/>
      <c r="S10" s="1291"/>
      <c r="T10" s="1036"/>
      <c r="U10" s="707"/>
      <c r="V10" s="708" t="s">
        <v>630</v>
      </c>
      <c r="W10" s="709"/>
    </row>
    <row r="11" spans="1:23" s="96" customFormat="1" ht="17.100000000000001" customHeight="1">
      <c r="A11" s="197"/>
      <c r="C11" s="152"/>
      <c r="D11" s="1250"/>
      <c r="E11" s="1411"/>
      <c r="F11" s="1413"/>
      <c r="G11" s="1250"/>
      <c r="H11" s="1250"/>
      <c r="I11" s="1250"/>
      <c r="J11" s="1407"/>
      <c r="K11" s="1250"/>
      <c r="L11" s="1250"/>
      <c r="M11" s="1250"/>
      <c r="N11" s="1404"/>
      <c r="O11" s="1250"/>
      <c r="P11" s="1035"/>
      <c r="Q11" s="707"/>
      <c r="R11" s="708" t="s">
        <v>629</v>
      </c>
      <c r="S11" s="704"/>
      <c r="T11" s="704"/>
      <c r="U11" s="704"/>
      <c r="V11" s="704"/>
      <c r="W11" s="709"/>
    </row>
    <row r="12" spans="1:23" s="96" customFormat="1" ht="17.100000000000001" customHeight="1">
      <c r="A12" s="197"/>
      <c r="C12" s="152"/>
      <c r="D12" s="1250"/>
      <c r="E12" s="1411"/>
      <c r="F12" s="1413"/>
      <c r="G12" s="1250"/>
      <c r="H12" s="1250"/>
      <c r="I12" s="1250"/>
      <c r="J12" s="1407"/>
      <c r="K12" s="1250"/>
      <c r="L12" s="707"/>
      <c r="M12" s="708"/>
      <c r="N12" s="708" t="s">
        <v>410</v>
      </c>
      <c r="O12" s="708"/>
      <c r="P12" s="708"/>
      <c r="Q12" s="708"/>
      <c r="R12" s="708"/>
      <c r="S12" s="704"/>
      <c r="T12" s="704"/>
      <c r="U12" s="704"/>
      <c r="V12" s="704"/>
      <c r="W12" s="709"/>
    </row>
    <row r="13" spans="1:23" s="96" customFormat="1" ht="17.25" customHeight="1">
      <c r="A13" s="197"/>
      <c r="C13" s="152"/>
      <c r="D13" s="1250"/>
      <c r="E13" s="1411"/>
      <c r="F13" s="1413"/>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5"/>
      <c r="E15" s="1414"/>
      <c r="F15" s="1399"/>
      <c r="G15" s="1401"/>
      <c r="H15" s="1252"/>
      <c r="I15" s="1252">
        <v>1</v>
      </c>
      <c r="J15" s="1406"/>
      <c r="K15" s="1291" t="s">
        <v>84</v>
      </c>
      <c r="L15" s="1246"/>
      <c r="M15" s="1246" t="s">
        <v>92</v>
      </c>
      <c r="N15" s="1409"/>
      <c r="O15" s="1291" t="s">
        <v>84</v>
      </c>
      <c r="P15" s="1246"/>
      <c r="Q15" s="1246" t="s">
        <v>92</v>
      </c>
      <c r="R15" s="1404"/>
      <c r="S15" s="1291" t="s">
        <v>84</v>
      </c>
      <c r="T15" s="1034"/>
      <c r="U15" s="1034" t="s">
        <v>92</v>
      </c>
      <c r="V15" s="1196"/>
      <c r="W15" s="288"/>
    </row>
    <row r="16" spans="1:23" s="705" customFormat="1" ht="16.5" customHeight="1">
      <c r="A16" s="711"/>
      <c r="B16" s="706"/>
      <c r="C16" s="710"/>
      <c r="D16" s="1405"/>
      <c r="E16" s="1414"/>
      <c r="F16" s="1399"/>
      <c r="G16" s="1401"/>
      <c r="H16" s="1252"/>
      <c r="I16" s="1252"/>
      <c r="J16" s="1406"/>
      <c r="K16" s="1291"/>
      <c r="L16" s="1246"/>
      <c r="M16" s="1246"/>
      <c r="N16" s="1409"/>
      <c r="O16" s="1291"/>
      <c r="P16" s="1246"/>
      <c r="Q16" s="1246"/>
      <c r="R16" s="1404"/>
      <c r="S16" s="1291"/>
      <c r="T16" s="1036"/>
      <c r="U16" s="707"/>
      <c r="V16" s="708" t="s">
        <v>630</v>
      </c>
      <c r="W16" s="709"/>
    </row>
    <row r="17" spans="1:36" ht="17.100000000000001" customHeight="1">
      <c r="A17" s="197"/>
      <c r="B17" s="96"/>
      <c r="C17" s="152"/>
      <c r="D17" s="1405"/>
      <c r="E17" s="1414"/>
      <c r="F17" s="1399"/>
      <c r="G17" s="1401"/>
      <c r="H17" s="1252"/>
      <c r="I17" s="1252"/>
      <c r="J17" s="1407"/>
      <c r="K17" s="1291"/>
      <c r="L17" s="1246"/>
      <c r="M17" s="1246"/>
      <c r="N17" s="1404"/>
      <c r="O17" s="1291"/>
      <c r="P17" s="1035"/>
      <c r="Q17" s="707"/>
      <c r="R17" s="708" t="s">
        <v>629</v>
      </c>
      <c r="S17" s="704"/>
      <c r="T17" s="704"/>
      <c r="U17" s="704"/>
      <c r="V17" s="704"/>
      <c r="W17" s="709"/>
    </row>
    <row r="18" spans="1:36" ht="17.100000000000001" customHeight="1">
      <c r="A18" s="197"/>
      <c r="B18" s="96"/>
      <c r="C18" s="152"/>
      <c r="D18" s="1405"/>
      <c r="E18" s="1414"/>
      <c r="F18" s="1399"/>
      <c r="G18" s="1401"/>
      <c r="H18" s="1252"/>
      <c r="I18" s="1252"/>
      <c r="J18" s="1407"/>
      <c r="K18" s="1291"/>
      <c r="L18" s="707"/>
      <c r="M18" s="708"/>
      <c r="N18" s="708" t="s">
        <v>410</v>
      </c>
      <c r="O18" s="708"/>
      <c r="P18" s="708"/>
      <c r="Q18" s="708"/>
      <c r="R18" s="708"/>
      <c r="S18" s="704"/>
      <c r="T18" s="704"/>
      <c r="U18" s="704"/>
      <c r="V18" s="704"/>
      <c r="W18" s="709"/>
    </row>
    <row r="19" spans="1:36" ht="17.100000000000001" customHeight="1">
      <c r="A19" s="197"/>
      <c r="B19" s="96"/>
      <c r="C19" s="152"/>
      <c r="D19" s="1405"/>
      <c r="E19" s="1414"/>
      <c r="F19" s="1399"/>
      <c r="G19" s="1401"/>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8" t="s">
        <v>297</v>
      </c>
      <c r="P27" s="1408"/>
      <c r="Q27" s="1408"/>
      <c r="R27" s="1335" t="s">
        <v>269</v>
      </c>
      <c r="S27" s="1335"/>
      <c r="T27" s="1335"/>
      <c r="U27" s="1312" t="s">
        <v>339</v>
      </c>
      <c r="W27" s="1402"/>
    </row>
    <row r="28" spans="1:36" ht="17.100000000000001" customHeight="1">
      <c r="O28" s="1336" t="s">
        <v>578</v>
      </c>
      <c r="P28" s="1336" t="s">
        <v>270</v>
      </c>
      <c r="Q28" s="1336"/>
      <c r="R28" s="1335"/>
      <c r="S28" s="1335"/>
      <c r="T28" s="1335"/>
      <c r="U28" s="1312"/>
      <c r="W28" s="1402"/>
    </row>
    <row r="29" spans="1:36" ht="37.5" customHeight="1">
      <c r="O29" s="1336"/>
      <c r="P29" s="98" t="s">
        <v>579</v>
      </c>
      <c r="Q29" s="98" t="s">
        <v>6</v>
      </c>
      <c r="R29" s="99" t="s">
        <v>273</v>
      </c>
      <c r="S29" s="1332" t="s">
        <v>272</v>
      </c>
      <c r="T29" s="1332"/>
      <c r="U29" s="1312"/>
      <c r="W29" s="1402"/>
    </row>
    <row r="30" spans="1:36" ht="17.100000000000001" customHeight="1">
      <c r="G30" s="150"/>
      <c r="H30" s="150"/>
      <c r="I30" s="150"/>
      <c r="J30" s="150"/>
      <c r="K30" s="150"/>
      <c r="L30" s="116"/>
      <c r="M30" s="404" t="s">
        <v>182</v>
      </c>
      <c r="N30" s="405"/>
      <c r="O30" s="1403"/>
      <c r="P30" s="1403"/>
      <c r="Q30" s="1403"/>
      <c r="R30" s="1403"/>
      <c r="S30" s="1403"/>
      <c r="T30" s="1403"/>
      <c r="U30" s="1403"/>
      <c r="V30" s="116"/>
      <c r="W30" s="116"/>
      <c r="X30" s="196"/>
      <c r="Y30" s="196"/>
      <c r="Z30" s="196"/>
      <c r="AA30" s="196"/>
      <c r="AB30" s="196"/>
      <c r="AC30" s="196"/>
      <c r="AD30" s="196"/>
      <c r="AE30" s="196"/>
      <c r="AF30" s="196"/>
      <c r="AG30" s="196"/>
      <c r="AH30" s="196"/>
      <c r="AI30" s="196"/>
      <c r="AJ30" s="196"/>
    </row>
    <row r="31" spans="1:36" s="493" customFormat="1" ht="22.5">
      <c r="A31" s="1283">
        <v>1</v>
      </c>
      <c r="B31" s="795"/>
      <c r="C31" s="795"/>
      <c r="D31" s="795"/>
      <c r="E31" s="796"/>
      <c r="F31" s="797"/>
      <c r="G31" s="797"/>
      <c r="H31" s="797"/>
      <c r="I31" s="798"/>
      <c r="J31" s="793"/>
      <c r="K31" s="800"/>
      <c r="L31" s="562">
        <f>mergeValue(A31)</f>
        <v>1</v>
      </c>
      <c r="M31" s="610" t="s">
        <v>19</v>
      </c>
      <c r="N31" s="615"/>
      <c r="O31" s="1385"/>
      <c r="P31" s="1386"/>
      <c r="Q31" s="1386"/>
      <c r="R31" s="1386"/>
      <c r="S31" s="1386"/>
      <c r="T31" s="1386"/>
      <c r="U31" s="1386"/>
      <c r="V31" s="1387"/>
      <c r="W31" s="1130"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3"/>
      <c r="B32" s="1283">
        <v>1</v>
      </c>
      <c r="C32" s="795"/>
      <c r="D32" s="795"/>
      <c r="E32" s="797"/>
      <c r="F32" s="797"/>
      <c r="G32" s="797"/>
      <c r="H32" s="797"/>
      <c r="I32" s="792"/>
      <c r="J32" s="791"/>
      <c r="K32" s="794"/>
      <c r="L32" s="562" t="str">
        <f>mergeValue(A32) &amp;"."&amp; mergeValue(B32)</f>
        <v>1.1</v>
      </c>
      <c r="M32" s="516" t="s">
        <v>15</v>
      </c>
      <c r="N32" s="615"/>
      <c r="O32" s="1385"/>
      <c r="P32" s="1386"/>
      <c r="Q32" s="1386"/>
      <c r="R32" s="1386"/>
      <c r="S32" s="1386"/>
      <c r="T32" s="1386"/>
      <c r="U32" s="1386"/>
      <c r="V32" s="1387"/>
      <c r="W32" s="1130"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3"/>
      <c r="B33" s="1283"/>
      <c r="C33" s="1283">
        <v>1</v>
      </c>
      <c r="D33" s="795"/>
      <c r="E33" s="797"/>
      <c r="F33" s="797"/>
      <c r="G33" s="797"/>
      <c r="H33" s="797"/>
      <c r="I33" s="799"/>
      <c r="J33" s="791"/>
      <c r="K33" s="794"/>
      <c r="L33" s="562" t="str">
        <f>mergeValue(A33) &amp;"."&amp; mergeValue(B33)&amp;"."&amp; mergeValue(C33)</f>
        <v>1.1.1</v>
      </c>
      <c r="M33" s="517" t="s">
        <v>7</v>
      </c>
      <c r="N33" s="615"/>
      <c r="O33" s="1385"/>
      <c r="P33" s="1386"/>
      <c r="Q33" s="1386"/>
      <c r="R33" s="1386"/>
      <c r="S33" s="1386"/>
      <c r="T33" s="1386"/>
      <c r="U33" s="1386"/>
      <c r="V33" s="1387"/>
      <c r="W33" s="1130"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3"/>
      <c r="B34" s="1283"/>
      <c r="C34" s="1283"/>
      <c r="D34" s="1283">
        <v>1</v>
      </c>
      <c r="E34" s="797"/>
      <c r="F34" s="797"/>
      <c r="G34" s="797"/>
      <c r="H34" s="797"/>
      <c r="I34" s="799"/>
      <c r="J34" s="791"/>
      <c r="K34" s="794"/>
      <c r="L34" s="562" t="str">
        <f>mergeValue(A34) &amp;"."&amp; mergeValue(B34)&amp;"."&amp; mergeValue(C34)&amp;"."&amp; mergeValue(D34)</f>
        <v>1.1.1.1</v>
      </c>
      <c r="M34" s="518" t="s">
        <v>21</v>
      </c>
      <c r="N34" s="615"/>
      <c r="O34" s="1385"/>
      <c r="P34" s="1386"/>
      <c r="Q34" s="1386"/>
      <c r="R34" s="1386"/>
      <c r="S34" s="1386"/>
      <c r="T34" s="1386"/>
      <c r="U34" s="1386"/>
      <c r="V34" s="1387"/>
      <c r="W34" s="1130"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3"/>
      <c r="B35" s="1283"/>
      <c r="C35" s="1283"/>
      <c r="D35" s="1283"/>
      <c r="E35" s="1283">
        <v>1</v>
      </c>
      <c r="F35" s="797"/>
      <c r="G35" s="797"/>
      <c r="H35" s="795">
        <v>1</v>
      </c>
      <c r="I35" s="1283">
        <v>1</v>
      </c>
      <c r="J35" s="797"/>
      <c r="K35" s="802"/>
      <c r="L35" s="562" t="str">
        <f>mergeValue(A35) &amp;"."&amp; mergeValue(B35)&amp;"."&amp; mergeValue(C35)&amp;"."&amp; mergeValue(D35)&amp;"."&amp; mergeValue(E35)</f>
        <v>1.1.1.1.1</v>
      </c>
      <c r="M35" s="524" t="s">
        <v>8</v>
      </c>
      <c r="N35" s="615"/>
      <c r="O35" s="1286"/>
      <c r="P35" s="1287"/>
      <c r="Q35" s="1287"/>
      <c r="R35" s="1287"/>
      <c r="S35" s="1287"/>
      <c r="T35" s="1287"/>
      <c r="U35" s="1287"/>
      <c r="V35" s="1288"/>
      <c r="W35" s="1130"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3"/>
      <c r="B36" s="1283"/>
      <c r="C36" s="1283"/>
      <c r="D36" s="1283"/>
      <c r="E36" s="1283"/>
      <c r="F36" s="1283">
        <v>1</v>
      </c>
      <c r="G36" s="795"/>
      <c r="H36" s="795"/>
      <c r="I36" s="1283"/>
      <c r="J36" s="1283">
        <v>1</v>
      </c>
      <c r="K36" s="803"/>
      <c r="L36" s="562" t="str">
        <f>mergeValue(A36) &amp;"."&amp; mergeValue(B36)&amp;"."&amp; mergeValue(C36)&amp;"."&amp; mergeValue(D36)&amp;"."&amp; mergeValue(E36)&amp;"."&amp; mergeValue(F36)</f>
        <v>1.1.1.1.1.1</v>
      </c>
      <c r="M36" s="525" t="s">
        <v>9</v>
      </c>
      <c r="N36" s="615"/>
      <c r="O36" s="1286"/>
      <c r="P36" s="1287"/>
      <c r="Q36" s="1287"/>
      <c r="R36" s="1287"/>
      <c r="S36" s="1287"/>
      <c r="T36" s="1287"/>
      <c r="U36" s="1287"/>
      <c r="V36" s="1288"/>
      <c r="W36" s="1130"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3"/>
      <c r="B37" s="1283"/>
      <c r="C37" s="1283"/>
      <c r="D37" s="1283"/>
      <c r="E37" s="1283"/>
      <c r="F37" s="1283"/>
      <c r="G37" s="795">
        <v>1</v>
      </c>
      <c r="H37" s="795"/>
      <c r="I37" s="1283"/>
      <c r="J37" s="1283"/>
      <c r="K37" s="803">
        <v>1</v>
      </c>
      <c r="L37" s="562" t="str">
        <f>mergeValue(A37) &amp;"."&amp; mergeValue(B37)&amp;"."&amp; mergeValue(C37)&amp;"."&amp; mergeValue(D37)&amp;"."&amp; mergeValue(E37)&amp;"."&amp; mergeValue(F37)&amp;"."&amp; mergeValue(G37)</f>
        <v>1.1.1.1.1.1.1</v>
      </c>
      <c r="M37" s="1016"/>
      <c r="N37" s="615"/>
      <c r="O37" s="532"/>
      <c r="P37" s="532"/>
      <c r="Q37" s="1040"/>
      <c r="R37" s="1290"/>
      <c r="S37" s="1291" t="s">
        <v>83</v>
      </c>
      <c r="T37" s="1290"/>
      <c r="U37" s="1291" t="s">
        <v>83</v>
      </c>
      <c r="V37" s="532"/>
      <c r="W37" s="1301"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3"/>
      <c r="B38" s="1283"/>
      <c r="C38" s="1283"/>
      <c r="D38" s="1283"/>
      <c r="E38" s="1283"/>
      <c r="F38" s="1283"/>
      <c r="G38" s="795"/>
      <c r="H38" s="795"/>
      <c r="I38" s="1283"/>
      <c r="J38" s="1283"/>
      <c r="K38" s="803"/>
      <c r="L38" s="569"/>
      <c r="M38" s="615"/>
      <c r="N38" s="615"/>
      <c r="O38" s="532"/>
      <c r="P38" s="532"/>
      <c r="Q38" s="553" t="str">
        <f>R37 &amp; "-" &amp; T37</f>
        <v>-</v>
      </c>
      <c r="R38" s="1290"/>
      <c r="S38" s="1291"/>
      <c r="T38" s="1290"/>
      <c r="U38" s="1291"/>
      <c r="V38" s="532"/>
      <c r="W38" s="1302"/>
      <c r="X38" s="554"/>
      <c r="Y38" s="558"/>
      <c r="Z38" s="558" t="str">
        <f t="shared" si="0"/>
        <v/>
      </c>
      <c r="AA38" s="558"/>
      <c r="AB38" s="558"/>
      <c r="AC38" s="558"/>
      <c r="AD38" s="554"/>
      <c r="AE38" s="554"/>
      <c r="AF38" s="554"/>
      <c r="AG38" s="554"/>
      <c r="AH38" s="554"/>
      <c r="AI38" s="554"/>
      <c r="AJ38" s="554"/>
    </row>
    <row r="39" spans="1:36" s="493" customFormat="1" ht="15" customHeight="1">
      <c r="A39" s="1283"/>
      <c r="B39" s="1283"/>
      <c r="C39" s="1283"/>
      <c r="D39" s="1283"/>
      <c r="E39" s="1283"/>
      <c r="F39" s="1283"/>
      <c r="G39" s="797"/>
      <c r="H39" s="795"/>
      <c r="I39" s="1283"/>
      <c r="J39" s="1283"/>
      <c r="K39" s="802"/>
      <c r="L39" s="508"/>
      <c r="M39" s="527" t="s">
        <v>24</v>
      </c>
      <c r="N39" s="534"/>
      <c r="O39" s="534"/>
      <c r="P39" s="534"/>
      <c r="Q39" s="534"/>
      <c r="R39" s="534"/>
      <c r="S39" s="534"/>
      <c r="T39" s="534"/>
      <c r="U39" s="534"/>
      <c r="V39" s="530"/>
      <c r="W39" s="1303"/>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3"/>
      <c r="B40" s="1283"/>
      <c r="C40" s="1283"/>
      <c r="D40" s="1283"/>
      <c r="E40" s="1283"/>
      <c r="F40" s="797"/>
      <c r="G40" s="797"/>
      <c r="H40" s="795"/>
      <c r="I40" s="1283"/>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3"/>
      <c r="B41" s="1283"/>
      <c r="C41" s="1283"/>
      <c r="D41" s="1283"/>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3"/>
      <c r="B42" s="1283"/>
      <c r="C42" s="1283"/>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3"/>
      <c r="B43" s="1283"/>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3"/>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3">
        <v>1</v>
      </c>
      <c r="B49" s="813"/>
      <c r="C49" s="813"/>
      <c r="D49" s="813"/>
      <c r="E49" s="814"/>
      <c r="F49" s="815"/>
      <c r="G49" s="815"/>
      <c r="H49" s="815"/>
      <c r="I49" s="816"/>
      <c r="J49" s="811"/>
      <c r="K49" s="818"/>
      <c r="L49" s="562">
        <f>mergeValue(A49)</f>
        <v>1</v>
      </c>
      <c r="M49" s="610" t="s">
        <v>19</v>
      </c>
      <c r="N49" s="615"/>
      <c r="O49" s="1385"/>
      <c r="P49" s="1386"/>
      <c r="Q49" s="1386"/>
      <c r="R49" s="1386"/>
      <c r="S49" s="1386"/>
      <c r="T49" s="1386"/>
      <c r="U49" s="1386"/>
      <c r="V49" s="1387"/>
      <c r="W49" s="1130"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3"/>
      <c r="B50" s="1283">
        <v>1</v>
      </c>
      <c r="C50" s="813"/>
      <c r="D50" s="813"/>
      <c r="E50" s="815"/>
      <c r="F50" s="815"/>
      <c r="G50" s="815"/>
      <c r="H50" s="815"/>
      <c r="I50" s="810"/>
      <c r="J50" s="809"/>
      <c r="K50" s="812"/>
      <c r="L50" s="562" t="str">
        <f>mergeValue(A50) &amp;"."&amp; mergeValue(B50)</f>
        <v>1.1</v>
      </c>
      <c r="M50" s="516" t="s">
        <v>15</v>
      </c>
      <c r="N50" s="615"/>
      <c r="O50" s="1385"/>
      <c r="P50" s="1386"/>
      <c r="Q50" s="1386"/>
      <c r="R50" s="1386"/>
      <c r="S50" s="1386"/>
      <c r="T50" s="1386"/>
      <c r="U50" s="1386"/>
      <c r="V50" s="1387"/>
      <c r="W50" s="1130"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3"/>
      <c r="B51" s="1283"/>
      <c r="C51" s="1283">
        <v>1</v>
      </c>
      <c r="D51" s="813"/>
      <c r="E51" s="815"/>
      <c r="F51" s="815"/>
      <c r="G51" s="815"/>
      <c r="H51" s="815"/>
      <c r="I51" s="817"/>
      <c r="J51" s="809"/>
      <c r="K51" s="812"/>
      <c r="L51" s="562" t="str">
        <f>mergeValue(A51) &amp;"."&amp; mergeValue(B51)&amp;"."&amp; mergeValue(C51)</f>
        <v>1.1.1</v>
      </c>
      <c r="M51" s="517" t="s">
        <v>7</v>
      </c>
      <c r="N51" s="615"/>
      <c r="O51" s="1385"/>
      <c r="P51" s="1386"/>
      <c r="Q51" s="1386"/>
      <c r="R51" s="1386"/>
      <c r="S51" s="1386"/>
      <c r="T51" s="1386"/>
      <c r="U51" s="1386"/>
      <c r="V51" s="1387"/>
      <c r="W51" s="1130"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3"/>
      <c r="B52" s="1283"/>
      <c r="C52" s="1283"/>
      <c r="D52" s="1283">
        <v>1</v>
      </c>
      <c r="E52" s="815"/>
      <c r="F52" s="815"/>
      <c r="G52" s="815"/>
      <c r="H52" s="815"/>
      <c r="I52" s="817"/>
      <c r="J52" s="809"/>
      <c r="K52" s="812"/>
      <c r="L52" s="562" t="str">
        <f>mergeValue(A52) &amp;"."&amp; mergeValue(B52)&amp;"."&amp; mergeValue(C52)&amp;"."&amp; mergeValue(D52)</f>
        <v>1.1.1.1</v>
      </c>
      <c r="M52" s="518" t="s">
        <v>21</v>
      </c>
      <c r="N52" s="615"/>
      <c r="O52" s="1385"/>
      <c r="P52" s="1386"/>
      <c r="Q52" s="1386"/>
      <c r="R52" s="1386"/>
      <c r="S52" s="1386"/>
      <c r="T52" s="1386"/>
      <c r="U52" s="1386"/>
      <c r="V52" s="1387"/>
      <c r="W52" s="1130"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3"/>
      <c r="B53" s="1283"/>
      <c r="C53" s="1283"/>
      <c r="D53" s="1283"/>
      <c r="E53" s="1283">
        <v>1</v>
      </c>
      <c r="F53" s="815"/>
      <c r="G53" s="815"/>
      <c r="H53" s="813">
        <v>1</v>
      </c>
      <c r="I53" s="1283">
        <v>1</v>
      </c>
      <c r="J53" s="815"/>
      <c r="K53" s="820"/>
      <c r="L53" s="562" t="str">
        <f>mergeValue(A53) &amp;"."&amp; mergeValue(B53)&amp;"."&amp; mergeValue(C53)&amp;"."&amp; mergeValue(D53)&amp;"."&amp; mergeValue(E53)</f>
        <v>1.1.1.1.1</v>
      </c>
      <c r="M53" s="524" t="s">
        <v>8</v>
      </c>
      <c r="N53" s="615"/>
      <c r="O53" s="1286"/>
      <c r="P53" s="1287"/>
      <c r="Q53" s="1287"/>
      <c r="R53" s="1287"/>
      <c r="S53" s="1287"/>
      <c r="T53" s="1287"/>
      <c r="U53" s="1287"/>
      <c r="V53" s="1288"/>
      <c r="W53" s="1130"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3"/>
      <c r="B54" s="1283"/>
      <c r="C54" s="1283"/>
      <c r="D54" s="1283"/>
      <c r="E54" s="1283"/>
      <c r="F54" s="1283">
        <v>1</v>
      </c>
      <c r="G54" s="813"/>
      <c r="H54" s="813"/>
      <c r="I54" s="1283"/>
      <c r="J54" s="1283">
        <v>1</v>
      </c>
      <c r="K54" s="821"/>
      <c r="L54" s="562" t="str">
        <f>mergeValue(A54) &amp;"."&amp; mergeValue(B54)&amp;"."&amp; mergeValue(C54)&amp;"."&amp; mergeValue(D54)&amp;"."&amp; mergeValue(E54)&amp;"."&amp; mergeValue(F54)</f>
        <v>1.1.1.1.1.1</v>
      </c>
      <c r="M54" s="525" t="s">
        <v>9</v>
      </c>
      <c r="N54" s="615"/>
      <c r="O54" s="1286"/>
      <c r="P54" s="1287"/>
      <c r="Q54" s="1287"/>
      <c r="R54" s="1287"/>
      <c r="S54" s="1287"/>
      <c r="T54" s="1287"/>
      <c r="U54" s="1287"/>
      <c r="V54" s="1288"/>
      <c r="W54" s="1130"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3"/>
      <c r="B55" s="1283"/>
      <c r="C55" s="1283"/>
      <c r="D55" s="1283"/>
      <c r="E55" s="1283"/>
      <c r="F55" s="1283"/>
      <c r="G55" s="813">
        <v>1</v>
      </c>
      <c r="H55" s="813"/>
      <c r="I55" s="1283"/>
      <c r="J55" s="1283"/>
      <c r="K55" s="821">
        <v>1</v>
      </c>
      <c r="L55" s="562" t="str">
        <f>mergeValue(A55) &amp;"."&amp; mergeValue(B55)&amp;"."&amp; mergeValue(C55)&amp;"."&amp; mergeValue(D55)&amp;"."&amp; mergeValue(E55)&amp;"."&amp; mergeValue(F55)&amp;"."&amp; mergeValue(G55)</f>
        <v>1.1.1.1.1.1.1</v>
      </c>
      <c r="M55" s="1016"/>
      <c r="N55" s="615"/>
      <c r="O55" s="532"/>
      <c r="P55" s="532"/>
      <c r="Q55" s="1040"/>
      <c r="R55" s="1290"/>
      <c r="S55" s="1291" t="s">
        <v>83</v>
      </c>
      <c r="T55" s="1290"/>
      <c r="U55" s="1291" t="s">
        <v>83</v>
      </c>
      <c r="V55" s="532"/>
      <c r="W55" s="1301"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3"/>
      <c r="B56" s="1283"/>
      <c r="C56" s="1283"/>
      <c r="D56" s="1283"/>
      <c r="E56" s="1283"/>
      <c r="F56" s="1283"/>
      <c r="G56" s="813"/>
      <c r="H56" s="813"/>
      <c r="I56" s="1283"/>
      <c r="J56" s="1283"/>
      <c r="K56" s="821"/>
      <c r="L56" s="569"/>
      <c r="M56" s="615"/>
      <c r="N56" s="615"/>
      <c r="O56" s="532"/>
      <c r="P56" s="532"/>
      <c r="Q56" s="553" t="str">
        <f>R55 &amp; "-" &amp; T55</f>
        <v>-</v>
      </c>
      <c r="R56" s="1290"/>
      <c r="S56" s="1291"/>
      <c r="T56" s="1290"/>
      <c r="U56" s="1291"/>
      <c r="V56" s="532"/>
      <c r="W56" s="1302"/>
      <c r="X56" s="554"/>
      <c r="Y56" s="558"/>
      <c r="Z56" s="558" t="str">
        <f t="shared" si="1"/>
        <v/>
      </c>
      <c r="AA56" s="558"/>
      <c r="AB56" s="558"/>
      <c r="AC56" s="558"/>
      <c r="AD56" s="554"/>
      <c r="AE56" s="554"/>
      <c r="AF56" s="554"/>
      <c r="AG56" s="554"/>
      <c r="AH56" s="554"/>
      <c r="AI56" s="554"/>
      <c r="AJ56" s="554"/>
    </row>
    <row r="57" spans="1:36" s="493" customFormat="1" ht="15" customHeight="1">
      <c r="A57" s="1283"/>
      <c r="B57" s="1283"/>
      <c r="C57" s="1283"/>
      <c r="D57" s="1283"/>
      <c r="E57" s="1283"/>
      <c r="F57" s="1283"/>
      <c r="G57" s="815"/>
      <c r="H57" s="813"/>
      <c r="I57" s="1283"/>
      <c r="J57" s="1283"/>
      <c r="K57" s="820"/>
      <c r="L57" s="508"/>
      <c r="M57" s="527" t="s">
        <v>24</v>
      </c>
      <c r="N57" s="534"/>
      <c r="O57" s="534"/>
      <c r="P57" s="534"/>
      <c r="Q57" s="534"/>
      <c r="R57" s="534"/>
      <c r="S57" s="534"/>
      <c r="T57" s="534"/>
      <c r="U57" s="534"/>
      <c r="V57" s="530"/>
      <c r="W57" s="1303"/>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3"/>
      <c r="B58" s="1283"/>
      <c r="C58" s="1283"/>
      <c r="D58" s="1283"/>
      <c r="E58" s="1283"/>
      <c r="F58" s="815"/>
      <c r="G58" s="815"/>
      <c r="H58" s="813"/>
      <c r="I58" s="1283"/>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3"/>
      <c r="B59" s="1283"/>
      <c r="C59" s="1283"/>
      <c r="D59" s="1283"/>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3"/>
      <c r="B60" s="1283"/>
      <c r="C60" s="1283"/>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3"/>
      <c r="B61" s="1283"/>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3"/>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3">
        <v>1</v>
      </c>
      <c r="B67" s="831"/>
      <c r="C67" s="831"/>
      <c r="D67" s="831"/>
      <c r="E67" s="832"/>
      <c r="F67" s="833"/>
      <c r="G67" s="833"/>
      <c r="H67" s="833"/>
      <c r="I67" s="834"/>
      <c r="J67" s="829"/>
      <c r="K67" s="836"/>
      <c r="L67" s="562">
        <f>mergeValue(A67)</f>
        <v>1</v>
      </c>
      <c r="M67" s="610" t="s">
        <v>19</v>
      </c>
      <c r="N67" s="615"/>
      <c r="O67" s="1385"/>
      <c r="P67" s="1386"/>
      <c r="Q67" s="1386"/>
      <c r="R67" s="1386"/>
      <c r="S67" s="1386"/>
      <c r="T67" s="1386"/>
      <c r="U67" s="1386"/>
      <c r="V67" s="1387"/>
      <c r="W67" s="1130"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3"/>
      <c r="B68" s="1283">
        <v>1</v>
      </c>
      <c r="C68" s="831"/>
      <c r="D68" s="831"/>
      <c r="E68" s="833"/>
      <c r="F68" s="833"/>
      <c r="G68" s="833"/>
      <c r="H68" s="833"/>
      <c r="I68" s="828"/>
      <c r="J68" s="827"/>
      <c r="K68" s="830"/>
      <c r="L68" s="562" t="str">
        <f>mergeValue(A68) &amp;"."&amp; mergeValue(B68)</f>
        <v>1.1</v>
      </c>
      <c r="M68" s="516" t="s">
        <v>15</v>
      </c>
      <c r="N68" s="615"/>
      <c r="O68" s="1385"/>
      <c r="P68" s="1386"/>
      <c r="Q68" s="1386"/>
      <c r="R68" s="1386"/>
      <c r="S68" s="1386"/>
      <c r="T68" s="1386"/>
      <c r="U68" s="1386"/>
      <c r="V68" s="1387"/>
      <c r="W68" s="1130"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3"/>
      <c r="B69" s="1283"/>
      <c r="C69" s="1283">
        <v>1</v>
      </c>
      <c r="D69" s="831"/>
      <c r="E69" s="833"/>
      <c r="F69" s="833"/>
      <c r="G69" s="833"/>
      <c r="H69" s="833"/>
      <c r="I69" s="835"/>
      <c r="J69" s="827"/>
      <c r="K69" s="830"/>
      <c r="L69" s="562" t="str">
        <f>mergeValue(A69) &amp;"."&amp; mergeValue(B69)&amp;"."&amp; mergeValue(C69)</f>
        <v>1.1.1</v>
      </c>
      <c r="M69" s="517" t="s">
        <v>7</v>
      </c>
      <c r="N69" s="615"/>
      <c r="O69" s="1385"/>
      <c r="P69" s="1386"/>
      <c r="Q69" s="1386"/>
      <c r="R69" s="1386"/>
      <c r="S69" s="1386"/>
      <c r="T69" s="1386"/>
      <c r="U69" s="1386"/>
      <c r="V69" s="1387"/>
      <c r="W69" s="1130"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3"/>
      <c r="B70" s="1283"/>
      <c r="C70" s="1283"/>
      <c r="D70" s="1283">
        <v>1</v>
      </c>
      <c r="E70" s="833"/>
      <c r="F70" s="833"/>
      <c r="G70" s="833"/>
      <c r="H70" s="833"/>
      <c r="I70" s="835"/>
      <c r="J70" s="827"/>
      <c r="K70" s="830"/>
      <c r="L70" s="562" t="str">
        <f>mergeValue(A70) &amp;"."&amp; mergeValue(B70)&amp;"."&amp; mergeValue(C70)&amp;"."&amp; mergeValue(D70)</f>
        <v>1.1.1.1</v>
      </c>
      <c r="M70" s="518" t="s">
        <v>21</v>
      </c>
      <c r="N70" s="615"/>
      <c r="O70" s="1385"/>
      <c r="P70" s="1386"/>
      <c r="Q70" s="1386"/>
      <c r="R70" s="1386"/>
      <c r="S70" s="1386"/>
      <c r="T70" s="1386"/>
      <c r="U70" s="1386"/>
      <c r="V70" s="1387"/>
      <c r="W70" s="1130"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3"/>
      <c r="B71" s="1283"/>
      <c r="C71" s="1283"/>
      <c r="D71" s="1283"/>
      <c r="E71" s="1283">
        <v>1</v>
      </c>
      <c r="F71" s="833"/>
      <c r="G71" s="833"/>
      <c r="H71" s="831">
        <v>1</v>
      </c>
      <c r="I71" s="1283">
        <v>1</v>
      </c>
      <c r="J71" s="833"/>
      <c r="K71" s="838"/>
      <c r="L71" s="562" t="str">
        <f>mergeValue(A71) &amp;"."&amp; mergeValue(B71)&amp;"."&amp; mergeValue(C71)&amp;"."&amp; mergeValue(D71)&amp;"."&amp; mergeValue(E71)</f>
        <v>1.1.1.1.1</v>
      </c>
      <c r="M71" s="524" t="s">
        <v>8</v>
      </c>
      <c r="N71" s="615"/>
      <c r="O71" s="1286"/>
      <c r="P71" s="1287"/>
      <c r="Q71" s="1287"/>
      <c r="R71" s="1287"/>
      <c r="S71" s="1287"/>
      <c r="T71" s="1287"/>
      <c r="U71" s="1287"/>
      <c r="V71" s="1288"/>
      <c r="W71" s="1130"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3"/>
      <c r="B72" s="1283"/>
      <c r="C72" s="1283"/>
      <c r="D72" s="1283"/>
      <c r="E72" s="1283"/>
      <c r="F72" s="1283">
        <v>1</v>
      </c>
      <c r="G72" s="831"/>
      <c r="H72" s="831"/>
      <c r="I72" s="1283"/>
      <c r="J72" s="1283">
        <v>1</v>
      </c>
      <c r="K72" s="839"/>
      <c r="L72" s="562" t="str">
        <f>mergeValue(A72) &amp;"."&amp; mergeValue(B72)&amp;"."&amp; mergeValue(C72)&amp;"."&amp; mergeValue(D72)&amp;"."&amp; mergeValue(E72)&amp;"."&amp; mergeValue(F72)</f>
        <v>1.1.1.1.1.1</v>
      </c>
      <c r="M72" s="525" t="s">
        <v>9</v>
      </c>
      <c r="N72" s="615"/>
      <c r="O72" s="1286"/>
      <c r="P72" s="1287"/>
      <c r="Q72" s="1287"/>
      <c r="R72" s="1287"/>
      <c r="S72" s="1287"/>
      <c r="T72" s="1287"/>
      <c r="U72" s="1287"/>
      <c r="V72" s="1288"/>
      <c r="W72" s="1130"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3"/>
      <c r="B73" s="1283"/>
      <c r="C73" s="1283"/>
      <c r="D73" s="1283"/>
      <c r="E73" s="1283"/>
      <c r="F73" s="1283"/>
      <c r="G73" s="831">
        <v>1</v>
      </c>
      <c r="H73" s="831"/>
      <c r="I73" s="1283"/>
      <c r="J73" s="1283"/>
      <c r="K73" s="839">
        <v>1</v>
      </c>
      <c r="L73" s="562" t="str">
        <f>mergeValue(A73) &amp;"."&amp; mergeValue(B73)&amp;"."&amp; mergeValue(C73)&amp;"."&amp; mergeValue(D73)&amp;"."&amp; mergeValue(E73)&amp;"."&amp; mergeValue(F73)&amp;"."&amp; mergeValue(G73)</f>
        <v>1.1.1.1.1.1.1</v>
      </c>
      <c r="M73" s="1016"/>
      <c r="N73" s="615"/>
      <c r="O73" s="532"/>
      <c r="P73" s="532"/>
      <c r="Q73" s="1040"/>
      <c r="R73" s="1290"/>
      <c r="S73" s="1291" t="s">
        <v>83</v>
      </c>
      <c r="T73" s="1290"/>
      <c r="U73" s="1291" t="s">
        <v>83</v>
      </c>
      <c r="V73" s="532"/>
      <c r="W73" s="1301"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3"/>
      <c r="B74" s="1283"/>
      <c r="C74" s="1283"/>
      <c r="D74" s="1283"/>
      <c r="E74" s="1283"/>
      <c r="F74" s="1283"/>
      <c r="G74" s="831"/>
      <c r="H74" s="831"/>
      <c r="I74" s="1283"/>
      <c r="J74" s="1283"/>
      <c r="K74" s="839"/>
      <c r="L74" s="569"/>
      <c r="M74" s="615"/>
      <c r="N74" s="615"/>
      <c r="O74" s="532"/>
      <c r="P74" s="532"/>
      <c r="Q74" s="553" t="str">
        <f>R73 &amp; "-" &amp; T73</f>
        <v>-</v>
      </c>
      <c r="R74" s="1290"/>
      <c r="S74" s="1291"/>
      <c r="T74" s="1290"/>
      <c r="U74" s="1291"/>
      <c r="V74" s="532"/>
      <c r="W74" s="1302"/>
      <c r="X74" s="554"/>
      <c r="Y74" s="558"/>
      <c r="Z74" s="558" t="str">
        <f t="shared" si="2"/>
        <v/>
      </c>
      <c r="AA74" s="558"/>
      <c r="AB74" s="558"/>
      <c r="AC74" s="558"/>
      <c r="AD74" s="554"/>
      <c r="AE74" s="554"/>
      <c r="AF74" s="554"/>
      <c r="AG74" s="554"/>
      <c r="AH74" s="554"/>
      <c r="AI74" s="554"/>
      <c r="AJ74" s="554"/>
    </row>
    <row r="75" spans="1:36" s="493" customFormat="1" ht="15" customHeight="1">
      <c r="A75" s="1283"/>
      <c r="B75" s="1283"/>
      <c r="C75" s="1283"/>
      <c r="D75" s="1283"/>
      <c r="E75" s="1283"/>
      <c r="F75" s="1283"/>
      <c r="G75" s="833"/>
      <c r="H75" s="831"/>
      <c r="I75" s="1283"/>
      <c r="J75" s="1283"/>
      <c r="K75" s="838"/>
      <c r="L75" s="508"/>
      <c r="M75" s="527" t="s">
        <v>24</v>
      </c>
      <c r="N75" s="534"/>
      <c r="O75" s="534"/>
      <c r="P75" s="534"/>
      <c r="Q75" s="534"/>
      <c r="R75" s="534"/>
      <c r="S75" s="534"/>
      <c r="T75" s="534"/>
      <c r="U75" s="534"/>
      <c r="V75" s="530"/>
      <c r="W75" s="1303"/>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3"/>
      <c r="B76" s="1283"/>
      <c r="C76" s="1283"/>
      <c r="D76" s="1283"/>
      <c r="E76" s="1283"/>
      <c r="F76" s="833"/>
      <c r="G76" s="833"/>
      <c r="H76" s="831"/>
      <c r="I76" s="1283"/>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3"/>
      <c r="B77" s="1283"/>
      <c r="C77" s="1283"/>
      <c r="D77" s="1283"/>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3"/>
      <c r="B78" s="1283"/>
      <c r="C78" s="1283"/>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3"/>
      <c r="B79" s="1283"/>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3"/>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71"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71" ht="18.75" customHeight="1">
      <c r="X82" s="196"/>
      <c r="Y82" s="196"/>
      <c r="Z82" s="196"/>
      <c r="AA82" s="196"/>
      <c r="AB82" s="196"/>
      <c r="AC82" s="196"/>
      <c r="AD82" s="196"/>
      <c r="AE82" s="196"/>
      <c r="AF82" s="196"/>
      <c r="AG82" s="196"/>
      <c r="AH82" s="196"/>
      <c r="AI82" s="196"/>
      <c r="AJ82" s="196"/>
    </row>
    <row r="83" spans="1:71"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71"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71" s="493" customFormat="1" ht="22.5">
      <c r="A85" s="1283">
        <v>1</v>
      </c>
      <c r="B85" s="867"/>
      <c r="C85" s="867"/>
      <c r="D85" s="867"/>
      <c r="E85" s="868"/>
      <c r="F85" s="869"/>
      <c r="G85" s="867"/>
      <c r="H85" s="867"/>
      <c r="I85" s="870"/>
      <c r="J85" s="865"/>
      <c r="K85" s="874">
        <v>1</v>
      </c>
      <c r="L85" s="562">
        <f>mergeValue(A85)</f>
        <v>1</v>
      </c>
      <c r="M85" s="610" t="s">
        <v>19</v>
      </c>
      <c r="N85" s="549"/>
      <c r="O85" s="1379"/>
      <c r="P85" s="1380"/>
      <c r="Q85" s="1380"/>
      <c r="R85" s="1380"/>
      <c r="S85" s="1380"/>
      <c r="T85" s="1380"/>
      <c r="U85" s="1380"/>
      <c r="V85" s="1380"/>
      <c r="W85" s="1380"/>
      <c r="X85" s="1380"/>
      <c r="Y85" s="1380"/>
      <c r="Z85" s="1380"/>
      <c r="AA85" s="1380"/>
      <c r="AB85" s="1380"/>
      <c r="AC85" s="1380"/>
      <c r="AD85" s="1380"/>
      <c r="AE85" s="1380"/>
      <c r="AF85" s="1380"/>
      <c r="AG85" s="1380"/>
      <c r="AH85" s="1380"/>
      <c r="AI85" s="1380"/>
      <c r="AJ85" s="1380"/>
      <c r="AK85" s="1380"/>
      <c r="AL85" s="1380"/>
      <c r="AM85" s="1380"/>
      <c r="AN85" s="1380"/>
      <c r="AO85" s="1380"/>
      <c r="AP85" s="1380"/>
      <c r="AQ85" s="1380"/>
      <c r="AR85" s="1380"/>
      <c r="AS85" s="1380"/>
      <c r="AT85" s="1380"/>
      <c r="AU85" s="1380"/>
      <c r="AV85" s="1380"/>
      <c r="AW85" s="1380"/>
      <c r="AX85" s="1380"/>
      <c r="AY85" s="1380"/>
      <c r="AZ85" s="1380"/>
      <c r="BA85" s="1380"/>
      <c r="BB85" s="1380"/>
      <c r="BC85" s="1380"/>
      <c r="BD85" s="1380"/>
      <c r="BE85" s="1381"/>
      <c r="BF85" s="1130" t="s">
        <v>718</v>
      </c>
      <c r="BG85" s="554"/>
      <c r="BH85" s="554"/>
      <c r="BI85" s="554"/>
      <c r="BJ85" s="554"/>
      <c r="BK85" s="554"/>
      <c r="BL85" s="554"/>
      <c r="BM85" s="554"/>
      <c r="BN85" s="554"/>
      <c r="BO85" s="554"/>
      <c r="BP85" s="554"/>
      <c r="BQ85" s="554"/>
      <c r="BR85" s="554"/>
    </row>
    <row r="86" spans="1:71" s="493" customFormat="1" ht="22.5">
      <c r="A86" s="1283"/>
      <c r="B86" s="1283">
        <v>1</v>
      </c>
      <c r="C86" s="867"/>
      <c r="D86" s="867"/>
      <c r="E86" s="869"/>
      <c r="F86" s="869"/>
      <c r="G86" s="867"/>
      <c r="H86" s="867"/>
      <c r="I86" s="864"/>
      <c r="J86" s="863"/>
      <c r="K86" s="874">
        <v>1</v>
      </c>
      <c r="L86" s="562" t="str">
        <f>mergeValue(A86) &amp;"."&amp; mergeValue(B86)</f>
        <v>1.1</v>
      </c>
      <c r="M86" s="516" t="s">
        <v>15</v>
      </c>
      <c r="N86" s="549"/>
      <c r="O86" s="1379"/>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1"/>
      <c r="BF86" s="1130" t="s">
        <v>459</v>
      </c>
      <c r="BG86" s="554"/>
      <c r="BH86" s="554"/>
      <c r="BI86" s="554"/>
      <c r="BJ86" s="554"/>
      <c r="BK86" s="554"/>
      <c r="BL86" s="554"/>
      <c r="BM86" s="554"/>
      <c r="BN86" s="554"/>
      <c r="BO86" s="554"/>
      <c r="BP86" s="554"/>
      <c r="BQ86" s="554"/>
      <c r="BR86" s="554"/>
    </row>
    <row r="87" spans="1:71" s="493" customFormat="1" ht="22.5">
      <c r="A87" s="1283"/>
      <c r="B87" s="1283"/>
      <c r="C87" s="1283">
        <v>1</v>
      </c>
      <c r="D87" s="867"/>
      <c r="E87" s="869"/>
      <c r="F87" s="869"/>
      <c r="G87" s="867"/>
      <c r="H87" s="867"/>
      <c r="I87" s="871"/>
      <c r="J87" s="863"/>
      <c r="K87" s="874">
        <v>1</v>
      </c>
      <c r="L87" s="562" t="str">
        <f>mergeValue(A87) &amp;"."&amp; mergeValue(B87)&amp;"."&amp; mergeValue(C87)</f>
        <v>1.1.1</v>
      </c>
      <c r="M87" s="517" t="s">
        <v>7</v>
      </c>
      <c r="N87" s="549"/>
      <c r="O87" s="1379"/>
      <c r="P87" s="1380"/>
      <c r="Q87" s="1380"/>
      <c r="R87" s="1380"/>
      <c r="S87" s="1380"/>
      <c r="T87" s="1380"/>
      <c r="U87" s="1380"/>
      <c r="V87" s="1380"/>
      <c r="W87" s="1380"/>
      <c r="X87" s="1380"/>
      <c r="Y87" s="1380"/>
      <c r="Z87" s="1380"/>
      <c r="AA87" s="1380"/>
      <c r="AB87" s="1380"/>
      <c r="AC87" s="1380"/>
      <c r="AD87" s="1380"/>
      <c r="AE87" s="1380"/>
      <c r="AF87" s="1380"/>
      <c r="AG87" s="1380"/>
      <c r="AH87" s="1380"/>
      <c r="AI87" s="1380"/>
      <c r="AJ87" s="1380"/>
      <c r="AK87" s="1380"/>
      <c r="AL87" s="1380"/>
      <c r="AM87" s="1380"/>
      <c r="AN87" s="1380"/>
      <c r="AO87" s="1380"/>
      <c r="AP87" s="1380"/>
      <c r="AQ87" s="1380"/>
      <c r="AR87" s="1380"/>
      <c r="AS87" s="1380"/>
      <c r="AT87" s="1380"/>
      <c r="AU87" s="1380"/>
      <c r="AV87" s="1380"/>
      <c r="AW87" s="1380"/>
      <c r="AX87" s="1380"/>
      <c r="AY87" s="1380"/>
      <c r="AZ87" s="1380"/>
      <c r="BA87" s="1380"/>
      <c r="BB87" s="1380"/>
      <c r="BC87" s="1380"/>
      <c r="BD87" s="1380"/>
      <c r="BE87" s="1381"/>
      <c r="BF87" s="1130" t="s">
        <v>600</v>
      </c>
      <c r="BG87" s="554"/>
      <c r="BH87" s="554"/>
      <c r="BI87" s="554"/>
      <c r="BJ87" s="554"/>
      <c r="BK87" s="554"/>
      <c r="BL87" s="554"/>
      <c r="BM87" s="554"/>
      <c r="BN87" s="554"/>
      <c r="BO87" s="554"/>
      <c r="BP87" s="554"/>
      <c r="BQ87" s="554"/>
      <c r="BR87" s="554"/>
    </row>
    <row r="88" spans="1:71" s="493" customFormat="1" ht="22.5">
      <c r="A88" s="1283"/>
      <c r="B88" s="1283"/>
      <c r="C88" s="1283"/>
      <c r="D88" s="1283">
        <v>1</v>
      </c>
      <c r="E88" s="869"/>
      <c r="F88" s="869"/>
      <c r="G88" s="867"/>
      <c r="H88" s="867"/>
      <c r="I88" s="1283">
        <v>1</v>
      </c>
      <c r="J88" s="863"/>
      <c r="K88" s="874">
        <v>1</v>
      </c>
      <c r="L88" s="562" t="str">
        <f>mergeValue(A88) &amp;"."&amp; mergeValue(B88)&amp;"."&amp; mergeValue(C88)&amp;"."&amp; mergeValue(D88)</f>
        <v>1.1.1.1</v>
      </c>
      <c r="M88" s="518" t="s">
        <v>21</v>
      </c>
      <c r="N88" s="549"/>
      <c r="O88" s="1379"/>
      <c r="P88" s="1380"/>
      <c r="Q88" s="1380"/>
      <c r="R88" s="1380"/>
      <c r="S88" s="1380"/>
      <c r="T88" s="1380"/>
      <c r="U88" s="1380"/>
      <c r="V88" s="1380"/>
      <c r="W88" s="1380"/>
      <c r="X88" s="1380"/>
      <c r="Y88" s="1380"/>
      <c r="Z88" s="1380"/>
      <c r="AA88" s="1380"/>
      <c r="AB88" s="1380"/>
      <c r="AC88" s="1380"/>
      <c r="AD88" s="1380"/>
      <c r="AE88" s="1380"/>
      <c r="AF88" s="1380"/>
      <c r="AG88" s="1380"/>
      <c r="AH88" s="1380"/>
      <c r="AI88" s="1380"/>
      <c r="AJ88" s="1380"/>
      <c r="AK88" s="1380"/>
      <c r="AL88" s="1380"/>
      <c r="AM88" s="1380"/>
      <c r="AN88" s="1380"/>
      <c r="AO88" s="1380"/>
      <c r="AP88" s="1380"/>
      <c r="AQ88" s="1380"/>
      <c r="AR88" s="1380"/>
      <c r="AS88" s="1380"/>
      <c r="AT88" s="1380"/>
      <c r="AU88" s="1380"/>
      <c r="AV88" s="1380"/>
      <c r="AW88" s="1380"/>
      <c r="AX88" s="1380"/>
      <c r="AY88" s="1380"/>
      <c r="AZ88" s="1380"/>
      <c r="BA88" s="1380"/>
      <c r="BB88" s="1380"/>
      <c r="BC88" s="1380"/>
      <c r="BD88" s="1380"/>
      <c r="BE88" s="1381"/>
      <c r="BF88" s="1130" t="s">
        <v>601</v>
      </c>
      <c r="BG88" s="554"/>
      <c r="BH88" s="554"/>
      <c r="BI88" s="554"/>
      <c r="BJ88" s="554"/>
      <c r="BK88" s="554"/>
      <c r="BL88" s="554"/>
      <c r="BM88" s="554"/>
      <c r="BN88" s="554"/>
      <c r="BO88" s="554"/>
      <c r="BP88" s="554"/>
      <c r="BQ88" s="554"/>
      <c r="BR88" s="554"/>
    </row>
    <row r="89" spans="1:71" s="493" customFormat="1" ht="11.25" hidden="1" customHeight="1">
      <c r="A89" s="1283"/>
      <c r="B89" s="1283"/>
      <c r="C89" s="1283"/>
      <c r="D89" s="1283"/>
      <c r="E89" s="1283">
        <v>1</v>
      </c>
      <c r="F89" s="869"/>
      <c r="G89" s="867"/>
      <c r="H89" s="867"/>
      <c r="I89" s="1283"/>
      <c r="J89" s="869"/>
      <c r="K89" s="874">
        <v>1</v>
      </c>
      <c r="L89" s="562"/>
      <c r="M89" s="524"/>
      <c r="N89" s="550"/>
      <c r="O89" s="1382"/>
      <c r="P89" s="1383"/>
      <c r="Q89" s="1383"/>
      <c r="R89" s="1383"/>
      <c r="S89" s="1383"/>
      <c r="T89" s="1383"/>
      <c r="U89" s="1383"/>
      <c r="V89" s="1383"/>
      <c r="W89" s="1383"/>
      <c r="X89" s="1383"/>
      <c r="Y89" s="1383"/>
      <c r="Z89" s="1383"/>
      <c r="AA89" s="1383"/>
      <c r="AB89" s="1383"/>
      <c r="AC89" s="1383"/>
      <c r="AD89" s="1383"/>
      <c r="AE89" s="1383"/>
      <c r="AF89" s="1383"/>
      <c r="AG89" s="1383"/>
      <c r="AH89" s="1383"/>
      <c r="AI89" s="1383"/>
      <c r="AJ89" s="1383"/>
      <c r="AK89" s="1383"/>
      <c r="AL89" s="1383"/>
      <c r="AM89" s="1383"/>
      <c r="AN89" s="1383"/>
      <c r="AO89" s="1383"/>
      <c r="AP89" s="1383"/>
      <c r="AQ89" s="1383"/>
      <c r="AR89" s="1383"/>
      <c r="AS89" s="1383"/>
      <c r="AT89" s="1383"/>
      <c r="AU89" s="1383"/>
      <c r="AV89" s="1383"/>
      <c r="AW89" s="1383"/>
      <c r="AX89" s="1383"/>
      <c r="AY89" s="1383"/>
      <c r="AZ89" s="1383"/>
      <c r="BA89" s="1383"/>
      <c r="BB89" s="1383"/>
      <c r="BC89" s="1383"/>
      <c r="BD89" s="1383"/>
      <c r="BE89" s="1384"/>
      <c r="BF89" s="1091"/>
      <c r="BG89" s="554"/>
      <c r="BH89" s="554"/>
      <c r="BI89" s="554"/>
      <c r="BJ89" s="554"/>
      <c r="BK89" s="554"/>
      <c r="BL89" s="554"/>
      <c r="BM89" s="554"/>
      <c r="BN89" s="554"/>
      <c r="BO89" s="554"/>
      <c r="BP89" s="554"/>
      <c r="BQ89" s="554"/>
      <c r="BR89" s="554"/>
    </row>
    <row r="90" spans="1:71" s="493" customFormat="1" ht="33.75">
      <c r="A90" s="1283"/>
      <c r="B90" s="1283"/>
      <c r="C90" s="1283"/>
      <c r="D90" s="1283"/>
      <c r="E90" s="1283"/>
      <c r="F90" s="1283">
        <v>1</v>
      </c>
      <c r="G90" s="867"/>
      <c r="H90" s="867"/>
      <c r="I90" s="1283"/>
      <c r="J90" s="1330"/>
      <c r="K90" s="874">
        <v>1</v>
      </c>
      <c r="L90" s="562" t="str">
        <f>mergeValue(A90) &amp;"."&amp; mergeValue(B90)&amp;"."&amp; mergeValue(C90)&amp;"."&amp; mergeValue(D90)&amp;"."&amp;  mergeValue(F90)</f>
        <v>1.1.1.1.1</v>
      </c>
      <c r="M90" s="524" t="s">
        <v>9</v>
      </c>
      <c r="N90" s="550"/>
      <c r="O90" s="1286"/>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c r="AK90" s="1287"/>
      <c r="AL90" s="1287"/>
      <c r="AM90" s="1287"/>
      <c r="AN90" s="1287"/>
      <c r="AO90" s="1287"/>
      <c r="AP90" s="1287"/>
      <c r="AQ90" s="1287"/>
      <c r="AR90" s="1287"/>
      <c r="AS90" s="1287"/>
      <c r="AT90" s="1287"/>
      <c r="AU90" s="1287"/>
      <c r="AV90" s="1287"/>
      <c r="AW90" s="1287"/>
      <c r="AX90" s="1287"/>
      <c r="AY90" s="1287"/>
      <c r="AZ90" s="1287"/>
      <c r="BA90" s="1287"/>
      <c r="BB90" s="1287"/>
      <c r="BC90" s="1287"/>
      <c r="BD90" s="1287"/>
      <c r="BE90" s="1288"/>
      <c r="BF90" s="1130" t="s">
        <v>720</v>
      </c>
      <c r="BG90" s="554"/>
      <c r="BH90" s="558" t="str">
        <f>strCheckUnique(BI90:BI93)</f>
        <v/>
      </c>
      <c r="BI90" s="554"/>
      <c r="BJ90" s="558"/>
      <c r="BK90" s="554"/>
      <c r="BL90" s="554"/>
      <c r="BM90" s="554"/>
      <c r="BN90" s="554"/>
      <c r="BO90" s="554"/>
      <c r="BP90" s="554"/>
      <c r="BQ90" s="554"/>
      <c r="BR90" s="554"/>
    </row>
    <row r="91" spans="1:71" s="493" customFormat="1" ht="99" customHeight="1">
      <c r="A91" s="1283"/>
      <c r="B91" s="1283"/>
      <c r="C91" s="1283"/>
      <c r="D91" s="1283"/>
      <c r="E91" s="1283"/>
      <c r="F91" s="1283"/>
      <c r="G91" s="867">
        <v>1</v>
      </c>
      <c r="H91" s="867"/>
      <c r="I91" s="1283"/>
      <c r="J91" s="1330"/>
      <c r="K91" s="866"/>
      <c r="L91" s="562" t="str">
        <f>mergeValue(A91) &amp;"."&amp; mergeValue(B91)&amp;"."&amp; mergeValue(C91)&amp;"."&amp; mergeValue(D91)&amp;"."&amp;  mergeValue(F91)&amp;"."&amp;  mergeValue(G91)</f>
        <v>1.1.1.1.1.1</v>
      </c>
      <c r="M91" s="1016"/>
      <c r="N91" s="555"/>
      <c r="O91" s="649"/>
      <c r="P91" s="532"/>
      <c r="Q91" s="532"/>
      <c r="R91" s="1289"/>
      <c r="S91" s="1291" t="s">
        <v>83</v>
      </c>
      <c r="T91" s="1289"/>
      <c r="U91" s="1291" t="s">
        <v>83</v>
      </c>
      <c r="V91" s="649"/>
      <c r="W91" s="726"/>
      <c r="X91" s="726"/>
      <c r="Y91" s="1289"/>
      <c r="Z91" s="1291" t="s">
        <v>83</v>
      </c>
      <c r="AA91" s="1289"/>
      <c r="AB91" s="1291" t="s">
        <v>83</v>
      </c>
      <c r="AC91" s="649"/>
      <c r="AD91" s="726"/>
      <c r="AE91" s="726"/>
      <c r="AF91" s="1289"/>
      <c r="AG91" s="1291" t="s">
        <v>83</v>
      </c>
      <c r="AH91" s="1289"/>
      <c r="AI91" s="1291" t="s">
        <v>83</v>
      </c>
      <c r="AJ91" s="649"/>
      <c r="AK91" s="726"/>
      <c r="AL91" s="726"/>
      <c r="AM91" s="1289"/>
      <c r="AN91" s="1291" t="s">
        <v>83</v>
      </c>
      <c r="AO91" s="1289"/>
      <c r="AP91" s="1291" t="s">
        <v>83</v>
      </c>
      <c r="AQ91" s="649"/>
      <c r="AR91" s="726"/>
      <c r="AS91" s="726"/>
      <c r="AT91" s="1289"/>
      <c r="AU91" s="1291" t="s">
        <v>83</v>
      </c>
      <c r="AV91" s="1289"/>
      <c r="AW91" s="1291" t="s">
        <v>83</v>
      </c>
      <c r="AX91" s="649"/>
      <c r="AY91" s="726"/>
      <c r="AZ91" s="726"/>
      <c r="BA91" s="1289"/>
      <c r="BB91" s="1291" t="s">
        <v>83</v>
      </c>
      <c r="BC91" s="1289"/>
      <c r="BD91" s="1291" t="s">
        <v>84</v>
      </c>
      <c r="BE91" s="507"/>
      <c r="BF91" s="1301" t="s">
        <v>733</v>
      </c>
      <c r="BG91" s="554" t="str">
        <f>strCheckDate(O92:BE92)</f>
        <v/>
      </c>
      <c r="BH91" s="558"/>
      <c r="BI91" s="558" t="str">
        <f>IF(M91="","",M91 )</f>
        <v/>
      </c>
      <c r="BJ91" s="558"/>
      <c r="BK91" s="558"/>
      <c r="BL91" s="558"/>
      <c r="BM91" s="554"/>
      <c r="BN91" s="554"/>
      <c r="BO91" s="554"/>
      <c r="BP91" s="554"/>
      <c r="BQ91" s="554"/>
      <c r="BR91" s="554"/>
    </row>
    <row r="92" spans="1:71" s="493" customFormat="1" ht="11.25" hidden="1" customHeight="1">
      <c r="A92" s="1283"/>
      <c r="B92" s="1283"/>
      <c r="C92" s="1283"/>
      <c r="D92" s="1283"/>
      <c r="E92" s="1283"/>
      <c r="F92" s="1283"/>
      <c r="G92" s="867"/>
      <c r="H92" s="867"/>
      <c r="I92" s="1283"/>
      <c r="J92" s="1330"/>
      <c r="K92" s="874">
        <v>1</v>
      </c>
      <c r="L92" s="569"/>
      <c r="M92" s="615"/>
      <c r="N92" s="555"/>
      <c r="O92" s="532"/>
      <c r="P92" s="532"/>
      <c r="Q92" s="553" t="str">
        <f>R91 &amp; "-" &amp; T91</f>
        <v>-</v>
      </c>
      <c r="R92" s="1289"/>
      <c r="S92" s="1291"/>
      <c r="T92" s="1289"/>
      <c r="U92" s="1291"/>
      <c r="V92" s="726"/>
      <c r="W92" s="726"/>
      <c r="X92" s="732" t="str">
        <f>Y91 &amp; "-" &amp; AA91</f>
        <v>-</v>
      </c>
      <c r="Y92" s="1289"/>
      <c r="Z92" s="1291"/>
      <c r="AA92" s="1289"/>
      <c r="AB92" s="1291"/>
      <c r="AC92" s="726"/>
      <c r="AD92" s="726"/>
      <c r="AE92" s="732" t="str">
        <f>AF91 &amp; "-" &amp; AH91</f>
        <v>-</v>
      </c>
      <c r="AF92" s="1289"/>
      <c r="AG92" s="1291"/>
      <c r="AH92" s="1289"/>
      <c r="AI92" s="1291"/>
      <c r="AJ92" s="726"/>
      <c r="AK92" s="726"/>
      <c r="AL92" s="732" t="str">
        <f>AM91 &amp; "-" &amp; AO91</f>
        <v>-</v>
      </c>
      <c r="AM92" s="1289"/>
      <c r="AN92" s="1291"/>
      <c r="AO92" s="1289"/>
      <c r="AP92" s="1291"/>
      <c r="AQ92" s="726"/>
      <c r="AR92" s="726"/>
      <c r="AS92" s="732" t="str">
        <f>AT91 &amp; "-" &amp; AV91</f>
        <v>-</v>
      </c>
      <c r="AT92" s="1289"/>
      <c r="AU92" s="1291"/>
      <c r="AV92" s="1289"/>
      <c r="AW92" s="1291"/>
      <c r="AX92" s="726"/>
      <c r="AY92" s="726"/>
      <c r="AZ92" s="732" t="str">
        <f>BA91 &amp; "-" &amp; BC91</f>
        <v>-</v>
      </c>
      <c r="BA92" s="1289"/>
      <c r="BB92" s="1291"/>
      <c r="BC92" s="1289"/>
      <c r="BD92" s="1291"/>
      <c r="BE92" s="507"/>
      <c r="BF92" s="1302"/>
      <c r="BG92" s="554"/>
      <c r="BH92" s="558"/>
      <c r="BI92" s="558"/>
      <c r="BJ92" s="558"/>
      <c r="BK92" s="558"/>
      <c r="BL92" s="558"/>
      <c r="BM92" s="554"/>
      <c r="BN92" s="554"/>
      <c r="BO92" s="554"/>
      <c r="BP92" s="554"/>
      <c r="BQ92" s="554"/>
      <c r="BR92" s="554"/>
    </row>
    <row r="93" spans="1:71" s="492" customFormat="1" ht="15" customHeight="1">
      <c r="A93" s="1283"/>
      <c r="B93" s="1283"/>
      <c r="C93" s="1283"/>
      <c r="D93" s="1283"/>
      <c r="E93" s="1283"/>
      <c r="F93" s="1283"/>
      <c r="G93" s="867"/>
      <c r="H93" s="867"/>
      <c r="I93" s="1283"/>
      <c r="J93" s="1330"/>
      <c r="K93" s="874">
        <v>1</v>
      </c>
      <c r="L93" s="508"/>
      <c r="M93" s="526" t="s">
        <v>24</v>
      </c>
      <c r="N93" s="521"/>
      <c r="O93" s="515"/>
      <c r="P93" s="515"/>
      <c r="Q93" s="515"/>
      <c r="R93" s="542"/>
      <c r="S93" s="534"/>
      <c r="T93" s="533"/>
      <c r="U93" s="521"/>
      <c r="V93" s="720"/>
      <c r="W93" s="720"/>
      <c r="X93" s="720"/>
      <c r="Y93" s="729"/>
      <c r="Z93" s="954"/>
      <c r="AA93" s="953"/>
      <c r="AB93" s="949"/>
      <c r="AC93" s="720"/>
      <c r="AD93" s="720"/>
      <c r="AE93" s="720"/>
      <c r="AF93" s="729"/>
      <c r="AG93" s="954"/>
      <c r="AH93" s="953"/>
      <c r="AI93" s="949"/>
      <c r="AJ93" s="720"/>
      <c r="AK93" s="720"/>
      <c r="AL93" s="720"/>
      <c r="AM93" s="729"/>
      <c r="AN93" s="954"/>
      <c r="AO93" s="953"/>
      <c r="AP93" s="949"/>
      <c r="AQ93" s="720"/>
      <c r="AR93" s="720"/>
      <c r="AS93" s="720"/>
      <c r="AT93" s="729"/>
      <c r="AU93" s="954"/>
      <c r="AV93" s="953"/>
      <c r="AW93" s="949"/>
      <c r="AX93" s="720"/>
      <c r="AY93" s="720"/>
      <c r="AZ93" s="720"/>
      <c r="BA93" s="729"/>
      <c r="BB93" s="954"/>
      <c r="BC93" s="953"/>
      <c r="BD93" s="949"/>
      <c r="BE93" s="530"/>
      <c r="BF93" s="1303"/>
      <c r="BG93" s="556"/>
      <c r="BH93" s="556"/>
      <c r="BI93" s="556"/>
      <c r="BJ93" s="556"/>
      <c r="BK93" s="556"/>
      <c r="BL93" s="556"/>
      <c r="BM93" s="556"/>
      <c r="BN93" s="556"/>
      <c r="BO93" s="556"/>
      <c r="BP93" s="556"/>
      <c r="BQ93" s="556"/>
      <c r="BR93" s="556"/>
    </row>
    <row r="94" spans="1:71" s="492" customFormat="1" ht="15" customHeight="1">
      <c r="A94" s="1283"/>
      <c r="B94" s="1283"/>
      <c r="C94" s="1283"/>
      <c r="D94" s="1283"/>
      <c r="E94" s="1283"/>
      <c r="F94" s="869"/>
      <c r="G94" s="869"/>
      <c r="H94" s="867"/>
      <c r="I94" s="1283"/>
      <c r="J94" s="869"/>
      <c r="K94" s="873"/>
      <c r="L94" s="508"/>
      <c r="M94" s="521" t="s">
        <v>10</v>
      </c>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30"/>
      <c r="BG94" s="556"/>
      <c r="BH94" s="556"/>
      <c r="BI94" s="556"/>
      <c r="BJ94" s="556"/>
      <c r="BK94" s="556"/>
      <c r="BL94" s="556"/>
      <c r="BM94" s="556"/>
      <c r="BN94" s="556"/>
      <c r="BO94" s="556"/>
      <c r="BP94" s="556"/>
      <c r="BQ94" s="556"/>
      <c r="BR94" s="556"/>
      <c r="BS94" s="556"/>
    </row>
    <row r="95" spans="1:71" s="492" customFormat="1" ht="15" hidden="1" customHeight="1">
      <c r="A95" s="1283"/>
      <c r="B95" s="1283"/>
      <c r="C95" s="1283"/>
      <c r="D95" s="1283"/>
      <c r="E95" s="869"/>
      <c r="F95" s="869"/>
      <c r="G95" s="869"/>
      <c r="H95" s="867"/>
      <c r="I95" s="1283"/>
      <c r="J95" s="869"/>
      <c r="K95" s="873"/>
      <c r="L95" s="508"/>
      <c r="M95" s="521"/>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30"/>
      <c r="BG95" s="556"/>
      <c r="BH95" s="556"/>
      <c r="BI95" s="556"/>
      <c r="BJ95" s="556"/>
      <c r="BK95" s="556"/>
      <c r="BL95" s="556"/>
      <c r="BM95" s="556"/>
      <c r="BN95" s="556"/>
      <c r="BO95" s="556"/>
      <c r="BP95" s="556"/>
      <c r="BQ95" s="556"/>
      <c r="BR95" s="556"/>
      <c r="BS95" s="556"/>
    </row>
    <row r="96" spans="1:71" s="492" customFormat="1" ht="15" customHeight="1">
      <c r="A96" s="1283"/>
      <c r="B96" s="1283"/>
      <c r="C96" s="1283"/>
      <c r="D96" s="872"/>
      <c r="E96" s="872"/>
      <c r="F96" s="869"/>
      <c r="G96" s="867"/>
      <c r="H96" s="867"/>
      <c r="I96" s="865"/>
      <c r="J96" s="862"/>
      <c r="K96" s="874">
        <v>1</v>
      </c>
      <c r="L96" s="508"/>
      <c r="M96" s="520" t="s">
        <v>16</v>
      </c>
      <c r="N96" s="519"/>
      <c r="O96" s="515"/>
      <c r="P96" s="515"/>
      <c r="Q96" s="515"/>
      <c r="R96" s="542"/>
      <c r="S96" s="534"/>
      <c r="T96" s="533"/>
      <c r="U96" s="519"/>
      <c r="V96" s="720"/>
      <c r="W96" s="720"/>
      <c r="X96" s="720"/>
      <c r="Y96" s="729"/>
      <c r="Z96" s="954"/>
      <c r="AA96" s="953"/>
      <c r="AB96" s="1088"/>
      <c r="AC96" s="720"/>
      <c r="AD96" s="720"/>
      <c r="AE96" s="720"/>
      <c r="AF96" s="729"/>
      <c r="AG96" s="954"/>
      <c r="AH96" s="953"/>
      <c r="AI96" s="1088"/>
      <c r="AJ96" s="720"/>
      <c r="AK96" s="720"/>
      <c r="AL96" s="720"/>
      <c r="AM96" s="729"/>
      <c r="AN96" s="954"/>
      <c r="AO96" s="953"/>
      <c r="AP96" s="1088"/>
      <c r="AQ96" s="720"/>
      <c r="AR96" s="720"/>
      <c r="AS96" s="720"/>
      <c r="AT96" s="729"/>
      <c r="AU96" s="954"/>
      <c r="AV96" s="953"/>
      <c r="AW96" s="1088"/>
      <c r="AX96" s="720"/>
      <c r="AY96" s="720"/>
      <c r="AZ96" s="720"/>
      <c r="BA96" s="729"/>
      <c r="BB96" s="954"/>
      <c r="BC96" s="953"/>
      <c r="BD96" s="1088"/>
      <c r="BE96" s="534"/>
      <c r="BF96" s="530"/>
      <c r="BG96" s="556"/>
      <c r="BH96" s="556"/>
      <c r="BI96" s="556"/>
      <c r="BJ96" s="556"/>
      <c r="BK96" s="556"/>
      <c r="BL96" s="556"/>
      <c r="BM96" s="556"/>
      <c r="BN96" s="556"/>
      <c r="BO96" s="556"/>
      <c r="BP96" s="556"/>
      <c r="BQ96" s="556"/>
      <c r="BR96" s="556"/>
    </row>
    <row r="97" spans="1:70" s="492" customFormat="1" ht="15" customHeight="1">
      <c r="A97" s="1283"/>
      <c r="B97" s="1283"/>
      <c r="C97" s="872"/>
      <c r="D97" s="872"/>
      <c r="E97" s="872"/>
      <c r="F97" s="872"/>
      <c r="G97" s="867"/>
      <c r="H97" s="867"/>
      <c r="I97" s="875"/>
      <c r="J97" s="862"/>
      <c r="K97" s="874">
        <v>1</v>
      </c>
      <c r="L97" s="508"/>
      <c r="M97" s="519" t="s">
        <v>17</v>
      </c>
      <c r="N97" s="519"/>
      <c r="O97" s="515"/>
      <c r="P97" s="515"/>
      <c r="Q97" s="515"/>
      <c r="R97" s="542"/>
      <c r="S97" s="534"/>
      <c r="T97" s="533"/>
      <c r="U97" s="519"/>
      <c r="V97" s="720"/>
      <c r="W97" s="720"/>
      <c r="X97" s="720"/>
      <c r="Y97" s="729"/>
      <c r="Z97" s="954"/>
      <c r="AA97" s="953"/>
      <c r="AB97" s="1088"/>
      <c r="AC97" s="720"/>
      <c r="AD97" s="720"/>
      <c r="AE97" s="720"/>
      <c r="AF97" s="729"/>
      <c r="AG97" s="954"/>
      <c r="AH97" s="953"/>
      <c r="AI97" s="1088"/>
      <c r="AJ97" s="720"/>
      <c r="AK97" s="720"/>
      <c r="AL97" s="720"/>
      <c r="AM97" s="729"/>
      <c r="AN97" s="954"/>
      <c r="AO97" s="953"/>
      <c r="AP97" s="1088"/>
      <c r="AQ97" s="720"/>
      <c r="AR97" s="720"/>
      <c r="AS97" s="720"/>
      <c r="AT97" s="729"/>
      <c r="AU97" s="954"/>
      <c r="AV97" s="953"/>
      <c r="AW97" s="1088"/>
      <c r="AX97" s="720"/>
      <c r="AY97" s="720"/>
      <c r="AZ97" s="720"/>
      <c r="BA97" s="729"/>
      <c r="BB97" s="954"/>
      <c r="BC97" s="953"/>
      <c r="BD97" s="1088"/>
      <c r="BE97" s="534"/>
      <c r="BF97" s="530"/>
      <c r="BG97" s="556"/>
      <c r="BH97" s="556"/>
      <c r="BI97" s="556"/>
      <c r="BJ97" s="556"/>
      <c r="BK97" s="556"/>
      <c r="BL97" s="556"/>
      <c r="BM97" s="556"/>
      <c r="BN97" s="556"/>
      <c r="BO97" s="556"/>
      <c r="BP97" s="556"/>
      <c r="BQ97" s="556"/>
      <c r="BR97" s="556"/>
    </row>
    <row r="98" spans="1:70" s="492" customFormat="1" ht="15" customHeight="1">
      <c r="A98" s="1283"/>
      <c r="B98" s="872"/>
      <c r="C98" s="872"/>
      <c r="D98" s="872"/>
      <c r="E98" s="872"/>
      <c r="F98" s="872"/>
      <c r="G98" s="867"/>
      <c r="H98" s="867"/>
      <c r="I98" s="865"/>
      <c r="J98" s="862"/>
      <c r="K98" s="874">
        <v>1</v>
      </c>
      <c r="L98" s="508"/>
      <c r="M98" s="528" t="s">
        <v>18</v>
      </c>
      <c r="N98" s="519"/>
      <c r="O98" s="515"/>
      <c r="P98" s="515"/>
      <c r="Q98" s="515"/>
      <c r="R98" s="542"/>
      <c r="S98" s="534"/>
      <c r="T98" s="533"/>
      <c r="U98" s="519"/>
      <c r="V98" s="720"/>
      <c r="W98" s="720"/>
      <c r="X98" s="720"/>
      <c r="Y98" s="729"/>
      <c r="Z98" s="954"/>
      <c r="AA98" s="953"/>
      <c r="AB98" s="1088"/>
      <c r="AC98" s="720"/>
      <c r="AD98" s="720"/>
      <c r="AE98" s="720"/>
      <c r="AF98" s="729"/>
      <c r="AG98" s="954"/>
      <c r="AH98" s="953"/>
      <c r="AI98" s="1088"/>
      <c r="AJ98" s="720"/>
      <c r="AK98" s="720"/>
      <c r="AL98" s="720"/>
      <c r="AM98" s="729"/>
      <c r="AN98" s="954"/>
      <c r="AO98" s="953"/>
      <c r="AP98" s="1088"/>
      <c r="AQ98" s="720"/>
      <c r="AR98" s="720"/>
      <c r="AS98" s="720"/>
      <c r="AT98" s="729"/>
      <c r="AU98" s="954"/>
      <c r="AV98" s="953"/>
      <c r="AW98" s="1088"/>
      <c r="AX98" s="720"/>
      <c r="AY98" s="720"/>
      <c r="AZ98" s="720"/>
      <c r="BA98" s="729"/>
      <c r="BB98" s="954"/>
      <c r="BC98" s="953"/>
      <c r="BD98" s="1088"/>
      <c r="BE98" s="534"/>
      <c r="BF98" s="530"/>
      <c r="BG98" s="556"/>
      <c r="BH98" s="556"/>
      <c r="BI98" s="556"/>
      <c r="BJ98" s="556"/>
      <c r="BK98" s="556"/>
      <c r="BL98" s="556"/>
      <c r="BM98" s="556"/>
      <c r="BN98" s="556"/>
      <c r="BO98" s="556"/>
      <c r="BP98" s="556"/>
      <c r="BQ98" s="556"/>
      <c r="BR98" s="556"/>
    </row>
    <row r="99" spans="1:7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7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70" s="34" customFormat="1" ht="17.100000000000001" customHeight="1">
      <c r="G101" s="34" t="s">
        <v>12</v>
      </c>
      <c r="I101" s="34" t="s">
        <v>67</v>
      </c>
      <c r="V101" s="151"/>
    </row>
    <row r="102" spans="1:70" ht="17.100000000000001" customHeight="1">
      <c r="X102" s="439"/>
      <c r="Y102" s="40"/>
      <c r="Z102" s="40"/>
    </row>
    <row r="103" spans="1:70" s="493" customFormat="1" ht="22.5">
      <c r="A103" s="1283">
        <v>1</v>
      </c>
      <c r="B103" s="1026"/>
      <c r="C103" s="1026"/>
      <c r="D103" s="1026"/>
      <c r="E103" s="1027"/>
      <c r="F103" s="1028"/>
      <c r="G103" s="1026"/>
      <c r="H103" s="1026"/>
      <c r="I103" s="1007"/>
      <c r="J103" s="1012"/>
      <c r="K103" s="1012"/>
      <c r="L103" s="562">
        <f>mergeValue(A103)</f>
        <v>1</v>
      </c>
      <c r="M103" s="610" t="s">
        <v>19</v>
      </c>
      <c r="N103" s="549"/>
      <c r="O103" s="1379"/>
      <c r="P103" s="1380"/>
      <c r="Q103" s="1380"/>
      <c r="R103" s="1380"/>
      <c r="S103" s="1380"/>
      <c r="T103" s="1380"/>
      <c r="U103" s="1380"/>
      <c r="V103" s="1380"/>
      <c r="W103" s="1380"/>
      <c r="X103" s="1380"/>
      <c r="Y103" s="1380"/>
      <c r="Z103" s="1380"/>
      <c r="AA103" s="1381"/>
      <c r="AB103" s="1130" t="s">
        <v>718</v>
      </c>
      <c r="AC103" s="554"/>
      <c r="AD103" s="554"/>
      <c r="AE103" s="554"/>
      <c r="AF103" s="554"/>
      <c r="AG103" s="554"/>
      <c r="AH103" s="554"/>
      <c r="AI103" s="554"/>
      <c r="AJ103" s="554"/>
      <c r="AK103" s="554"/>
      <c r="AL103" s="554"/>
      <c r="AM103" s="554"/>
      <c r="AN103" s="554"/>
    </row>
    <row r="104" spans="1:70" s="493" customFormat="1" ht="22.5">
      <c r="A104" s="1283"/>
      <c r="B104" s="1283">
        <v>1</v>
      </c>
      <c r="C104" s="1026"/>
      <c r="D104" s="1026"/>
      <c r="E104" s="1028"/>
      <c r="F104" s="1028"/>
      <c r="G104" s="1026"/>
      <c r="H104" s="1026"/>
      <c r="I104" s="1014"/>
      <c r="J104" s="1009"/>
      <c r="K104" s="1008"/>
      <c r="L104" s="562" t="str">
        <f>mergeValue(A104) &amp;"."&amp; mergeValue(B104)</f>
        <v>1.1</v>
      </c>
      <c r="M104" s="516" t="s">
        <v>15</v>
      </c>
      <c r="N104" s="549"/>
      <c r="O104" s="1379"/>
      <c r="P104" s="1380"/>
      <c r="Q104" s="1380"/>
      <c r="R104" s="1380"/>
      <c r="S104" s="1380"/>
      <c r="T104" s="1380"/>
      <c r="U104" s="1380"/>
      <c r="V104" s="1380"/>
      <c r="W104" s="1380"/>
      <c r="X104" s="1380"/>
      <c r="Y104" s="1380"/>
      <c r="Z104" s="1380"/>
      <c r="AA104" s="1381"/>
      <c r="AB104" s="1130" t="s">
        <v>459</v>
      </c>
      <c r="AC104" s="554"/>
      <c r="AD104" s="554"/>
      <c r="AE104" s="554"/>
      <c r="AF104" s="554"/>
      <c r="AG104" s="554"/>
      <c r="AH104" s="554"/>
      <c r="AI104" s="554"/>
      <c r="AJ104" s="554"/>
      <c r="AK104" s="554"/>
      <c r="AL104" s="554"/>
      <c r="AM104" s="554"/>
      <c r="AN104" s="554"/>
    </row>
    <row r="105" spans="1:70" s="493" customFormat="1" ht="22.5">
      <c r="A105" s="1283"/>
      <c r="B105" s="1283"/>
      <c r="C105" s="1283">
        <v>1</v>
      </c>
      <c r="D105" s="1026"/>
      <c r="E105" s="1028"/>
      <c r="F105" s="1028"/>
      <c r="G105" s="1026"/>
      <c r="H105" s="1026"/>
      <c r="I105" s="1014"/>
      <c r="J105" s="1009"/>
      <c r="K105" s="1008"/>
      <c r="L105" s="562" t="str">
        <f>mergeValue(A105) &amp;"."&amp; mergeValue(B105)&amp;"."&amp; mergeValue(C105)</f>
        <v>1.1.1</v>
      </c>
      <c r="M105" s="517" t="s">
        <v>7</v>
      </c>
      <c r="N105" s="549"/>
      <c r="O105" s="1379"/>
      <c r="P105" s="1380"/>
      <c r="Q105" s="1380"/>
      <c r="R105" s="1380"/>
      <c r="S105" s="1380"/>
      <c r="T105" s="1380"/>
      <c r="U105" s="1380"/>
      <c r="V105" s="1380"/>
      <c r="W105" s="1380"/>
      <c r="X105" s="1380"/>
      <c r="Y105" s="1380"/>
      <c r="Z105" s="1380"/>
      <c r="AA105" s="1381"/>
      <c r="AB105" s="1130" t="s">
        <v>600</v>
      </c>
      <c r="AC105" s="554"/>
      <c r="AD105" s="554"/>
      <c r="AE105" s="554"/>
      <c r="AF105" s="554"/>
      <c r="AG105" s="554"/>
      <c r="AH105" s="554"/>
      <c r="AI105" s="554"/>
      <c r="AJ105" s="554"/>
      <c r="AK105" s="554"/>
      <c r="AL105" s="554"/>
      <c r="AM105" s="554"/>
      <c r="AN105" s="554"/>
    </row>
    <row r="106" spans="1:70" s="493" customFormat="1" ht="22.5">
      <c r="A106" s="1283"/>
      <c r="B106" s="1283"/>
      <c r="C106" s="1283"/>
      <c r="D106" s="1283">
        <v>1</v>
      </c>
      <c r="E106" s="1028"/>
      <c r="F106" s="1028"/>
      <c r="G106" s="1026"/>
      <c r="H106" s="1026"/>
      <c r="I106" s="1014"/>
      <c r="J106" s="1009"/>
      <c r="K106" s="1008"/>
      <c r="L106" s="562" t="str">
        <f>mergeValue(A106) &amp;"."&amp; mergeValue(B106)&amp;"."&amp; mergeValue(C106)&amp;"."&amp; mergeValue(D106)</f>
        <v>1.1.1.1</v>
      </c>
      <c r="M106" s="518" t="s">
        <v>21</v>
      </c>
      <c r="N106" s="549"/>
      <c r="O106" s="1379"/>
      <c r="P106" s="1380"/>
      <c r="Q106" s="1380"/>
      <c r="R106" s="1380"/>
      <c r="S106" s="1380"/>
      <c r="T106" s="1380"/>
      <c r="U106" s="1380"/>
      <c r="V106" s="1380"/>
      <c r="W106" s="1380"/>
      <c r="X106" s="1380"/>
      <c r="Y106" s="1380"/>
      <c r="Z106" s="1380"/>
      <c r="AA106" s="1381"/>
      <c r="AB106" s="1130" t="s">
        <v>601</v>
      </c>
      <c r="AC106" s="554"/>
      <c r="AD106" s="554"/>
      <c r="AE106" s="554"/>
      <c r="AF106" s="554"/>
      <c r="AG106" s="554"/>
      <c r="AH106" s="554"/>
      <c r="AI106" s="554"/>
      <c r="AJ106" s="554"/>
      <c r="AK106" s="554"/>
      <c r="AL106" s="554"/>
      <c r="AM106" s="554"/>
      <c r="AN106" s="554"/>
    </row>
    <row r="107" spans="1:70" s="493" customFormat="1" ht="14.25" hidden="1">
      <c r="A107" s="1283"/>
      <c r="B107" s="1283"/>
      <c r="C107" s="1283"/>
      <c r="D107" s="1283"/>
      <c r="E107" s="1283">
        <v>1</v>
      </c>
      <c r="F107" s="1028"/>
      <c r="G107" s="1026"/>
      <c r="H107" s="1026"/>
      <c r="I107" s="1013"/>
      <c r="J107" s="1009"/>
      <c r="K107" s="1008"/>
      <c r="L107" s="562"/>
      <c r="M107" s="524"/>
      <c r="N107" s="550"/>
      <c r="O107" s="1382"/>
      <c r="P107" s="1383"/>
      <c r="Q107" s="1383"/>
      <c r="R107" s="1383"/>
      <c r="S107" s="1383"/>
      <c r="T107" s="1383"/>
      <c r="U107" s="1383"/>
      <c r="V107" s="1383"/>
      <c r="W107" s="1383"/>
      <c r="X107" s="1383"/>
      <c r="Y107" s="1383"/>
      <c r="Z107" s="1383"/>
      <c r="AA107" s="1384"/>
      <c r="AB107" s="1130"/>
      <c r="AC107" s="554"/>
      <c r="AD107" s="554"/>
      <c r="AE107" s="554"/>
      <c r="AF107" s="554"/>
      <c r="AG107" s="554"/>
      <c r="AH107" s="554"/>
      <c r="AI107" s="554"/>
      <c r="AJ107" s="554"/>
      <c r="AK107" s="554"/>
      <c r="AL107" s="554"/>
      <c r="AM107" s="554"/>
      <c r="AN107" s="554"/>
    </row>
    <row r="108" spans="1:70" s="493" customFormat="1" ht="33.75">
      <c r="A108" s="1283"/>
      <c r="B108" s="1283"/>
      <c r="C108" s="1283"/>
      <c r="D108" s="1283"/>
      <c r="E108" s="1283"/>
      <c r="F108" s="1283">
        <v>1</v>
      </c>
      <c r="G108" s="1026"/>
      <c r="H108" s="1026"/>
      <c r="I108" s="1333"/>
      <c r="J108" s="1009"/>
      <c r="K108" s="1008"/>
      <c r="L108" s="562" t="str">
        <f>mergeValue(A108) &amp;"."&amp; mergeValue(B108)&amp;"."&amp; mergeValue(C108)&amp;"."&amp; mergeValue(D108)&amp;"."&amp; mergeValue(F108)</f>
        <v>1.1.1.1.1</v>
      </c>
      <c r="M108" s="525" t="s">
        <v>9</v>
      </c>
      <c r="N108" s="550"/>
      <c r="O108" s="1286"/>
      <c r="P108" s="1287"/>
      <c r="Q108" s="1287"/>
      <c r="R108" s="1287"/>
      <c r="S108" s="1287"/>
      <c r="T108" s="1287"/>
      <c r="U108" s="1287"/>
      <c r="V108" s="1287"/>
      <c r="W108" s="1287"/>
      <c r="X108" s="1287"/>
      <c r="Y108" s="1287"/>
      <c r="Z108" s="1287"/>
      <c r="AA108" s="1288"/>
      <c r="AB108" s="1130" t="s">
        <v>720</v>
      </c>
      <c r="AC108" s="554"/>
      <c r="AD108" s="558" t="str">
        <f>strCheckUnique(AE108:AE113)</f>
        <v/>
      </c>
      <c r="AE108" s="554"/>
      <c r="AF108" s="558"/>
      <c r="AG108" s="554"/>
      <c r="AH108" s="554"/>
      <c r="AI108" s="554"/>
      <c r="AJ108" s="554"/>
      <c r="AK108" s="554"/>
      <c r="AL108" s="554"/>
      <c r="AM108" s="554"/>
      <c r="AN108" s="554"/>
    </row>
    <row r="109" spans="1:70" s="493" customFormat="1" ht="56.25" customHeight="1">
      <c r="A109" s="1283"/>
      <c r="B109" s="1283"/>
      <c r="C109" s="1283"/>
      <c r="D109" s="1283"/>
      <c r="E109" s="1283"/>
      <c r="F109" s="1283"/>
      <c r="G109" s="1283">
        <v>1</v>
      </c>
      <c r="H109" s="1026"/>
      <c r="I109" s="1333"/>
      <c r="J109" s="1334"/>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9"/>
      <c r="X109" s="1291" t="s">
        <v>83</v>
      </c>
      <c r="Y109" s="1289"/>
      <c r="Z109" s="1291" t="s">
        <v>83</v>
      </c>
      <c r="AA109" s="507"/>
      <c r="AB109" s="1130" t="s">
        <v>738</v>
      </c>
      <c r="AC109" s="554" t="str">
        <f>strCheckDate(O109:AA109)</f>
        <v/>
      </c>
      <c r="AD109" s="558"/>
      <c r="AE109" s="558" t="str">
        <f>IF(M109="","",M109 )</f>
        <v/>
      </c>
      <c r="AF109" s="558"/>
      <c r="AG109" s="558"/>
      <c r="AH109" s="558"/>
      <c r="AI109" s="554"/>
      <c r="AJ109" s="554"/>
      <c r="AK109" s="554"/>
      <c r="AL109" s="554"/>
      <c r="AM109" s="554"/>
      <c r="AN109" s="554"/>
    </row>
    <row r="110" spans="1:70" s="493" customFormat="1" ht="87.95" customHeight="1">
      <c r="A110" s="1283"/>
      <c r="B110" s="1283"/>
      <c r="C110" s="1283"/>
      <c r="D110" s="1283"/>
      <c r="E110" s="1283"/>
      <c r="F110" s="1283"/>
      <c r="G110" s="1283"/>
      <c r="H110" s="1026">
        <v>1</v>
      </c>
      <c r="I110" s="1333"/>
      <c r="J110" s="1334"/>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9"/>
      <c r="X110" s="1291"/>
      <c r="Y110" s="1289"/>
      <c r="Z110" s="1291"/>
      <c r="AA110" s="637"/>
      <c r="AB110" s="1301" t="s">
        <v>739</v>
      </c>
      <c r="AC110" s="554" t="str">
        <f>strCheckDate(O110:AA110)</f>
        <v/>
      </c>
      <c r="AD110" s="554"/>
      <c r="AE110" s="554"/>
      <c r="AF110" s="558"/>
      <c r="AG110" s="554"/>
      <c r="AH110" s="554"/>
      <c r="AI110" s="554"/>
      <c r="AJ110" s="554"/>
      <c r="AK110" s="554"/>
      <c r="AL110" s="554"/>
      <c r="AM110" s="554"/>
      <c r="AN110" s="554"/>
    </row>
    <row r="111" spans="1:70" s="493" customFormat="1" ht="14.25" hidden="1">
      <c r="A111" s="1283"/>
      <c r="B111" s="1283"/>
      <c r="C111" s="1283"/>
      <c r="D111" s="1283"/>
      <c r="E111" s="1283"/>
      <c r="F111" s="1283"/>
      <c r="G111" s="1283"/>
      <c r="H111" s="1026"/>
      <c r="I111" s="1333"/>
      <c r="J111" s="1334"/>
      <c r="K111" s="1015"/>
      <c r="L111" s="569"/>
      <c r="M111" s="615"/>
      <c r="N111" s="615"/>
      <c r="O111" s="532"/>
      <c r="P111" s="463"/>
      <c r="Q111" s="463"/>
      <c r="R111" s="463"/>
      <c r="S111" s="463"/>
      <c r="T111" s="463"/>
      <c r="U111" s="529"/>
      <c r="V111" s="553"/>
      <c r="W111" s="1290"/>
      <c r="X111" s="1291"/>
      <c r="Y111" s="1290"/>
      <c r="Z111" s="1291"/>
      <c r="AA111" s="507"/>
      <c r="AB111" s="1302"/>
      <c r="AC111" s="554"/>
      <c r="AD111" s="554"/>
      <c r="AE111" s="554"/>
      <c r="AF111" s="558">
        <f ca="1">OFFSET(AF111,-1,0)</f>
        <v>0</v>
      </c>
      <c r="AG111" s="554"/>
      <c r="AH111" s="554"/>
      <c r="AI111" s="554"/>
      <c r="AJ111" s="554"/>
      <c r="AK111" s="554"/>
      <c r="AL111" s="554"/>
      <c r="AM111" s="554"/>
      <c r="AN111" s="554"/>
    </row>
    <row r="112" spans="1:70" s="492" customFormat="1" ht="15" customHeight="1">
      <c r="A112" s="1283"/>
      <c r="B112" s="1283"/>
      <c r="C112" s="1283"/>
      <c r="D112" s="1283"/>
      <c r="E112" s="1283"/>
      <c r="F112" s="1283"/>
      <c r="G112" s="1283"/>
      <c r="H112" s="1026"/>
      <c r="I112" s="1333"/>
      <c r="J112" s="1334"/>
      <c r="K112" s="1017"/>
      <c r="L112" s="508"/>
      <c r="M112" s="527" t="s">
        <v>40</v>
      </c>
      <c r="N112" s="521"/>
      <c r="O112" s="515"/>
      <c r="P112" s="515"/>
      <c r="Q112" s="515"/>
      <c r="R112" s="515"/>
      <c r="S112" s="515"/>
      <c r="T112" s="515"/>
      <c r="U112" s="515"/>
      <c r="V112" s="515"/>
      <c r="W112" s="533"/>
      <c r="X112" s="534"/>
      <c r="Y112" s="533"/>
      <c r="Z112" s="521"/>
      <c r="AA112" s="530"/>
      <c r="AB112" s="1303"/>
      <c r="AC112" s="556"/>
      <c r="AD112" s="556"/>
      <c r="AE112" s="556"/>
      <c r="AF112" s="556"/>
      <c r="AG112" s="556"/>
      <c r="AH112" s="556"/>
      <c r="AI112" s="556"/>
      <c r="AJ112" s="556"/>
      <c r="AK112" s="556"/>
      <c r="AL112" s="556"/>
      <c r="AM112" s="556"/>
      <c r="AN112" s="556"/>
    </row>
    <row r="113" spans="1:40" s="492" customFormat="1" ht="15" customHeight="1">
      <c r="A113" s="1283"/>
      <c r="B113" s="1283"/>
      <c r="C113" s="1283"/>
      <c r="D113" s="1283"/>
      <c r="E113" s="1283"/>
      <c r="F113" s="1283"/>
      <c r="G113" s="1026"/>
      <c r="H113" s="1026"/>
      <c r="I113" s="1333"/>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3"/>
      <c r="B114" s="1283"/>
      <c r="C114" s="1283"/>
      <c r="D114" s="1283"/>
      <c r="E114" s="1283"/>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3"/>
      <c r="B115" s="1283"/>
      <c r="C115" s="1283"/>
      <c r="D115" s="1283"/>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3"/>
      <c r="B116" s="1283"/>
      <c r="C116" s="1283"/>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3"/>
      <c r="B117" s="1283"/>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3"/>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3">
        <v>1</v>
      </c>
      <c r="B125" s="888"/>
      <c r="C125" s="888"/>
      <c r="D125" s="888"/>
      <c r="E125" s="889"/>
      <c r="F125" s="890"/>
      <c r="G125" s="890"/>
      <c r="H125" s="890"/>
      <c r="I125" s="891"/>
      <c r="J125" s="886"/>
      <c r="K125" s="893"/>
      <c r="L125" s="562">
        <f>mergeValue(A125)</f>
        <v>1</v>
      </c>
      <c r="M125" s="610" t="s">
        <v>19</v>
      </c>
      <c r="N125" s="549"/>
      <c r="O125" s="1326"/>
      <c r="P125" s="1326"/>
      <c r="Q125" s="1326"/>
      <c r="R125" s="1326"/>
      <c r="S125" s="1326"/>
      <c r="T125" s="1326"/>
      <c r="U125" s="1326"/>
      <c r="V125" s="1326"/>
      <c r="W125" s="1130" t="s">
        <v>718</v>
      </c>
      <c r="X125" s="554"/>
      <c r="Y125" s="554"/>
      <c r="Z125" s="554"/>
      <c r="AA125" s="554"/>
      <c r="AB125" s="554"/>
      <c r="AC125" s="554"/>
      <c r="AD125" s="554"/>
      <c r="AE125" s="554"/>
      <c r="AF125" s="554"/>
      <c r="AG125" s="554"/>
      <c r="AH125" s="554"/>
    </row>
    <row r="126" spans="1:40" s="493" customFormat="1" ht="22.5">
      <c r="A126" s="1283"/>
      <c r="B126" s="1283">
        <v>1</v>
      </c>
      <c r="C126" s="888"/>
      <c r="D126" s="888"/>
      <c r="E126" s="890"/>
      <c r="F126" s="890"/>
      <c r="G126" s="890"/>
      <c r="H126" s="890"/>
      <c r="I126" s="885"/>
      <c r="J126" s="884"/>
      <c r="K126" s="887"/>
      <c r="L126" s="562" t="str">
        <f>mergeValue(A126) &amp;"."&amp; mergeValue(B126)</f>
        <v>1.1</v>
      </c>
      <c r="M126" s="516" t="s">
        <v>15</v>
      </c>
      <c r="N126" s="549"/>
      <c r="O126" s="1326"/>
      <c r="P126" s="1326"/>
      <c r="Q126" s="1326"/>
      <c r="R126" s="1326"/>
      <c r="S126" s="1326"/>
      <c r="T126" s="1326"/>
      <c r="U126" s="1326"/>
      <c r="V126" s="1326"/>
      <c r="W126" s="1130" t="s">
        <v>459</v>
      </c>
      <c r="X126" s="554"/>
      <c r="Y126" s="554"/>
      <c r="Z126" s="554"/>
      <c r="AA126" s="554"/>
      <c r="AB126" s="554"/>
      <c r="AC126" s="554"/>
      <c r="AD126" s="554"/>
      <c r="AE126" s="554"/>
      <c r="AF126" s="554"/>
      <c r="AG126" s="554"/>
      <c r="AH126" s="554"/>
    </row>
    <row r="127" spans="1:40" s="493" customFormat="1" ht="22.5">
      <c r="A127" s="1283"/>
      <c r="B127" s="1283"/>
      <c r="C127" s="1283">
        <v>1</v>
      </c>
      <c r="D127" s="888"/>
      <c r="E127" s="890"/>
      <c r="F127" s="890"/>
      <c r="G127" s="890"/>
      <c r="H127" s="890"/>
      <c r="I127" s="892"/>
      <c r="J127" s="884"/>
      <c r="K127" s="887"/>
      <c r="L127" s="562" t="str">
        <f>mergeValue(A127) &amp;"."&amp; mergeValue(B127)&amp;"."&amp; mergeValue(C127)</f>
        <v>1.1.1</v>
      </c>
      <c r="M127" s="517" t="s">
        <v>7</v>
      </c>
      <c r="N127" s="549"/>
      <c r="O127" s="1326"/>
      <c r="P127" s="1326"/>
      <c r="Q127" s="1326"/>
      <c r="R127" s="1326"/>
      <c r="S127" s="1326"/>
      <c r="T127" s="1326"/>
      <c r="U127" s="1326"/>
      <c r="V127" s="1326"/>
      <c r="W127" s="1130" t="s">
        <v>600</v>
      </c>
      <c r="X127" s="554"/>
      <c r="Y127" s="554"/>
      <c r="Z127" s="554"/>
      <c r="AA127" s="554"/>
      <c r="AB127" s="554"/>
      <c r="AC127" s="554"/>
      <c r="AD127" s="554"/>
      <c r="AE127" s="554"/>
      <c r="AF127" s="554"/>
      <c r="AG127" s="554"/>
      <c r="AH127" s="554"/>
    </row>
    <row r="128" spans="1:40" s="493" customFormat="1" ht="22.5">
      <c r="A128" s="1283"/>
      <c r="B128" s="1283"/>
      <c r="C128" s="1283"/>
      <c r="D128" s="1283">
        <v>1</v>
      </c>
      <c r="E128" s="890"/>
      <c r="F128" s="890"/>
      <c r="G128" s="890"/>
      <c r="H128" s="890"/>
      <c r="I128" s="892"/>
      <c r="J128" s="884"/>
      <c r="K128" s="887"/>
      <c r="L128" s="562" t="str">
        <f>mergeValue(A128) &amp;"."&amp; mergeValue(B128)&amp;"."&amp; mergeValue(C128)&amp;"."&amp; mergeValue(D128)</f>
        <v>1.1.1.1</v>
      </c>
      <c r="M128" s="518" t="s">
        <v>21</v>
      </c>
      <c r="N128" s="549"/>
      <c r="O128" s="1326"/>
      <c r="P128" s="1326"/>
      <c r="Q128" s="1326"/>
      <c r="R128" s="1326"/>
      <c r="S128" s="1326"/>
      <c r="T128" s="1326"/>
      <c r="U128" s="1326"/>
      <c r="V128" s="1326"/>
      <c r="W128" s="1130" t="s">
        <v>601</v>
      </c>
      <c r="X128" s="554"/>
      <c r="Y128" s="554"/>
      <c r="Z128" s="554"/>
      <c r="AA128" s="554"/>
      <c r="AB128" s="554"/>
      <c r="AC128" s="554"/>
      <c r="AD128" s="554"/>
      <c r="AE128" s="554"/>
      <c r="AF128" s="554"/>
      <c r="AG128" s="554"/>
      <c r="AH128" s="554"/>
    </row>
    <row r="129" spans="1:34" s="493" customFormat="1" ht="11.25" hidden="1" customHeight="1">
      <c r="A129" s="1283"/>
      <c r="B129" s="1283"/>
      <c r="C129" s="1283"/>
      <c r="D129" s="1283"/>
      <c r="E129" s="1283">
        <v>1</v>
      </c>
      <c r="F129" s="890"/>
      <c r="G129" s="890"/>
      <c r="H129" s="888">
        <v>1</v>
      </c>
      <c r="I129" s="1283">
        <v>1</v>
      </c>
      <c r="J129" s="890"/>
      <c r="K129" s="895"/>
      <c r="L129" s="562"/>
      <c r="M129" s="524"/>
      <c r="N129" s="550"/>
      <c r="O129" s="600"/>
      <c r="P129" s="600"/>
      <c r="Q129" s="600"/>
      <c r="R129" s="600"/>
      <c r="S129" s="600"/>
      <c r="T129" s="600"/>
      <c r="U129" s="600"/>
      <c r="V129" s="478"/>
      <c r="W129" s="1091"/>
      <c r="X129" s="554"/>
      <c r="Y129" s="554"/>
      <c r="Z129" s="554"/>
      <c r="AA129" s="554"/>
      <c r="AB129" s="554"/>
      <c r="AC129" s="554"/>
      <c r="AD129" s="554"/>
      <c r="AE129" s="554"/>
      <c r="AF129" s="554"/>
      <c r="AG129" s="554"/>
      <c r="AH129" s="554"/>
    </row>
    <row r="130" spans="1:34" s="493" customFormat="1" ht="33.75">
      <c r="A130" s="1283"/>
      <c r="B130" s="1283"/>
      <c r="C130" s="1283"/>
      <c r="D130" s="1283"/>
      <c r="E130" s="1283"/>
      <c r="F130" s="1283">
        <v>1</v>
      </c>
      <c r="G130" s="888"/>
      <c r="H130" s="888"/>
      <c r="I130" s="1283"/>
      <c r="J130" s="1283">
        <v>1</v>
      </c>
      <c r="K130" s="896"/>
      <c r="L130" s="562" t="str">
        <f>mergeValue(A130) &amp;"."&amp; mergeValue(B130)&amp;"."&amp; mergeValue(C130)&amp;"."&amp; mergeValue(D130)&amp;"."&amp;  mergeValue(F130)</f>
        <v>1.1.1.1.1</v>
      </c>
      <c r="M130" s="525" t="s">
        <v>9</v>
      </c>
      <c r="N130" s="550"/>
      <c r="O130" s="1285"/>
      <c r="P130" s="1285"/>
      <c r="Q130" s="1285"/>
      <c r="R130" s="1285"/>
      <c r="S130" s="1285"/>
      <c r="T130" s="1285"/>
      <c r="U130" s="1285"/>
      <c r="V130" s="1285"/>
      <c r="W130" s="1130" t="s">
        <v>720</v>
      </c>
      <c r="X130" s="554"/>
      <c r="Y130" s="558" t="str">
        <f>strCheckUnique(Z130:Z133)</f>
        <v/>
      </c>
      <c r="Z130" s="554"/>
      <c r="AA130" s="558"/>
      <c r="AB130" s="554"/>
      <c r="AC130" s="554"/>
      <c r="AD130" s="554"/>
      <c r="AE130" s="554"/>
      <c r="AF130" s="554"/>
      <c r="AG130" s="554"/>
      <c r="AH130" s="554"/>
    </row>
    <row r="131" spans="1:34" s="493" customFormat="1" ht="99" customHeight="1">
      <c r="A131" s="1283"/>
      <c r="B131" s="1283"/>
      <c r="C131" s="1283"/>
      <c r="D131" s="1283"/>
      <c r="E131" s="1283"/>
      <c r="F131" s="1283"/>
      <c r="G131" s="888">
        <v>1</v>
      </c>
      <c r="H131" s="888"/>
      <c r="I131" s="1283"/>
      <c r="J131" s="1283"/>
      <c r="K131" s="896">
        <v>1</v>
      </c>
      <c r="L131" s="562" t="str">
        <f>mergeValue(A131) &amp;"."&amp; mergeValue(B131)&amp;"."&amp; mergeValue(C131)&amp;"."&amp; mergeValue(D131)&amp;"."&amp; mergeValue(F131)&amp;"."&amp; mergeValue(G131)</f>
        <v>1.1.1.1.1.1</v>
      </c>
      <c r="M131" s="1016"/>
      <c r="N131" s="555"/>
      <c r="O131" s="532"/>
      <c r="P131" s="532"/>
      <c r="Q131" s="1040"/>
      <c r="R131" s="1289"/>
      <c r="S131" s="1291" t="s">
        <v>83</v>
      </c>
      <c r="T131" s="1289"/>
      <c r="U131" s="1291" t="s">
        <v>84</v>
      </c>
      <c r="V131" s="547"/>
      <c r="W131" s="1301"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3"/>
      <c r="B132" s="1283"/>
      <c r="C132" s="1283"/>
      <c r="D132" s="1283"/>
      <c r="E132" s="1283"/>
      <c r="F132" s="1283"/>
      <c r="G132" s="888"/>
      <c r="H132" s="888"/>
      <c r="I132" s="1283"/>
      <c r="J132" s="1283"/>
      <c r="K132" s="896"/>
      <c r="L132" s="569"/>
      <c r="M132" s="615"/>
      <c r="N132" s="555"/>
      <c r="O132" s="532"/>
      <c r="P132" s="532"/>
      <c r="Q132" s="553" t="str">
        <f>R131 &amp; "-" &amp; T131</f>
        <v>-</v>
      </c>
      <c r="R132" s="1290"/>
      <c r="S132" s="1291"/>
      <c r="T132" s="1290"/>
      <c r="U132" s="1291"/>
      <c r="V132" s="547"/>
      <c r="W132" s="1302"/>
      <c r="X132" s="554"/>
      <c r="Y132" s="554"/>
      <c r="Z132" s="554"/>
      <c r="AA132" s="554"/>
      <c r="AB132" s="554"/>
      <c r="AC132" s="554"/>
      <c r="AD132" s="554"/>
      <c r="AE132" s="554"/>
      <c r="AF132" s="554"/>
      <c r="AG132" s="554"/>
      <c r="AH132" s="554"/>
    </row>
    <row r="133" spans="1:34" s="492" customFormat="1" ht="15" customHeight="1">
      <c r="A133" s="1283"/>
      <c r="B133" s="1283"/>
      <c r="C133" s="1283"/>
      <c r="D133" s="1283"/>
      <c r="E133" s="1283"/>
      <c r="F133" s="1283"/>
      <c r="G133" s="890"/>
      <c r="H133" s="888"/>
      <c r="I133" s="1283"/>
      <c r="J133" s="1283"/>
      <c r="K133" s="895"/>
      <c r="L133" s="508"/>
      <c r="M133" s="526" t="s">
        <v>24</v>
      </c>
      <c r="N133" s="521"/>
      <c r="O133" s="515"/>
      <c r="P133" s="515"/>
      <c r="Q133" s="515"/>
      <c r="R133" s="542"/>
      <c r="S133" s="534"/>
      <c r="T133" s="533"/>
      <c r="U133" s="521"/>
      <c r="V133" s="530"/>
      <c r="W133" s="1303"/>
      <c r="X133" s="556"/>
      <c r="Y133" s="556"/>
      <c r="Z133" s="556"/>
      <c r="AA133" s="556"/>
      <c r="AB133" s="556"/>
      <c r="AC133" s="556"/>
      <c r="AD133" s="556"/>
      <c r="AE133" s="556"/>
      <c r="AF133" s="556"/>
      <c r="AG133" s="556"/>
      <c r="AH133" s="556"/>
    </row>
    <row r="134" spans="1:34" s="492" customFormat="1" ht="15" customHeight="1">
      <c r="A134" s="1283"/>
      <c r="B134" s="1283"/>
      <c r="C134" s="1283"/>
      <c r="D134" s="1283"/>
      <c r="E134" s="1283"/>
      <c r="F134" s="890"/>
      <c r="G134" s="890"/>
      <c r="H134" s="888"/>
      <c r="I134" s="1283"/>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3"/>
      <c r="B135" s="1283"/>
      <c r="C135" s="1283"/>
      <c r="D135" s="1283"/>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3"/>
      <c r="B136" s="1283"/>
      <c r="C136" s="1283"/>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3"/>
      <c r="B137" s="1283"/>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3"/>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3">
        <v>1</v>
      </c>
      <c r="B143" s="906"/>
      <c r="C143" s="906"/>
      <c r="D143" s="906"/>
      <c r="E143" s="907"/>
      <c r="F143" s="908"/>
      <c r="G143" s="908"/>
      <c r="H143" s="908"/>
      <c r="I143" s="909"/>
      <c r="J143" s="904"/>
      <c r="K143" s="911"/>
      <c r="L143" s="562">
        <f>mergeValue(A143)</f>
        <v>1</v>
      </c>
      <c r="M143" s="610" t="s">
        <v>19</v>
      </c>
      <c r="N143" s="549"/>
      <c r="O143" s="1326"/>
      <c r="P143" s="1326"/>
      <c r="Q143" s="1326"/>
      <c r="R143" s="1326"/>
      <c r="S143" s="1326"/>
      <c r="T143" s="1326"/>
      <c r="U143" s="1326"/>
      <c r="V143" s="1326"/>
      <c r="W143" s="1130" t="s">
        <v>718</v>
      </c>
      <c r="X143" s="554"/>
      <c r="Y143" s="554"/>
      <c r="Z143" s="554"/>
      <c r="AA143" s="554"/>
      <c r="AB143" s="554"/>
      <c r="AC143" s="554"/>
      <c r="AD143" s="554"/>
      <c r="AE143" s="554"/>
      <c r="AF143" s="554"/>
      <c r="AG143" s="554"/>
      <c r="AH143" s="554"/>
    </row>
    <row r="144" spans="1:34" s="493" customFormat="1" ht="22.5">
      <c r="A144" s="1283"/>
      <c r="B144" s="1283">
        <v>1</v>
      </c>
      <c r="C144" s="906"/>
      <c r="D144" s="906"/>
      <c r="E144" s="908"/>
      <c r="F144" s="908"/>
      <c r="G144" s="908"/>
      <c r="H144" s="908"/>
      <c r="I144" s="903"/>
      <c r="J144" s="902"/>
      <c r="K144" s="905"/>
      <c r="L144" s="562" t="str">
        <f>mergeValue(A144) &amp;"."&amp; mergeValue(B144)</f>
        <v>1.1</v>
      </c>
      <c r="M144" s="516" t="s">
        <v>15</v>
      </c>
      <c r="N144" s="549"/>
      <c r="O144" s="1326"/>
      <c r="P144" s="1326"/>
      <c r="Q144" s="1326"/>
      <c r="R144" s="1326"/>
      <c r="S144" s="1326"/>
      <c r="T144" s="1326"/>
      <c r="U144" s="1326"/>
      <c r="V144" s="1326"/>
      <c r="W144" s="1130" t="s">
        <v>459</v>
      </c>
      <c r="X144" s="554"/>
      <c r="Y144" s="554"/>
      <c r="Z144" s="554"/>
      <c r="AA144" s="554"/>
      <c r="AB144" s="554"/>
      <c r="AC144" s="554"/>
      <c r="AD144" s="554"/>
      <c r="AE144" s="554"/>
      <c r="AF144" s="554"/>
      <c r="AG144" s="554"/>
      <c r="AH144" s="554"/>
    </row>
    <row r="145" spans="1:35" s="493" customFormat="1" ht="22.5">
      <c r="A145" s="1283"/>
      <c r="B145" s="1283"/>
      <c r="C145" s="1283">
        <v>1</v>
      </c>
      <c r="D145" s="906"/>
      <c r="E145" s="908"/>
      <c r="F145" s="908"/>
      <c r="G145" s="908"/>
      <c r="H145" s="908"/>
      <c r="I145" s="910"/>
      <c r="J145" s="902"/>
      <c r="K145" s="905"/>
      <c r="L145" s="562" t="str">
        <f>mergeValue(A145) &amp;"."&amp; mergeValue(B145)&amp;"."&amp; mergeValue(C145)</f>
        <v>1.1.1</v>
      </c>
      <c r="M145" s="517" t="s">
        <v>7</v>
      </c>
      <c r="N145" s="549"/>
      <c r="O145" s="1326"/>
      <c r="P145" s="1326"/>
      <c r="Q145" s="1326"/>
      <c r="R145" s="1326"/>
      <c r="S145" s="1326"/>
      <c r="T145" s="1326"/>
      <c r="U145" s="1326"/>
      <c r="V145" s="1326"/>
      <c r="W145" s="1130" t="s">
        <v>600</v>
      </c>
      <c r="X145" s="554"/>
      <c r="Y145" s="554"/>
      <c r="Z145" s="554"/>
      <c r="AA145" s="554"/>
      <c r="AB145" s="554"/>
      <c r="AC145" s="554"/>
      <c r="AD145" s="554"/>
      <c r="AE145" s="554"/>
      <c r="AF145" s="554"/>
      <c r="AG145" s="554"/>
      <c r="AH145" s="554"/>
    </row>
    <row r="146" spans="1:35" s="493" customFormat="1" ht="22.5">
      <c r="A146" s="1283"/>
      <c r="B146" s="1283"/>
      <c r="C146" s="1283"/>
      <c r="D146" s="1283">
        <v>1</v>
      </c>
      <c r="E146" s="908"/>
      <c r="F146" s="908"/>
      <c r="G146" s="908"/>
      <c r="H146" s="908"/>
      <c r="I146" s="910"/>
      <c r="J146" s="902"/>
      <c r="K146" s="905"/>
      <c r="L146" s="562" t="str">
        <f>mergeValue(A146) &amp;"."&amp; mergeValue(B146)&amp;"."&amp; mergeValue(C146)&amp;"."&amp; mergeValue(D146)</f>
        <v>1.1.1.1</v>
      </c>
      <c r="M146" s="518" t="s">
        <v>21</v>
      </c>
      <c r="N146" s="549"/>
      <c r="O146" s="1326"/>
      <c r="P146" s="1326"/>
      <c r="Q146" s="1326"/>
      <c r="R146" s="1326"/>
      <c r="S146" s="1326"/>
      <c r="T146" s="1326"/>
      <c r="U146" s="1326"/>
      <c r="V146" s="1326"/>
      <c r="W146" s="1130" t="s">
        <v>601</v>
      </c>
      <c r="X146" s="554"/>
      <c r="Y146" s="554"/>
      <c r="Z146" s="554"/>
      <c r="AA146" s="554"/>
      <c r="AB146" s="554"/>
      <c r="AC146" s="554"/>
      <c r="AD146" s="554"/>
      <c r="AE146" s="554"/>
      <c r="AF146" s="554"/>
      <c r="AG146" s="554"/>
      <c r="AH146" s="554"/>
    </row>
    <row r="147" spans="1:35" s="493" customFormat="1" ht="11.25" hidden="1" customHeight="1">
      <c r="A147" s="1283"/>
      <c r="B147" s="1283"/>
      <c r="C147" s="1283"/>
      <c r="D147" s="1283"/>
      <c r="E147" s="1283">
        <v>1</v>
      </c>
      <c r="F147" s="908"/>
      <c r="G147" s="908"/>
      <c r="H147" s="906">
        <v>1</v>
      </c>
      <c r="I147" s="1283">
        <v>1</v>
      </c>
      <c r="J147" s="908"/>
      <c r="K147" s="913"/>
      <c r="L147" s="562"/>
      <c r="M147" s="524"/>
      <c r="N147" s="550"/>
      <c r="O147" s="600"/>
      <c r="P147" s="600"/>
      <c r="Q147" s="600"/>
      <c r="R147" s="600"/>
      <c r="S147" s="600"/>
      <c r="T147" s="600"/>
      <c r="U147" s="600"/>
      <c r="V147" s="478"/>
      <c r="W147" s="1091"/>
      <c r="X147" s="554"/>
      <c r="Y147" s="554"/>
      <c r="Z147" s="554"/>
      <c r="AA147" s="554"/>
      <c r="AB147" s="554"/>
      <c r="AC147" s="554"/>
      <c r="AD147" s="554"/>
      <c r="AE147" s="554"/>
      <c r="AF147" s="554"/>
      <c r="AG147" s="554"/>
      <c r="AH147" s="554"/>
    </row>
    <row r="148" spans="1:35" s="493" customFormat="1" ht="33.75">
      <c r="A148" s="1283"/>
      <c r="B148" s="1283"/>
      <c r="C148" s="1283"/>
      <c r="D148" s="1283"/>
      <c r="E148" s="1283"/>
      <c r="F148" s="1283">
        <v>1</v>
      </c>
      <c r="G148" s="906"/>
      <c r="H148" s="906"/>
      <c r="I148" s="1283"/>
      <c r="J148" s="1283">
        <v>1</v>
      </c>
      <c r="K148" s="914"/>
      <c r="L148" s="562" t="str">
        <f>mergeValue(A148) &amp;"."&amp; mergeValue(B148)&amp;"."&amp; mergeValue(C148)&amp;"."&amp; mergeValue(D148)&amp;"."&amp;  mergeValue(F148)</f>
        <v>1.1.1.1.1</v>
      </c>
      <c r="M148" s="525" t="s">
        <v>9</v>
      </c>
      <c r="N148" s="550"/>
      <c r="O148" s="1285"/>
      <c r="P148" s="1285"/>
      <c r="Q148" s="1285"/>
      <c r="R148" s="1285"/>
      <c r="S148" s="1285"/>
      <c r="T148" s="1285"/>
      <c r="U148" s="1285"/>
      <c r="V148" s="1285"/>
      <c r="W148" s="1130" t="s">
        <v>720</v>
      </c>
      <c r="X148" s="554"/>
      <c r="Y148" s="558" t="str">
        <f>strCheckUnique(Z148:Z151)</f>
        <v/>
      </c>
      <c r="Z148" s="554"/>
      <c r="AA148" s="558"/>
      <c r="AB148" s="554"/>
      <c r="AC148" s="554"/>
      <c r="AD148" s="554"/>
      <c r="AE148" s="554"/>
      <c r="AF148" s="554"/>
      <c r="AG148" s="554"/>
      <c r="AH148" s="554"/>
    </row>
    <row r="149" spans="1:35" s="493" customFormat="1" ht="99" customHeight="1">
      <c r="A149" s="1283"/>
      <c r="B149" s="1283"/>
      <c r="C149" s="1283"/>
      <c r="D149" s="1283"/>
      <c r="E149" s="1283"/>
      <c r="F149" s="1283"/>
      <c r="G149" s="906">
        <v>1</v>
      </c>
      <c r="H149" s="906"/>
      <c r="I149" s="1283"/>
      <c r="J149" s="1283"/>
      <c r="K149" s="914">
        <v>1</v>
      </c>
      <c r="L149" s="562" t="str">
        <f>mergeValue(A149) &amp;"."&amp; mergeValue(B149)&amp;"."&amp; mergeValue(C149)&amp;"."&amp; mergeValue(D149)&amp;"."&amp; mergeValue(F149)&amp;"."&amp; mergeValue(G149)</f>
        <v>1.1.1.1.1.1</v>
      </c>
      <c r="M149" s="1016"/>
      <c r="N149" s="555"/>
      <c r="O149" s="532"/>
      <c r="P149" s="532"/>
      <c r="Q149" s="1040"/>
      <c r="R149" s="1289"/>
      <c r="S149" s="1291" t="s">
        <v>83</v>
      </c>
      <c r="T149" s="1289"/>
      <c r="U149" s="1291" t="s">
        <v>84</v>
      </c>
      <c r="V149" s="547"/>
      <c r="W149" s="1301"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3"/>
      <c r="B150" s="1283"/>
      <c r="C150" s="1283"/>
      <c r="D150" s="1283"/>
      <c r="E150" s="1283"/>
      <c r="F150" s="1283"/>
      <c r="G150" s="906"/>
      <c r="H150" s="906"/>
      <c r="I150" s="1283"/>
      <c r="J150" s="1283"/>
      <c r="K150" s="914"/>
      <c r="L150" s="569"/>
      <c r="M150" s="615"/>
      <c r="N150" s="555"/>
      <c r="O150" s="532"/>
      <c r="P150" s="532"/>
      <c r="Q150" s="553" t="str">
        <f>R149 &amp; "-" &amp; T149</f>
        <v>-</v>
      </c>
      <c r="R150" s="1290"/>
      <c r="S150" s="1291"/>
      <c r="T150" s="1290"/>
      <c r="U150" s="1291"/>
      <c r="V150" s="547"/>
      <c r="W150" s="1302"/>
      <c r="X150" s="554"/>
      <c r="Y150" s="554"/>
      <c r="Z150" s="554"/>
      <c r="AA150" s="554"/>
      <c r="AB150" s="554"/>
      <c r="AC150" s="554"/>
      <c r="AD150" s="554"/>
      <c r="AE150" s="554"/>
      <c r="AF150" s="554"/>
      <c r="AG150" s="554"/>
      <c r="AH150" s="554"/>
    </row>
    <row r="151" spans="1:35" s="492" customFormat="1" ht="15" customHeight="1">
      <c r="A151" s="1283"/>
      <c r="B151" s="1283"/>
      <c r="C151" s="1283"/>
      <c r="D151" s="1283"/>
      <c r="E151" s="1283"/>
      <c r="F151" s="1283"/>
      <c r="G151" s="908"/>
      <c r="H151" s="906"/>
      <c r="I151" s="1283"/>
      <c r="J151" s="1283"/>
      <c r="K151" s="913"/>
      <c r="L151" s="508"/>
      <c r="M151" s="526" t="s">
        <v>24</v>
      </c>
      <c r="N151" s="521"/>
      <c r="O151" s="515"/>
      <c r="P151" s="515"/>
      <c r="Q151" s="515"/>
      <c r="R151" s="542"/>
      <c r="S151" s="534"/>
      <c r="T151" s="533"/>
      <c r="U151" s="521"/>
      <c r="V151" s="530"/>
      <c r="W151" s="1303"/>
      <c r="X151" s="556"/>
      <c r="Y151" s="556"/>
      <c r="Z151" s="556"/>
      <c r="AA151" s="556"/>
      <c r="AB151" s="556"/>
      <c r="AC151" s="556"/>
      <c r="AD151" s="556"/>
      <c r="AE151" s="556"/>
      <c r="AF151" s="556"/>
      <c r="AG151" s="556"/>
      <c r="AH151" s="556"/>
    </row>
    <row r="152" spans="1:35" s="492" customFormat="1" ht="15" customHeight="1">
      <c r="A152" s="1283"/>
      <c r="B152" s="1283"/>
      <c r="C152" s="1283"/>
      <c r="D152" s="1283"/>
      <c r="E152" s="1283"/>
      <c r="F152" s="908"/>
      <c r="G152" s="908"/>
      <c r="H152" s="906"/>
      <c r="I152" s="1283"/>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3"/>
      <c r="B153" s="1283"/>
      <c r="C153" s="1283"/>
      <c r="D153" s="1283"/>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3"/>
      <c r="B154" s="1283"/>
      <c r="C154" s="1283"/>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3"/>
      <c r="B155" s="1283"/>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3"/>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3">
        <v>1</v>
      </c>
      <c r="B161" s="849"/>
      <c r="C161" s="849"/>
      <c r="D161" s="849"/>
      <c r="E161" s="850"/>
      <c r="F161" s="851"/>
      <c r="G161" s="851"/>
      <c r="H161" s="851"/>
      <c r="I161" s="852"/>
      <c r="J161" s="847"/>
      <c r="K161" s="854"/>
      <c r="L161" s="562">
        <f>mergeValue(A161)</f>
        <v>1</v>
      </c>
      <c r="M161" s="610" t="s">
        <v>19</v>
      </c>
      <c r="N161" s="549"/>
      <c r="O161" s="1379"/>
      <c r="P161" s="1380"/>
      <c r="Q161" s="1380"/>
      <c r="R161" s="1380"/>
      <c r="S161" s="1380"/>
      <c r="T161" s="1380"/>
      <c r="U161" s="1380"/>
      <c r="V161" s="1381"/>
      <c r="W161" s="1130" t="s">
        <v>718</v>
      </c>
      <c r="X161" s="554"/>
      <c r="Y161" s="554"/>
      <c r="Z161" s="554"/>
      <c r="AA161" s="554"/>
      <c r="AB161" s="554"/>
      <c r="AC161" s="554"/>
      <c r="AD161" s="554"/>
      <c r="AE161" s="554"/>
      <c r="AF161" s="554"/>
      <c r="AG161" s="554"/>
    </row>
    <row r="162" spans="1:33" s="493" customFormat="1" ht="22.5">
      <c r="A162" s="1283"/>
      <c r="B162" s="1283">
        <v>1</v>
      </c>
      <c r="C162" s="849"/>
      <c r="D162" s="849"/>
      <c r="E162" s="851"/>
      <c r="F162" s="851"/>
      <c r="G162" s="851"/>
      <c r="H162" s="851"/>
      <c r="I162" s="846"/>
      <c r="J162" s="845"/>
      <c r="K162" s="848"/>
      <c r="L162" s="562" t="str">
        <f>mergeValue(A162) &amp;"."&amp; mergeValue(B162)</f>
        <v>1.1</v>
      </c>
      <c r="M162" s="516" t="s">
        <v>15</v>
      </c>
      <c r="N162" s="549"/>
      <c r="O162" s="1379"/>
      <c r="P162" s="1380"/>
      <c r="Q162" s="1380"/>
      <c r="R162" s="1380"/>
      <c r="S162" s="1380"/>
      <c r="T162" s="1380"/>
      <c r="U162" s="1380"/>
      <c r="V162" s="1381"/>
      <c r="W162" s="1130" t="s">
        <v>459</v>
      </c>
      <c r="X162" s="554"/>
      <c r="Y162" s="554"/>
      <c r="Z162" s="554"/>
      <c r="AA162" s="554"/>
      <c r="AB162" s="554"/>
      <c r="AC162" s="554"/>
      <c r="AD162" s="554"/>
      <c r="AE162" s="554"/>
      <c r="AF162" s="554"/>
      <c r="AG162" s="554"/>
    </row>
    <row r="163" spans="1:33" s="493" customFormat="1" ht="22.5">
      <c r="A163" s="1283"/>
      <c r="B163" s="1283"/>
      <c r="C163" s="1283">
        <v>1</v>
      </c>
      <c r="D163" s="849"/>
      <c r="E163" s="851"/>
      <c r="F163" s="851"/>
      <c r="G163" s="851"/>
      <c r="H163" s="851"/>
      <c r="I163" s="853"/>
      <c r="J163" s="845"/>
      <c r="K163" s="848"/>
      <c r="L163" s="562" t="str">
        <f>mergeValue(A163) &amp;"."&amp; mergeValue(B163)&amp;"."&amp; mergeValue(C163)</f>
        <v>1.1.1</v>
      </c>
      <c r="M163" s="517" t="s">
        <v>7</v>
      </c>
      <c r="N163" s="549"/>
      <c r="O163" s="1379"/>
      <c r="P163" s="1380"/>
      <c r="Q163" s="1380"/>
      <c r="R163" s="1380"/>
      <c r="S163" s="1380"/>
      <c r="T163" s="1380"/>
      <c r="U163" s="1380"/>
      <c r="V163" s="1381"/>
      <c r="W163" s="1130" t="s">
        <v>600</v>
      </c>
      <c r="X163" s="554"/>
      <c r="Y163" s="554"/>
      <c r="Z163" s="554"/>
      <c r="AA163" s="554"/>
      <c r="AB163" s="554"/>
      <c r="AC163" s="554"/>
      <c r="AD163" s="554"/>
      <c r="AE163" s="554"/>
      <c r="AF163" s="554"/>
      <c r="AG163" s="554"/>
    </row>
    <row r="164" spans="1:33" s="493" customFormat="1" ht="22.5">
      <c r="A164" s="1283"/>
      <c r="B164" s="1283"/>
      <c r="C164" s="1283"/>
      <c r="D164" s="1283">
        <v>1</v>
      </c>
      <c r="E164" s="851"/>
      <c r="F164" s="851"/>
      <c r="G164" s="851"/>
      <c r="H164" s="851"/>
      <c r="I164" s="853"/>
      <c r="J164" s="845"/>
      <c r="K164" s="848"/>
      <c r="L164" s="562" t="str">
        <f>mergeValue(A164) &amp;"."&amp; mergeValue(B164)&amp;"."&amp; mergeValue(C164)&amp;"."&amp; mergeValue(D164)</f>
        <v>1.1.1.1</v>
      </c>
      <c r="M164" s="518" t="s">
        <v>21</v>
      </c>
      <c r="N164" s="549"/>
      <c r="O164" s="1379"/>
      <c r="P164" s="1380"/>
      <c r="Q164" s="1380"/>
      <c r="R164" s="1380"/>
      <c r="S164" s="1380"/>
      <c r="T164" s="1380"/>
      <c r="U164" s="1380"/>
      <c r="V164" s="1381"/>
      <c r="W164" s="1130" t="s">
        <v>601</v>
      </c>
      <c r="X164" s="554"/>
      <c r="Y164" s="554"/>
      <c r="Z164" s="554"/>
      <c r="AA164" s="554"/>
      <c r="AB164" s="554"/>
      <c r="AC164" s="554"/>
      <c r="AD164" s="554"/>
      <c r="AE164" s="554"/>
      <c r="AF164" s="554"/>
      <c r="AG164" s="554"/>
    </row>
    <row r="165" spans="1:33" s="493" customFormat="1" ht="78.75">
      <c r="A165" s="1283"/>
      <c r="B165" s="1283"/>
      <c r="C165" s="1283"/>
      <c r="D165" s="1283"/>
      <c r="E165" s="1283">
        <v>1</v>
      </c>
      <c r="F165" s="851"/>
      <c r="G165" s="851"/>
      <c r="H165" s="849">
        <v>1</v>
      </c>
      <c r="I165" s="1283">
        <v>1</v>
      </c>
      <c r="J165" s="851"/>
      <c r="K165" s="856"/>
      <c r="L165" s="562" t="str">
        <f>mergeValue(A165) &amp;"."&amp; mergeValue(B165)&amp;"."&amp; mergeValue(C165)&amp;"."&amp; mergeValue(D165)&amp;"."&amp; mergeValue(E165)</f>
        <v>1.1.1.1.1</v>
      </c>
      <c r="M165" s="524" t="s">
        <v>8</v>
      </c>
      <c r="N165" s="550"/>
      <c r="O165" s="1286"/>
      <c r="P165" s="1287"/>
      <c r="Q165" s="1287"/>
      <c r="R165" s="1287"/>
      <c r="S165" s="1287"/>
      <c r="T165" s="1287"/>
      <c r="U165" s="1287"/>
      <c r="V165" s="1288"/>
      <c r="W165" s="1130" t="s">
        <v>719</v>
      </c>
      <c r="X165" s="554"/>
      <c r="Y165" s="554"/>
      <c r="Z165" s="554"/>
      <c r="AA165" s="554"/>
      <c r="AB165" s="554"/>
      <c r="AC165" s="554"/>
      <c r="AD165" s="554"/>
      <c r="AE165" s="554"/>
      <c r="AF165" s="554"/>
      <c r="AG165" s="554"/>
    </row>
    <row r="166" spans="1:33" s="493" customFormat="1" ht="33.75">
      <c r="A166" s="1283"/>
      <c r="B166" s="1283"/>
      <c r="C166" s="1283"/>
      <c r="D166" s="1283"/>
      <c r="E166" s="1283"/>
      <c r="F166" s="1283">
        <v>1</v>
      </c>
      <c r="G166" s="849"/>
      <c r="H166" s="849"/>
      <c r="I166" s="1283"/>
      <c r="J166" s="1283">
        <v>1</v>
      </c>
      <c r="K166" s="857"/>
      <c r="L166" s="562" t="str">
        <f>mergeValue(A166) &amp;"."&amp; mergeValue(B166)&amp;"."&amp; mergeValue(C166)&amp;"."&amp; mergeValue(D166)&amp;"."&amp; mergeValue(E166)&amp;"."&amp; mergeValue(F166)</f>
        <v>1.1.1.1.1.1</v>
      </c>
      <c r="M166" s="525" t="s">
        <v>9</v>
      </c>
      <c r="N166" s="550"/>
      <c r="O166" s="1286"/>
      <c r="P166" s="1287"/>
      <c r="Q166" s="1287"/>
      <c r="R166" s="1287"/>
      <c r="S166" s="1287"/>
      <c r="T166" s="1287"/>
      <c r="U166" s="1287"/>
      <c r="V166" s="1288"/>
      <c r="W166" s="1130"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3"/>
      <c r="B167" s="1283"/>
      <c r="C167" s="1283"/>
      <c r="D167" s="1283"/>
      <c r="E167" s="1283"/>
      <c r="F167" s="1283"/>
      <c r="G167" s="849">
        <v>1</v>
      </c>
      <c r="H167" s="849"/>
      <c r="I167" s="1283"/>
      <c r="J167" s="1283"/>
      <c r="K167" s="857">
        <v>1</v>
      </c>
      <c r="L167" s="562" t="str">
        <f>mergeValue(A167) &amp;"."&amp; mergeValue(B167)&amp;"."&amp; mergeValue(C167)&amp;"."&amp; mergeValue(D167)&amp;"."&amp; mergeValue(E167)&amp;"."&amp; mergeValue(F167)&amp;"."&amp; mergeValue(G167)</f>
        <v>1.1.1.1.1.1.1</v>
      </c>
      <c r="M167" s="1016"/>
      <c r="N167" s="555"/>
      <c r="O167" s="1025"/>
      <c r="P167" s="532"/>
      <c r="Q167" s="532"/>
      <c r="R167" s="1289"/>
      <c r="S167" s="1291" t="s">
        <v>83</v>
      </c>
      <c r="T167" s="1289"/>
      <c r="U167" s="1291" t="s">
        <v>83</v>
      </c>
      <c r="V167" s="547"/>
      <c r="W167" s="1301"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3"/>
      <c r="B168" s="1283"/>
      <c r="C168" s="1283"/>
      <c r="D168" s="1283"/>
      <c r="E168" s="1283"/>
      <c r="F168" s="1283"/>
      <c r="G168" s="849"/>
      <c r="H168" s="849"/>
      <c r="I168" s="1283"/>
      <c r="J168" s="1283"/>
      <c r="K168" s="857"/>
      <c r="L168" s="569"/>
      <c r="M168" s="615"/>
      <c r="N168" s="555"/>
      <c r="O168" s="553"/>
      <c r="P168" s="532"/>
      <c r="Q168" s="553" t="str">
        <f>R167 &amp; "-" &amp; T167</f>
        <v>-</v>
      </c>
      <c r="R168" s="1290"/>
      <c r="S168" s="1291"/>
      <c r="T168" s="1290"/>
      <c r="U168" s="1291"/>
      <c r="V168" s="547"/>
      <c r="W168" s="1302"/>
      <c r="X168" s="554"/>
      <c r="Y168" s="554"/>
      <c r="Z168" s="554"/>
      <c r="AA168" s="554"/>
      <c r="AB168" s="554"/>
      <c r="AC168" s="554"/>
      <c r="AD168" s="554"/>
      <c r="AE168" s="554"/>
      <c r="AF168" s="554"/>
      <c r="AG168" s="554"/>
    </row>
    <row r="169" spans="1:33" s="492" customFormat="1" ht="15" customHeight="1">
      <c r="A169" s="1283"/>
      <c r="B169" s="1283"/>
      <c r="C169" s="1283"/>
      <c r="D169" s="1283"/>
      <c r="E169" s="1283"/>
      <c r="F169" s="1283"/>
      <c r="G169" s="851"/>
      <c r="H169" s="849"/>
      <c r="I169" s="1283"/>
      <c r="J169" s="1283"/>
      <c r="K169" s="856"/>
      <c r="L169" s="508"/>
      <c r="M169" s="527" t="s">
        <v>24</v>
      </c>
      <c r="N169" s="521"/>
      <c r="O169" s="515"/>
      <c r="P169" s="515"/>
      <c r="Q169" s="515"/>
      <c r="R169" s="542"/>
      <c r="S169" s="534"/>
      <c r="T169" s="533"/>
      <c r="U169" s="521"/>
      <c r="V169" s="530"/>
      <c r="W169" s="1303"/>
      <c r="X169" s="556"/>
      <c r="Y169" s="556"/>
      <c r="Z169" s="556"/>
      <c r="AA169" s="556"/>
      <c r="AB169" s="556"/>
      <c r="AC169" s="556"/>
      <c r="AD169" s="556"/>
      <c r="AE169" s="556"/>
      <c r="AF169" s="556"/>
      <c r="AG169" s="556"/>
    </row>
    <row r="170" spans="1:33" s="492" customFormat="1" ht="15" customHeight="1">
      <c r="A170" s="1283"/>
      <c r="B170" s="1283"/>
      <c r="C170" s="1283"/>
      <c r="D170" s="1283"/>
      <c r="E170" s="1283"/>
      <c r="F170" s="851"/>
      <c r="G170" s="851"/>
      <c r="H170" s="849"/>
      <c r="I170" s="1283"/>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3"/>
      <c r="B171" s="1283"/>
      <c r="C171" s="1283"/>
      <c r="D171" s="1283"/>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3"/>
      <c r="B172" s="1283"/>
      <c r="C172" s="1283"/>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3"/>
      <c r="B173" s="1283"/>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3"/>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3">
        <v>1</v>
      </c>
      <c r="B179" s="928"/>
      <c r="C179" s="928"/>
      <c r="D179" s="928"/>
      <c r="E179" s="928"/>
      <c r="F179" s="928"/>
      <c r="G179" s="929"/>
      <c r="H179" s="929"/>
      <c r="I179" s="931"/>
      <c r="J179" s="923"/>
      <c r="K179" s="923"/>
      <c r="L179" s="688">
        <f>mergeValue(A179)</f>
        <v>1</v>
      </c>
      <c r="M179" s="610" t="s">
        <v>19</v>
      </c>
      <c r="N179" s="681"/>
      <c r="O179" s="1379"/>
      <c r="P179" s="1380"/>
      <c r="Q179" s="1380"/>
      <c r="R179" s="1380"/>
      <c r="S179" s="1380"/>
      <c r="T179" s="1380"/>
      <c r="U179" s="1380"/>
      <c r="V179" s="1380"/>
      <c r="W179" s="1381"/>
      <c r="X179" s="1098" t="s">
        <v>718</v>
      </c>
      <c r="Y179" s="683"/>
      <c r="Z179" s="683"/>
      <c r="AA179" s="683"/>
      <c r="AB179" s="683"/>
      <c r="AC179" s="683"/>
      <c r="AD179" s="683"/>
      <c r="AE179" s="683"/>
      <c r="AF179" s="683"/>
      <c r="AG179" s="683"/>
    </row>
    <row r="180" spans="1:47" s="651" customFormat="1" ht="22.5">
      <c r="A180" s="1283"/>
      <c r="B180" s="1283">
        <v>1</v>
      </c>
      <c r="C180" s="928"/>
      <c r="D180" s="928"/>
      <c r="E180" s="928"/>
      <c r="F180" s="928"/>
      <c r="G180" s="933"/>
      <c r="H180" s="930"/>
      <c r="I180" s="935"/>
      <c r="J180" s="920"/>
      <c r="K180" s="919"/>
      <c r="L180" s="688" t="str">
        <f>mergeValue(A180) &amp;"."&amp; mergeValue(B180)</f>
        <v>1.1</v>
      </c>
      <c r="M180" s="658" t="s">
        <v>15</v>
      </c>
      <c r="N180" s="681"/>
      <c r="O180" s="1379"/>
      <c r="P180" s="1380"/>
      <c r="Q180" s="1380"/>
      <c r="R180" s="1380"/>
      <c r="S180" s="1380"/>
      <c r="T180" s="1380"/>
      <c r="U180" s="1380"/>
      <c r="V180" s="1380"/>
      <c r="W180" s="1381"/>
      <c r="X180" s="1098" t="s">
        <v>459</v>
      </c>
      <c r="Y180" s="683"/>
      <c r="Z180" s="683"/>
      <c r="AA180" s="683"/>
      <c r="AB180" s="683"/>
      <c r="AC180" s="683"/>
      <c r="AD180" s="683"/>
      <c r="AE180" s="683"/>
      <c r="AF180" s="683"/>
      <c r="AG180" s="683"/>
    </row>
    <row r="181" spans="1:47" s="651" customFormat="1" ht="22.5">
      <c r="A181" s="1283"/>
      <c r="B181" s="1283"/>
      <c r="C181" s="1283">
        <v>1</v>
      </c>
      <c r="D181" s="928"/>
      <c r="E181" s="928"/>
      <c r="F181" s="928"/>
      <c r="G181" s="933"/>
      <c r="H181" s="930"/>
      <c r="I181" s="936"/>
      <c r="J181" s="920"/>
      <c r="K181" s="919"/>
      <c r="L181" s="688" t="str">
        <f>mergeValue(A181) &amp;"."&amp; mergeValue(B181)&amp;"."&amp; mergeValue(C181)</f>
        <v>1.1.1</v>
      </c>
      <c r="M181" s="659" t="s">
        <v>7</v>
      </c>
      <c r="N181" s="681"/>
      <c r="O181" s="1379"/>
      <c r="P181" s="1380"/>
      <c r="Q181" s="1380"/>
      <c r="R181" s="1380"/>
      <c r="S181" s="1380"/>
      <c r="T181" s="1380"/>
      <c r="U181" s="1380"/>
      <c r="V181" s="1380"/>
      <c r="W181" s="1381"/>
      <c r="X181" s="1098" t="s">
        <v>600</v>
      </c>
      <c r="Y181" s="683"/>
      <c r="Z181" s="683"/>
      <c r="AA181" s="683"/>
      <c r="AB181" s="683"/>
      <c r="AC181" s="683"/>
      <c r="AD181" s="683"/>
      <c r="AE181" s="683"/>
      <c r="AF181" s="683"/>
      <c r="AG181" s="683"/>
    </row>
    <row r="182" spans="1:47" s="651" customFormat="1" ht="22.5">
      <c r="A182" s="1283"/>
      <c r="B182" s="1283"/>
      <c r="C182" s="1283"/>
      <c r="D182" s="1283">
        <v>1</v>
      </c>
      <c r="E182" s="928"/>
      <c r="F182" s="928"/>
      <c r="G182" s="933"/>
      <c r="H182" s="930"/>
      <c r="I182" s="936"/>
      <c r="J182" s="934"/>
      <c r="K182" s="919"/>
      <c r="L182" s="688" t="str">
        <f>mergeValue(A182) &amp;"."&amp; mergeValue(B182)&amp;"."&amp; mergeValue(C182)&amp;"."&amp; mergeValue(D182)</f>
        <v>1.1.1.1</v>
      </c>
      <c r="M182" s="660" t="s">
        <v>21</v>
      </c>
      <c r="N182" s="681"/>
      <c r="O182" s="1379"/>
      <c r="P182" s="1380"/>
      <c r="Q182" s="1380"/>
      <c r="R182" s="1380"/>
      <c r="S182" s="1380"/>
      <c r="T182" s="1380"/>
      <c r="U182" s="1380"/>
      <c r="V182" s="1380"/>
      <c r="W182" s="1381"/>
      <c r="X182" s="968" t="s">
        <v>623</v>
      </c>
      <c r="Y182" s="683"/>
      <c r="Z182" s="683"/>
      <c r="AA182" s="683"/>
      <c r="AB182" s="683"/>
      <c r="AC182" s="683"/>
      <c r="AD182" s="683"/>
      <c r="AE182" s="683"/>
      <c r="AF182" s="683"/>
      <c r="AG182" s="683"/>
    </row>
    <row r="183" spans="1:47" s="651" customFormat="1" ht="56.25" customHeight="1">
      <c r="A183" s="1283"/>
      <c r="B183" s="1283"/>
      <c r="C183" s="1283"/>
      <c r="D183" s="1283"/>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1" t="s">
        <v>748</v>
      </c>
      <c r="Y183" s="683" t="str">
        <f>strCheckDateTwo(N183:W183)</f>
        <v/>
      </c>
      <c r="Z183" s="683"/>
      <c r="AA183" s="683"/>
      <c r="AB183" s="683"/>
      <c r="AC183" s="683"/>
      <c r="AD183" s="683"/>
      <c r="AE183" s="683"/>
      <c r="AF183" s="683"/>
      <c r="AG183" s="683"/>
    </row>
    <row r="184" spans="1:47" s="651" customFormat="1" ht="14.25" hidden="1" customHeight="1">
      <c r="A184" s="1283"/>
      <c r="B184" s="1283"/>
      <c r="C184" s="1283"/>
      <c r="D184" s="1283"/>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2"/>
      <c r="Y184" s="683"/>
      <c r="Z184" s="683"/>
      <c r="AA184" s="683"/>
      <c r="AB184" s="683"/>
      <c r="AC184" s="683"/>
      <c r="AD184" s="683"/>
      <c r="AE184" s="683"/>
      <c r="AF184" s="683"/>
      <c r="AG184" s="683"/>
    </row>
    <row r="185" spans="1:47" s="651" customFormat="1" ht="15" customHeight="1">
      <c r="A185" s="1283"/>
      <c r="B185" s="1283"/>
      <c r="C185" s="1283"/>
      <c r="D185" s="1283"/>
      <c r="E185" s="928"/>
      <c r="F185" s="928"/>
      <c r="G185" s="933"/>
      <c r="H185" s="930"/>
      <c r="I185" s="936"/>
      <c r="J185" s="934"/>
      <c r="K185" s="924"/>
      <c r="L185" s="654"/>
      <c r="M185" s="663" t="s">
        <v>5</v>
      </c>
      <c r="N185" s="661"/>
      <c r="O185" s="657"/>
      <c r="P185" s="657"/>
      <c r="Q185" s="657"/>
      <c r="R185" s="657"/>
      <c r="S185" s="673"/>
      <c r="T185" s="669"/>
      <c r="U185" s="668"/>
      <c r="V185" s="661"/>
      <c r="W185" s="661"/>
      <c r="X185" s="1303"/>
      <c r="Y185" s="683"/>
      <c r="Z185" s="683"/>
      <c r="AA185" s="683"/>
      <c r="AB185" s="683"/>
      <c r="AC185" s="683"/>
      <c r="AD185" s="683"/>
      <c r="AE185" s="683"/>
      <c r="AF185" s="683"/>
      <c r="AG185" s="683"/>
    </row>
    <row r="186" spans="1:47" s="650" customFormat="1" ht="15" customHeight="1">
      <c r="A186" s="1283"/>
      <c r="B186" s="1283"/>
      <c r="C186" s="1283"/>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3"/>
      <c r="B187" s="1283"/>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3"/>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3">
        <v>1</v>
      </c>
      <c r="B193" s="963"/>
      <c r="C193" s="963"/>
      <c r="D193" s="963"/>
      <c r="E193" s="963"/>
      <c r="F193" s="956"/>
      <c r="G193" s="962"/>
      <c r="H193" s="962"/>
      <c r="I193" s="944"/>
      <c r="J193" s="943"/>
      <c r="K193" s="943"/>
      <c r="L193" s="688">
        <f>mergeValue(A193)</f>
        <v>1</v>
      </c>
      <c r="M193" s="610" t="s">
        <v>19</v>
      </c>
      <c r="N193" s="1390"/>
      <c r="O193" s="1391"/>
      <c r="P193" s="1391"/>
      <c r="Q193" s="1391"/>
      <c r="R193" s="1391"/>
      <c r="S193" s="1391"/>
      <c r="T193" s="1391"/>
      <c r="U193" s="1391"/>
      <c r="V193" s="1391"/>
      <c r="W193" s="1391"/>
      <c r="X193" s="1391"/>
      <c r="Y193" s="1391"/>
      <c r="Z193" s="1391"/>
      <c r="AA193" s="1391"/>
      <c r="AB193" s="1391"/>
      <c r="AC193" s="1391"/>
      <c r="AD193" s="1391"/>
      <c r="AE193" s="1391"/>
      <c r="AF193" s="1392"/>
      <c r="AG193" s="1098" t="s">
        <v>718</v>
      </c>
      <c r="AH193" s="683"/>
      <c r="AI193" s="683"/>
      <c r="AJ193" s="683"/>
      <c r="AK193" s="683"/>
      <c r="AL193" s="683"/>
      <c r="AM193" s="683"/>
      <c r="AN193" s="683"/>
      <c r="AO193" s="683"/>
      <c r="AP193" s="683"/>
      <c r="AQ193" s="683"/>
      <c r="AR193" s="683"/>
    </row>
    <row r="194" spans="1:46" s="651" customFormat="1" ht="22.5">
      <c r="A194" s="1283"/>
      <c r="B194" s="1283">
        <v>1</v>
      </c>
      <c r="C194" s="963"/>
      <c r="D194" s="963"/>
      <c r="E194" s="963"/>
      <c r="F194" s="956"/>
      <c r="G194" s="965"/>
      <c r="H194" s="966"/>
      <c r="I194" s="945"/>
      <c r="J194" s="940"/>
      <c r="K194" s="938"/>
      <c r="L194" s="688" t="str">
        <f>mergeValue(A194) &amp;"."&amp; mergeValue(B194)</f>
        <v>1.1</v>
      </c>
      <c r="M194" s="658" t="s">
        <v>15</v>
      </c>
      <c r="N194" s="1393"/>
      <c r="O194" s="1394"/>
      <c r="P194" s="1394"/>
      <c r="Q194" s="1394"/>
      <c r="R194" s="1394"/>
      <c r="S194" s="1394"/>
      <c r="T194" s="1394"/>
      <c r="U194" s="1394"/>
      <c r="V194" s="1394"/>
      <c r="W194" s="1394"/>
      <c r="X194" s="1394"/>
      <c r="Y194" s="1394"/>
      <c r="Z194" s="1394"/>
      <c r="AA194" s="1394"/>
      <c r="AB194" s="1394"/>
      <c r="AC194" s="1394"/>
      <c r="AD194" s="1394"/>
      <c r="AE194" s="1394"/>
      <c r="AF194" s="1395"/>
      <c r="AG194" s="1098" t="s">
        <v>459</v>
      </c>
      <c r="AH194" s="683"/>
      <c r="AI194" s="683"/>
      <c r="AJ194" s="683"/>
      <c r="AK194" s="683"/>
      <c r="AL194" s="683"/>
      <c r="AM194" s="683"/>
      <c r="AN194" s="683"/>
      <c r="AO194" s="683"/>
      <c r="AP194" s="683"/>
      <c r="AQ194" s="683"/>
      <c r="AR194" s="683"/>
    </row>
    <row r="195" spans="1:46" s="651" customFormat="1" ht="22.5">
      <c r="A195" s="1283"/>
      <c r="B195" s="1283"/>
      <c r="C195" s="1283">
        <v>1</v>
      </c>
      <c r="D195" s="963"/>
      <c r="E195" s="963"/>
      <c r="F195" s="956"/>
      <c r="G195" s="965"/>
      <c r="H195" s="966"/>
      <c r="I195" s="945"/>
      <c r="J195" s="940"/>
      <c r="K195" s="938"/>
      <c r="L195" s="688" t="str">
        <f>mergeValue(A195) &amp;"."&amp; mergeValue(B195)&amp;"."&amp; mergeValue(C195)</f>
        <v>1.1.1</v>
      </c>
      <c r="M195" s="659" t="s">
        <v>7</v>
      </c>
      <c r="N195" s="1393"/>
      <c r="O195" s="1394"/>
      <c r="P195" s="1394"/>
      <c r="Q195" s="1394"/>
      <c r="R195" s="1394"/>
      <c r="S195" s="1394"/>
      <c r="T195" s="1394"/>
      <c r="U195" s="1394"/>
      <c r="V195" s="1394"/>
      <c r="W195" s="1394"/>
      <c r="X195" s="1394"/>
      <c r="Y195" s="1394"/>
      <c r="Z195" s="1394"/>
      <c r="AA195" s="1394"/>
      <c r="AB195" s="1394"/>
      <c r="AC195" s="1394"/>
      <c r="AD195" s="1394"/>
      <c r="AE195" s="1394"/>
      <c r="AF195" s="1395"/>
      <c r="AG195" s="1098" t="s">
        <v>600</v>
      </c>
      <c r="AH195" s="683"/>
      <c r="AI195" s="683"/>
      <c r="AJ195" s="683"/>
      <c r="AK195" s="683"/>
      <c r="AL195" s="683"/>
      <c r="AM195" s="683"/>
      <c r="AN195" s="683"/>
      <c r="AO195" s="683"/>
      <c r="AP195" s="683"/>
      <c r="AQ195" s="683"/>
      <c r="AR195" s="683"/>
    </row>
    <row r="196" spans="1:46" s="651" customFormat="1" ht="15" customHeight="1">
      <c r="A196" s="1283"/>
      <c r="B196" s="1283"/>
      <c r="C196" s="1283"/>
      <c r="D196" s="1283">
        <v>1</v>
      </c>
      <c r="E196" s="963"/>
      <c r="F196" s="956"/>
      <c r="G196" s="965"/>
      <c r="H196" s="966"/>
      <c r="I196" s="945"/>
      <c r="J196" s="940"/>
      <c r="K196" s="938"/>
      <c r="L196" s="688" t="str">
        <f>mergeValue(A196) &amp;"."&amp; mergeValue(B196)&amp;"."&amp; mergeValue(C196)&amp;"."&amp; mergeValue(D196)</f>
        <v>1.1.1.1</v>
      </c>
      <c r="M196" s="660" t="s">
        <v>21</v>
      </c>
      <c r="N196" s="1393"/>
      <c r="O196" s="1394"/>
      <c r="P196" s="1394"/>
      <c r="Q196" s="1394"/>
      <c r="R196" s="1394"/>
      <c r="S196" s="1394"/>
      <c r="T196" s="1394"/>
      <c r="U196" s="1394"/>
      <c r="V196" s="1394"/>
      <c r="W196" s="1394"/>
      <c r="X196" s="1394"/>
      <c r="Y196" s="1394"/>
      <c r="Z196" s="1394"/>
      <c r="AA196" s="1394"/>
      <c r="AB196" s="1394"/>
      <c r="AC196" s="1394"/>
      <c r="AD196" s="1394"/>
      <c r="AE196" s="1394"/>
      <c r="AF196" s="1395"/>
      <c r="AG196" s="1098" t="s">
        <v>623</v>
      </c>
      <c r="AH196" s="683"/>
      <c r="AI196" s="683"/>
      <c r="AJ196" s="683"/>
      <c r="AK196" s="683"/>
      <c r="AL196" s="683"/>
      <c r="AM196" s="683"/>
      <c r="AN196" s="683"/>
      <c r="AO196" s="683"/>
      <c r="AP196" s="683"/>
      <c r="AQ196" s="683"/>
      <c r="AR196" s="683"/>
    </row>
    <row r="197" spans="1:46" s="651" customFormat="1" ht="17.100000000000001" customHeight="1">
      <c r="A197" s="1283"/>
      <c r="B197" s="1283"/>
      <c r="C197" s="1283"/>
      <c r="D197" s="1283"/>
      <c r="E197" s="1283">
        <v>1</v>
      </c>
      <c r="F197" s="956"/>
      <c r="G197" s="965"/>
      <c r="H197" s="966"/>
      <c r="I197" s="967"/>
      <c r="J197" s="957"/>
      <c r="K197" s="1230"/>
      <c r="L197" s="1343" t="str">
        <f>mergeValue(A197) &amp;"."&amp; mergeValue(B197)&amp;"."&amp; mergeValue(C197)&amp;"."&amp; mergeValue(D197)&amp;"."&amp; mergeValue(E197)</f>
        <v>1.1.1.1.1</v>
      </c>
      <c r="M197" s="1344"/>
      <c r="N197" s="1291" t="s">
        <v>83</v>
      </c>
      <c r="O197" s="1350"/>
      <c r="P197" s="1348">
        <v>1</v>
      </c>
      <c r="Q197" s="1415"/>
      <c r="R197" s="1291" t="s">
        <v>83</v>
      </c>
      <c r="S197" s="1350"/>
      <c r="T197" s="1348">
        <v>1</v>
      </c>
      <c r="U197" s="1415"/>
      <c r="V197" s="1291" t="s">
        <v>83</v>
      </c>
      <c r="W197" s="666"/>
      <c r="X197" s="655">
        <v>1</v>
      </c>
      <c r="Y197" s="1042"/>
      <c r="Z197" s="638"/>
      <c r="AA197" s="638"/>
      <c r="AB197" s="1289"/>
      <c r="AC197" s="1291" t="s">
        <v>83</v>
      </c>
      <c r="AD197" s="1289"/>
      <c r="AE197" s="1291" t="s">
        <v>83</v>
      </c>
      <c r="AF197" s="680"/>
      <c r="AG197" s="1345"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3"/>
      <c r="B198" s="1283"/>
      <c r="C198" s="1283"/>
      <c r="D198" s="1283"/>
      <c r="E198" s="1283"/>
      <c r="F198" s="956"/>
      <c r="G198" s="965"/>
      <c r="H198" s="966"/>
      <c r="I198" s="967"/>
      <c r="J198" s="957"/>
      <c r="K198" s="1230"/>
      <c r="L198" s="1343"/>
      <c r="M198" s="1344"/>
      <c r="N198" s="1291"/>
      <c r="O198" s="1350"/>
      <c r="P198" s="1348"/>
      <c r="Q198" s="1415"/>
      <c r="R198" s="1291"/>
      <c r="S198" s="1350"/>
      <c r="T198" s="1348"/>
      <c r="U198" s="1415"/>
      <c r="V198" s="1291"/>
      <c r="W198" s="689"/>
      <c r="X198" s="670"/>
      <c r="Y198" s="670"/>
      <c r="Z198" s="672"/>
      <c r="AA198" s="572" t="str">
        <f>AB197 &amp; "-" &amp; AD197</f>
        <v>-</v>
      </c>
      <c r="AB198" s="1290"/>
      <c r="AC198" s="1291"/>
      <c r="AD198" s="1290"/>
      <c r="AE198" s="1291"/>
      <c r="AF198" s="639"/>
      <c r="AG198" s="1346"/>
      <c r="AH198" s="683"/>
      <c r="AI198" s="686"/>
      <c r="AJ198" s="686"/>
      <c r="AK198" s="686"/>
      <c r="AL198" s="686"/>
      <c r="AM198" s="686"/>
      <c r="AN198" s="686"/>
      <c r="AO198" s="683"/>
      <c r="AP198" s="683"/>
      <c r="AQ198" s="683"/>
      <c r="AR198" s="683"/>
    </row>
    <row r="199" spans="1:46" s="651" customFormat="1" ht="17.100000000000001" customHeight="1">
      <c r="A199" s="1283"/>
      <c r="B199" s="1283"/>
      <c r="C199" s="1283"/>
      <c r="D199" s="1283"/>
      <c r="E199" s="1283"/>
      <c r="F199" s="956"/>
      <c r="G199" s="965"/>
      <c r="H199" s="966"/>
      <c r="I199" s="967"/>
      <c r="J199" s="957"/>
      <c r="K199" s="1230"/>
      <c r="L199" s="1343"/>
      <c r="M199" s="1344"/>
      <c r="N199" s="1291"/>
      <c r="O199" s="1350"/>
      <c r="P199" s="1348"/>
      <c r="Q199" s="1415"/>
      <c r="R199" s="1291"/>
      <c r="S199" s="571"/>
      <c r="T199" s="664"/>
      <c r="U199" s="670"/>
      <c r="V199" s="671"/>
      <c r="W199" s="671"/>
      <c r="X199" s="671"/>
      <c r="Y199" s="671"/>
      <c r="Z199" s="672"/>
      <c r="AA199" s="672"/>
      <c r="AB199" s="673"/>
      <c r="AC199" s="669"/>
      <c r="AD199" s="669"/>
      <c r="AE199" s="673"/>
      <c r="AF199" s="669"/>
      <c r="AG199" s="1346"/>
      <c r="AH199" s="683"/>
      <c r="AI199" s="686"/>
      <c r="AJ199" s="686"/>
      <c r="AK199" s="686"/>
      <c r="AL199" s="686"/>
      <c r="AM199" s="686"/>
      <c r="AN199" s="686"/>
      <c r="AO199" s="683"/>
      <c r="AP199" s="683"/>
      <c r="AQ199" s="683"/>
      <c r="AR199" s="683"/>
    </row>
    <row r="200" spans="1:46" s="651" customFormat="1" ht="17.100000000000001" customHeight="1">
      <c r="A200" s="1283"/>
      <c r="B200" s="1283"/>
      <c r="C200" s="1283"/>
      <c r="D200" s="1283"/>
      <c r="E200" s="1283"/>
      <c r="F200" s="956"/>
      <c r="G200" s="965"/>
      <c r="H200" s="966"/>
      <c r="I200" s="967"/>
      <c r="J200" s="957"/>
      <c r="K200" s="1230"/>
      <c r="L200" s="1343"/>
      <c r="M200" s="1344"/>
      <c r="N200" s="1291"/>
      <c r="O200" s="674"/>
      <c r="P200" s="676"/>
      <c r="Q200" s="675"/>
      <c r="R200" s="671"/>
      <c r="S200" s="671"/>
      <c r="T200" s="671"/>
      <c r="U200" s="671"/>
      <c r="V200" s="671"/>
      <c r="W200" s="671"/>
      <c r="X200" s="671"/>
      <c r="Y200" s="671"/>
      <c r="Z200" s="672"/>
      <c r="AA200" s="672"/>
      <c r="AB200" s="673"/>
      <c r="AC200" s="669"/>
      <c r="AD200" s="669"/>
      <c r="AE200" s="673"/>
      <c r="AF200" s="669"/>
      <c r="AG200" s="1346"/>
      <c r="AH200" s="683"/>
      <c r="AI200" s="686"/>
      <c r="AJ200" s="686"/>
      <c r="AK200" s="686"/>
      <c r="AL200" s="686"/>
      <c r="AM200" s="686"/>
      <c r="AN200" s="686"/>
      <c r="AO200" s="683"/>
      <c r="AP200" s="683"/>
      <c r="AQ200" s="683"/>
      <c r="AR200" s="683"/>
    </row>
    <row r="201" spans="1:46" s="650" customFormat="1" ht="15" customHeight="1">
      <c r="A201" s="1283"/>
      <c r="B201" s="1283"/>
      <c r="C201" s="1283"/>
      <c r="D201" s="1283"/>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7"/>
      <c r="AH201" s="685"/>
      <c r="AI201" s="685"/>
      <c r="AJ201" s="687"/>
      <c r="AK201" s="687"/>
      <c r="AL201" s="687"/>
      <c r="AM201" s="687"/>
      <c r="AN201" s="687"/>
      <c r="AO201" s="685"/>
      <c r="AP201" s="685"/>
      <c r="AQ201" s="685"/>
      <c r="AR201" s="685"/>
    </row>
    <row r="202" spans="1:46" s="650" customFormat="1" ht="15" customHeight="1">
      <c r="A202" s="1283"/>
      <c r="B202" s="1283"/>
      <c r="C202" s="1283"/>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3"/>
      <c r="B203" s="1283"/>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3"/>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5"/>
      <c r="R207" s="150"/>
      <c r="S207" s="150"/>
      <c r="T207" s="150"/>
      <c r="U207" s="1285"/>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5"/>
      <c r="R208" s="150"/>
      <c r="S208" s="150"/>
      <c r="T208" s="150"/>
      <c r="U208" s="1285"/>
      <c r="V208" s="150"/>
      <c r="W208" s="150"/>
      <c r="X208" s="150"/>
      <c r="Y208" s="150"/>
      <c r="Z208" s="150"/>
      <c r="AA208" s="150"/>
      <c r="AB208" s="150"/>
      <c r="AC208" s="150"/>
    </row>
    <row r="209" spans="1:83" ht="15" customHeight="1">
      <c r="G209" s="149"/>
      <c r="H209" s="150"/>
      <c r="I209" s="150"/>
      <c r="J209" s="80"/>
      <c r="K209" s="150"/>
      <c r="L209" s="150"/>
      <c r="M209" s="150"/>
      <c r="N209" s="150"/>
      <c r="O209" s="150"/>
      <c r="Q209" s="1285"/>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6" t="s">
        <v>84</v>
      </c>
      <c r="O211" s="1350"/>
      <c r="P211" s="1348">
        <v>1</v>
      </c>
      <c r="Q211" s="1382"/>
      <c r="R211" s="1291" t="s">
        <v>83</v>
      </c>
      <c r="S211" s="1388"/>
      <c r="T211" s="1417">
        <v>1</v>
      </c>
      <c r="U211" s="1286"/>
      <c r="V211" s="129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6"/>
      <c r="O212" s="1350"/>
      <c r="P212" s="1348"/>
      <c r="Q212" s="1382"/>
      <c r="R212" s="1291"/>
      <c r="S212" s="1389"/>
      <c r="T212" s="1418"/>
      <c r="U212" s="1286"/>
      <c r="V212" s="1291"/>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6"/>
      <c r="O213" s="1350"/>
      <c r="P213" s="1348"/>
      <c r="Q213" s="1382"/>
      <c r="R213" s="1291"/>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3">
        <v>1</v>
      </c>
      <c r="B220" s="831"/>
      <c r="C220" s="831"/>
      <c r="D220" s="831"/>
      <c r="E220" s="832"/>
      <c r="F220" s="833"/>
      <c r="G220" s="833"/>
      <c r="H220" s="833"/>
      <c r="I220" s="834"/>
      <c r="J220" s="829"/>
      <c r="K220" s="836"/>
      <c r="L220" s="744">
        <f>mergeValue(A220)</f>
        <v>1</v>
      </c>
      <c r="M220" s="610" t="s">
        <v>19</v>
      </c>
      <c r="N220" s="615"/>
      <c r="O220" s="1385"/>
      <c r="P220" s="1386"/>
      <c r="Q220" s="1386"/>
      <c r="R220" s="1386"/>
      <c r="S220" s="1386"/>
      <c r="T220" s="1386"/>
      <c r="U220" s="1386"/>
      <c r="V220" s="1387"/>
      <c r="W220" s="1130"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3"/>
      <c r="B221" s="1283">
        <v>1</v>
      </c>
      <c r="C221" s="831"/>
      <c r="D221" s="831"/>
      <c r="E221" s="833"/>
      <c r="F221" s="833"/>
      <c r="G221" s="833"/>
      <c r="H221" s="833"/>
      <c r="I221" s="828"/>
      <c r="J221" s="827"/>
      <c r="K221" s="830"/>
      <c r="L221" s="744" t="str">
        <f>mergeValue(A221) &amp;"."&amp; mergeValue(B221)</f>
        <v>1.1</v>
      </c>
      <c r="M221" s="658" t="s">
        <v>15</v>
      </c>
      <c r="N221" s="615"/>
      <c r="O221" s="1385"/>
      <c r="P221" s="1386"/>
      <c r="Q221" s="1386"/>
      <c r="R221" s="1386"/>
      <c r="S221" s="1386"/>
      <c r="T221" s="1386"/>
      <c r="U221" s="1386"/>
      <c r="V221" s="1387"/>
      <c r="W221" s="1130"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3"/>
      <c r="B222" s="1283"/>
      <c r="C222" s="1283">
        <v>1</v>
      </c>
      <c r="D222" s="831"/>
      <c r="E222" s="833"/>
      <c r="F222" s="833"/>
      <c r="G222" s="833"/>
      <c r="H222" s="833"/>
      <c r="I222" s="835"/>
      <c r="J222" s="827"/>
      <c r="K222" s="830"/>
      <c r="L222" s="744" t="str">
        <f>mergeValue(A222) &amp;"."&amp; mergeValue(B222)&amp;"."&amp; mergeValue(C222)</f>
        <v>1.1.1</v>
      </c>
      <c r="M222" s="659" t="s">
        <v>7</v>
      </c>
      <c r="N222" s="615"/>
      <c r="O222" s="1385"/>
      <c r="P222" s="1386"/>
      <c r="Q222" s="1386"/>
      <c r="R222" s="1386"/>
      <c r="S222" s="1386"/>
      <c r="T222" s="1386"/>
      <c r="U222" s="1386"/>
      <c r="V222" s="1387"/>
      <c r="W222" s="1130"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3"/>
      <c r="B223" s="1283"/>
      <c r="C223" s="1283"/>
      <c r="D223" s="1283">
        <v>1</v>
      </c>
      <c r="E223" s="833"/>
      <c r="F223" s="833"/>
      <c r="G223" s="833"/>
      <c r="H223" s="833"/>
      <c r="I223" s="835"/>
      <c r="J223" s="827"/>
      <c r="K223" s="830"/>
      <c r="L223" s="744" t="str">
        <f>mergeValue(A223) &amp;"."&amp; mergeValue(B223)&amp;"."&amp; mergeValue(C223)&amp;"."&amp; mergeValue(D223)</f>
        <v>1.1.1.1</v>
      </c>
      <c r="M223" s="660" t="s">
        <v>21</v>
      </c>
      <c r="N223" s="615"/>
      <c r="O223" s="1385"/>
      <c r="P223" s="1386"/>
      <c r="Q223" s="1386"/>
      <c r="R223" s="1386"/>
      <c r="S223" s="1386"/>
      <c r="T223" s="1386"/>
      <c r="U223" s="1386"/>
      <c r="V223" s="1387"/>
      <c r="W223" s="1130"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3"/>
      <c r="B224" s="1283"/>
      <c r="C224" s="1283"/>
      <c r="D224" s="1283"/>
      <c r="E224" s="1283">
        <v>1</v>
      </c>
      <c r="F224" s="833"/>
      <c r="G224" s="833"/>
      <c r="H224" s="831">
        <v>1</v>
      </c>
      <c r="I224" s="1283">
        <v>1</v>
      </c>
      <c r="J224" s="833"/>
      <c r="K224" s="838"/>
      <c r="L224" s="744" t="str">
        <f>mergeValue(A224) &amp;"."&amp; mergeValue(B224)&amp;"."&amp; mergeValue(C224)&amp;"."&amp; mergeValue(D224)&amp;"."&amp; mergeValue(E224)</f>
        <v>1.1.1.1.1</v>
      </c>
      <c r="M224" s="524" t="s">
        <v>8</v>
      </c>
      <c r="N224" s="615"/>
      <c r="O224" s="1286"/>
      <c r="P224" s="1287"/>
      <c r="Q224" s="1287"/>
      <c r="R224" s="1287"/>
      <c r="S224" s="1287"/>
      <c r="T224" s="1287"/>
      <c r="U224" s="1287"/>
      <c r="V224" s="1288"/>
      <c r="W224" s="1130"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3"/>
      <c r="B225" s="1283"/>
      <c r="C225" s="1283"/>
      <c r="D225" s="1283"/>
      <c r="E225" s="1283"/>
      <c r="F225" s="1283">
        <v>1</v>
      </c>
      <c r="G225" s="831"/>
      <c r="H225" s="831"/>
      <c r="I225" s="1283"/>
      <c r="J225" s="1283">
        <v>1</v>
      </c>
      <c r="K225" s="839"/>
      <c r="L225" s="744" t="str">
        <f>mergeValue(A225) &amp;"."&amp; mergeValue(B225)&amp;"."&amp; mergeValue(C225)&amp;"."&amp; mergeValue(D225)&amp;"."&amp; mergeValue(E225)&amp;"."&amp; mergeValue(F225)</f>
        <v>1.1.1.1.1.1</v>
      </c>
      <c r="M225" s="525" t="s">
        <v>9</v>
      </c>
      <c r="N225" s="615"/>
      <c r="O225" s="1286"/>
      <c r="P225" s="1287"/>
      <c r="Q225" s="1287"/>
      <c r="R225" s="1287"/>
      <c r="S225" s="1287"/>
      <c r="T225" s="1287"/>
      <c r="U225" s="1287"/>
      <c r="V225" s="1288"/>
      <c r="W225" s="1130"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3"/>
      <c r="B226" s="1283"/>
      <c r="C226" s="1283"/>
      <c r="D226" s="1283"/>
      <c r="E226" s="1283"/>
      <c r="F226" s="1283"/>
      <c r="G226" s="831">
        <v>1</v>
      </c>
      <c r="H226" s="831"/>
      <c r="I226" s="1283"/>
      <c r="J226" s="1283"/>
      <c r="K226" s="839">
        <v>1</v>
      </c>
      <c r="L226" s="744" t="str">
        <f>mergeValue(A226) &amp;"."&amp; mergeValue(B226)&amp;"."&amp; mergeValue(C226)&amp;"."&amp; mergeValue(D226)&amp;"."&amp; mergeValue(E226)&amp;"."&amp; mergeValue(F226)&amp;"."&amp; mergeValue(G226)</f>
        <v>1.1.1.1.1.1.1</v>
      </c>
      <c r="M226" s="1016"/>
      <c r="N226" s="615"/>
      <c r="O226" s="726"/>
      <c r="P226" s="726"/>
      <c r="Q226" s="726"/>
      <c r="R226" s="1290"/>
      <c r="S226" s="1291" t="s">
        <v>83</v>
      </c>
      <c r="T226" s="1290"/>
      <c r="U226" s="1291" t="s">
        <v>83</v>
      </c>
      <c r="V226" s="726"/>
      <c r="W226" s="1301"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3"/>
      <c r="B227" s="1283"/>
      <c r="C227" s="1283"/>
      <c r="D227" s="1283"/>
      <c r="E227" s="1283"/>
      <c r="F227" s="1283"/>
      <c r="G227" s="831"/>
      <c r="H227" s="831"/>
      <c r="I227" s="1283"/>
      <c r="J227" s="1283"/>
      <c r="K227" s="839"/>
      <c r="L227" s="752"/>
      <c r="M227" s="615"/>
      <c r="N227" s="615"/>
      <c r="O227" s="726"/>
      <c r="P227" s="726"/>
      <c r="Q227" s="732" t="str">
        <f>R226 &amp; "-" &amp; T226</f>
        <v>-</v>
      </c>
      <c r="R227" s="1290"/>
      <c r="S227" s="1291"/>
      <c r="T227" s="1290"/>
      <c r="U227" s="1291"/>
      <c r="V227" s="726"/>
      <c r="W227" s="1302"/>
      <c r="X227" s="759"/>
      <c r="Y227" s="777"/>
      <c r="Z227" s="777" t="str">
        <f t="shared" si="3"/>
        <v/>
      </c>
      <c r="AA227" s="777"/>
      <c r="AB227" s="777"/>
      <c r="AC227" s="777"/>
      <c r="AD227" s="759"/>
      <c r="AE227" s="759"/>
      <c r="AF227" s="759"/>
      <c r="AG227" s="759"/>
      <c r="AH227" s="759"/>
      <c r="AI227" s="759"/>
      <c r="AJ227" s="759"/>
    </row>
    <row r="228" spans="1:36" s="751" customFormat="1" ht="15" customHeight="1">
      <c r="A228" s="1283"/>
      <c r="B228" s="1283"/>
      <c r="C228" s="1283"/>
      <c r="D228" s="1283"/>
      <c r="E228" s="1283"/>
      <c r="F228" s="1283"/>
      <c r="G228" s="833"/>
      <c r="H228" s="831"/>
      <c r="I228" s="1283"/>
      <c r="J228" s="1283"/>
      <c r="K228" s="838"/>
      <c r="L228" s="654"/>
      <c r="M228" s="527" t="s">
        <v>24</v>
      </c>
      <c r="N228" s="728"/>
      <c r="O228" s="728"/>
      <c r="P228" s="728"/>
      <c r="Q228" s="728"/>
      <c r="R228" s="728"/>
      <c r="S228" s="728"/>
      <c r="T228" s="728"/>
      <c r="U228" s="728"/>
      <c r="V228" s="725"/>
      <c r="W228" s="1303"/>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3"/>
      <c r="B229" s="1283"/>
      <c r="C229" s="1283"/>
      <c r="D229" s="1283"/>
      <c r="E229" s="1283"/>
      <c r="F229" s="833"/>
      <c r="G229" s="833"/>
      <c r="H229" s="831"/>
      <c r="I229" s="1283"/>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3"/>
      <c r="B230" s="1283"/>
      <c r="C230" s="1283"/>
      <c r="D230" s="1283"/>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3"/>
      <c r="B231" s="1283"/>
      <c r="C231" s="1283"/>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3"/>
      <c r="B232" s="1283"/>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3"/>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3">
        <v>1</v>
      </c>
      <c r="B238" s="963"/>
      <c r="C238" s="963"/>
      <c r="D238" s="963"/>
      <c r="E238" s="929"/>
      <c r="F238" s="974"/>
      <c r="G238" s="974"/>
      <c r="H238" s="974"/>
      <c r="I238" s="931"/>
      <c r="J238" s="927"/>
      <c r="K238" s="911"/>
      <c r="L238" s="978">
        <f>mergeValue(A238)</f>
        <v>1</v>
      </c>
      <c r="M238" s="610" t="s">
        <v>19</v>
      </c>
      <c r="N238" s="615"/>
      <c r="O238" s="1385"/>
      <c r="P238" s="1386"/>
      <c r="Q238" s="1386"/>
      <c r="R238" s="1386"/>
      <c r="S238" s="1386"/>
      <c r="T238" s="1386"/>
      <c r="U238" s="1386"/>
      <c r="V238" s="1387"/>
      <c r="W238" s="1130"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3"/>
      <c r="B239" s="1283">
        <v>1</v>
      </c>
      <c r="C239" s="963"/>
      <c r="D239" s="963"/>
      <c r="E239" s="974"/>
      <c r="F239" s="974"/>
      <c r="G239" s="974"/>
      <c r="H239" s="974"/>
      <c r="I239" s="969"/>
      <c r="J239" s="902"/>
      <c r="K239" s="905"/>
      <c r="L239" s="978" t="str">
        <f>mergeValue(A239) &amp;"."&amp; mergeValue(B239)</f>
        <v>1.1</v>
      </c>
      <c r="M239" s="658" t="s">
        <v>15</v>
      </c>
      <c r="N239" s="615"/>
      <c r="O239" s="1385"/>
      <c r="P239" s="1386"/>
      <c r="Q239" s="1386"/>
      <c r="R239" s="1386"/>
      <c r="S239" s="1386"/>
      <c r="T239" s="1386"/>
      <c r="U239" s="1386"/>
      <c r="V239" s="1387"/>
      <c r="W239" s="1130"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3"/>
      <c r="B240" s="1283"/>
      <c r="C240" s="1283">
        <v>1</v>
      </c>
      <c r="D240" s="963"/>
      <c r="E240" s="974"/>
      <c r="F240" s="974"/>
      <c r="G240" s="974"/>
      <c r="H240" s="974"/>
      <c r="I240" s="910"/>
      <c r="J240" s="902"/>
      <c r="K240" s="905"/>
      <c r="L240" s="978" t="str">
        <f>mergeValue(A240) &amp;"."&amp; mergeValue(B240)&amp;"."&amp; mergeValue(C240)</f>
        <v>1.1.1</v>
      </c>
      <c r="M240" s="659" t="s">
        <v>7</v>
      </c>
      <c r="N240" s="615"/>
      <c r="O240" s="1385"/>
      <c r="P240" s="1386"/>
      <c r="Q240" s="1386"/>
      <c r="R240" s="1386"/>
      <c r="S240" s="1386"/>
      <c r="T240" s="1386"/>
      <c r="U240" s="1386"/>
      <c r="V240" s="1387"/>
      <c r="W240" s="1130"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3"/>
      <c r="B241" s="1283"/>
      <c r="C241" s="1283"/>
      <c r="D241" s="1283">
        <v>1</v>
      </c>
      <c r="E241" s="974"/>
      <c r="F241" s="974"/>
      <c r="G241" s="974"/>
      <c r="H241" s="974"/>
      <c r="I241" s="910"/>
      <c r="J241" s="902"/>
      <c r="K241" s="905"/>
      <c r="L241" s="978" t="str">
        <f>mergeValue(A241) &amp;"."&amp; mergeValue(B241)&amp;"."&amp; mergeValue(C241)&amp;"."&amp; mergeValue(D241)</f>
        <v>1.1.1.1</v>
      </c>
      <c r="M241" s="660" t="s">
        <v>21</v>
      </c>
      <c r="N241" s="615"/>
      <c r="O241" s="1385"/>
      <c r="P241" s="1386"/>
      <c r="Q241" s="1386"/>
      <c r="R241" s="1386"/>
      <c r="S241" s="1386"/>
      <c r="T241" s="1386"/>
      <c r="U241" s="1386"/>
      <c r="V241" s="1387"/>
      <c r="W241" s="1130"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3"/>
      <c r="B242" s="1283"/>
      <c r="C242" s="1283"/>
      <c r="D242" s="1283"/>
      <c r="E242" s="1283">
        <v>1</v>
      </c>
      <c r="F242" s="974"/>
      <c r="G242" s="974"/>
      <c r="H242" s="963">
        <v>1</v>
      </c>
      <c r="I242" s="1283">
        <v>1</v>
      </c>
      <c r="J242" s="974"/>
      <c r="K242" s="913"/>
      <c r="L242" s="978" t="str">
        <f>mergeValue(A242) &amp;"."&amp; mergeValue(B242)&amp;"."&amp; mergeValue(C242)&amp;"."&amp; mergeValue(D242)&amp;"."&amp; mergeValue(E242)</f>
        <v>1.1.1.1.1</v>
      </c>
      <c r="M242" s="524" t="s">
        <v>8</v>
      </c>
      <c r="N242" s="615"/>
      <c r="O242" s="1286"/>
      <c r="P242" s="1287"/>
      <c r="Q242" s="1287"/>
      <c r="R242" s="1287"/>
      <c r="S242" s="1287"/>
      <c r="T242" s="1287"/>
      <c r="U242" s="1287"/>
      <c r="V242" s="1288"/>
      <c r="W242" s="1130"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3"/>
      <c r="B243" s="1283"/>
      <c r="C243" s="1283"/>
      <c r="D243" s="1283"/>
      <c r="E243" s="1283"/>
      <c r="F243" s="1283">
        <v>1</v>
      </c>
      <c r="G243" s="963"/>
      <c r="H243" s="963"/>
      <c r="I243" s="1283"/>
      <c r="J243" s="1283">
        <v>1</v>
      </c>
      <c r="K243" s="914"/>
      <c r="L243" s="978" t="str">
        <f>mergeValue(A243) &amp;"."&amp; mergeValue(B243)&amp;"."&amp; mergeValue(C243)&amp;"."&amp; mergeValue(D243)&amp;"."&amp; mergeValue(E243)&amp;"."&amp; mergeValue(F243)</f>
        <v>1.1.1.1.1.1</v>
      </c>
      <c r="M243" s="525" t="s">
        <v>9</v>
      </c>
      <c r="N243" s="615"/>
      <c r="O243" s="1286"/>
      <c r="P243" s="1287"/>
      <c r="Q243" s="1287"/>
      <c r="R243" s="1287"/>
      <c r="S243" s="1287"/>
      <c r="T243" s="1287"/>
      <c r="U243" s="1287"/>
      <c r="V243" s="1288"/>
      <c r="W243" s="1130"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3"/>
      <c r="B244" s="1283"/>
      <c r="C244" s="1283"/>
      <c r="D244" s="1283"/>
      <c r="E244" s="1283"/>
      <c r="F244" s="1283"/>
      <c r="G244" s="963">
        <v>1</v>
      </c>
      <c r="H244" s="963"/>
      <c r="I244" s="1283"/>
      <c r="J244" s="1283"/>
      <c r="K244" s="914">
        <v>1</v>
      </c>
      <c r="L244" s="978" t="str">
        <f>mergeValue(A244) &amp;"."&amp; mergeValue(B244)&amp;"."&amp; mergeValue(C244)&amp;"."&amp; mergeValue(D244)&amp;"."&amp; mergeValue(E244)&amp;"."&amp; mergeValue(F244)&amp;"."&amp; mergeValue(G244)</f>
        <v>1.1.1.1.1.1.1</v>
      </c>
      <c r="M244" s="1016"/>
      <c r="N244" s="615"/>
      <c r="O244" s="726"/>
      <c r="P244" s="726"/>
      <c r="Q244" s="1040"/>
      <c r="R244" s="1290"/>
      <c r="S244" s="1291" t="s">
        <v>83</v>
      </c>
      <c r="T244" s="1290"/>
      <c r="U244" s="1291" t="s">
        <v>83</v>
      </c>
      <c r="V244" s="726"/>
      <c r="W244" s="1301"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3"/>
      <c r="B245" s="1283"/>
      <c r="C245" s="1283"/>
      <c r="D245" s="1283"/>
      <c r="E245" s="1283"/>
      <c r="F245" s="1283"/>
      <c r="G245" s="963"/>
      <c r="H245" s="963"/>
      <c r="I245" s="1283"/>
      <c r="J245" s="1283"/>
      <c r="K245" s="914"/>
      <c r="L245" s="752"/>
      <c r="M245" s="615"/>
      <c r="N245" s="615"/>
      <c r="O245" s="726"/>
      <c r="P245" s="726"/>
      <c r="Q245" s="732" t="str">
        <f>R244 &amp; "-" &amp; T244</f>
        <v>-</v>
      </c>
      <c r="R245" s="1290"/>
      <c r="S245" s="1291"/>
      <c r="T245" s="1290"/>
      <c r="U245" s="1291"/>
      <c r="V245" s="726"/>
      <c r="W245" s="1302"/>
      <c r="X245" s="956"/>
      <c r="Y245" s="777"/>
      <c r="Z245" s="777" t="str">
        <f t="shared" si="4"/>
        <v/>
      </c>
      <c r="AA245" s="777"/>
      <c r="AB245" s="777"/>
      <c r="AC245" s="777"/>
      <c r="AD245" s="956"/>
      <c r="AE245" s="956"/>
      <c r="AF245" s="956"/>
      <c r="AG245" s="956"/>
      <c r="AH245" s="956"/>
      <c r="AI245" s="956"/>
      <c r="AJ245" s="956"/>
    </row>
    <row r="246" spans="1:36" s="938" customFormat="1" ht="15" customHeight="1">
      <c r="A246" s="1283"/>
      <c r="B246" s="1283"/>
      <c r="C246" s="1283"/>
      <c r="D246" s="1283"/>
      <c r="E246" s="1283"/>
      <c r="F246" s="1283"/>
      <c r="G246" s="974"/>
      <c r="H246" s="963"/>
      <c r="I246" s="1283"/>
      <c r="J246" s="1283"/>
      <c r="K246" s="913"/>
      <c r="L246" s="654"/>
      <c r="M246" s="527" t="s">
        <v>24</v>
      </c>
      <c r="N246" s="954"/>
      <c r="O246" s="954"/>
      <c r="P246" s="954"/>
      <c r="Q246" s="954"/>
      <c r="R246" s="954"/>
      <c r="S246" s="954"/>
      <c r="T246" s="954"/>
      <c r="U246" s="954"/>
      <c r="V246" s="725"/>
      <c r="W246" s="1303"/>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3"/>
      <c r="B247" s="1283"/>
      <c r="C247" s="1283"/>
      <c r="D247" s="1283"/>
      <c r="E247" s="1283"/>
      <c r="F247" s="974"/>
      <c r="G247" s="974"/>
      <c r="H247" s="963"/>
      <c r="I247" s="1283"/>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3"/>
      <c r="B248" s="1283"/>
      <c r="C248" s="1283"/>
      <c r="D248" s="1283"/>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3"/>
      <c r="B249" s="1283"/>
      <c r="C249" s="1283"/>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3"/>
      <c r="B250" s="1283"/>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3"/>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6"/>
      <c r="D297" s="1231">
        <v>1</v>
      </c>
      <c r="E297" s="1285"/>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6"/>
      <c r="D298" s="1231"/>
      <c r="E298" s="1285"/>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7"/>
      <c r="D302" s="241"/>
      <c r="E302" s="424"/>
      <c r="F302" s="1398"/>
      <c r="G302" s="1231">
        <v>0</v>
      </c>
      <c r="H302" s="1229"/>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7"/>
      <c r="D303" s="241"/>
      <c r="E303" s="424"/>
      <c r="F303" s="1398"/>
      <c r="G303" s="1231"/>
      <c r="H303" s="1229"/>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1">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1"/>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1"/>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1"/>
      <c r="B340" s="1281">
        <v>1</v>
      </c>
      <c r="C340" s="319"/>
      <c r="D340" s="319"/>
      <c r="F340" s="313" t="str">
        <f>"4."&amp;mergeValue(A340) &amp;"."&amp;mergeValue(B340)</f>
        <v>4.1.1</v>
      </c>
      <c r="G340" s="304" t="s">
        <v>570</v>
      </c>
      <c r="H340" s="297" t="str">
        <f>IF(region_name="","",region_name)</f>
        <v>Самарская область</v>
      </c>
      <c r="I340" s="188" t="s">
        <v>478</v>
      </c>
      <c r="J340" s="312"/>
      <c r="K340" s="206"/>
      <c r="L340" s="206"/>
      <c r="M340" s="206"/>
      <c r="N340" s="206"/>
      <c r="O340" s="206"/>
      <c r="P340" s="206"/>
      <c r="Q340" s="206"/>
      <c r="R340" s="206"/>
      <c r="S340" s="206"/>
      <c r="T340" s="206"/>
    </row>
    <row r="341" spans="1:83" s="182" customFormat="1" ht="191.25">
      <c r="A341" s="1281"/>
      <c r="B341" s="1281"/>
      <c r="C341" s="1281">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1"/>
      <c r="B342" s="1281"/>
      <c r="C342" s="1281"/>
      <c r="D342" s="319">
        <v>1</v>
      </c>
      <c r="F342" s="313" t="str">
        <f>"4."&amp;mergeValue(A342) &amp;"."&amp;mergeValue(B342)&amp;"."&amp;mergeValue(C342)&amp;"."&amp;mergeValue(D342)</f>
        <v>4.1.1.1.1</v>
      </c>
      <c r="G342" s="392" t="s">
        <v>477</v>
      </c>
      <c r="H342" s="297"/>
      <c r="I342" s="1282" t="s">
        <v>569</v>
      </c>
      <c r="J342" s="312"/>
      <c r="K342" s="206"/>
      <c r="L342" s="206"/>
      <c r="M342" s="206"/>
      <c r="N342" s="206"/>
      <c r="O342" s="206"/>
      <c r="P342" s="206"/>
      <c r="Q342" s="206"/>
      <c r="R342" s="206"/>
      <c r="S342" s="206"/>
      <c r="T342" s="206"/>
    </row>
    <row r="343" spans="1:83" s="182" customFormat="1" ht="18.75">
      <c r="A343" s="1281"/>
      <c r="B343" s="1281"/>
      <c r="C343" s="1281"/>
      <c r="D343" s="319"/>
      <c r="F343" s="396"/>
      <c r="G343" s="397" t="s">
        <v>4</v>
      </c>
      <c r="H343" s="398"/>
      <c r="I343" s="1282"/>
      <c r="J343" s="312"/>
      <c r="K343" s="206"/>
      <c r="L343" s="206"/>
      <c r="M343" s="206"/>
      <c r="N343" s="206"/>
      <c r="O343" s="206"/>
      <c r="P343" s="206"/>
      <c r="Q343" s="206"/>
      <c r="R343" s="206"/>
      <c r="S343" s="206"/>
      <c r="T343" s="206"/>
    </row>
    <row r="344" spans="1:83" s="182" customFormat="1" ht="18.75">
      <c r="A344" s="1281"/>
      <c r="B344" s="1281"/>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1"/>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5"/>
      <c r="C351" s="1080"/>
      <c r="D351" s="1096"/>
      <c r="E351" s="1107"/>
      <c r="F351" s="1131"/>
      <c r="G351" s="1111"/>
      <c r="H351" s="1108"/>
      <c r="I351" s="1101"/>
      <c r="J351" s="1101"/>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6"/>
      <c r="B356" s="1095"/>
      <c r="C356" s="1080"/>
      <c r="D356" s="1368"/>
      <c r="E356" s="1369"/>
      <c r="F356" s="1370"/>
      <c r="G356" s="1109"/>
      <c r="H356" s="1168"/>
      <c r="I356" s="1166"/>
      <c r="J356" s="1131"/>
      <c r="K356" s="1109" t="s">
        <v>449</v>
      </c>
      <c r="L356" s="1282" t="s">
        <v>703</v>
      </c>
      <c r="M356" s="1156"/>
      <c r="N356" s="1101"/>
      <c r="O356" s="1101"/>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6"/>
      <c r="B357" s="1095"/>
      <c r="C357" s="1080"/>
      <c r="D357" s="1368"/>
      <c r="E357" s="1369"/>
      <c r="F357" s="1370"/>
      <c r="G357" s="1086"/>
      <c r="H357" s="1153" t="s">
        <v>274</v>
      </c>
      <c r="I357" s="1148"/>
      <c r="J357" s="1148"/>
      <c r="K357" s="1146"/>
      <c r="L357" s="1282"/>
      <c r="M357" s="1156"/>
      <c r="N357" s="1101"/>
      <c r="O357" s="1101"/>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6"/>
      <c r="B362" s="1095"/>
      <c r="C362" s="1080"/>
      <c r="D362" s="1368"/>
      <c r="E362" s="1369"/>
      <c r="F362" s="1370"/>
      <c r="G362" s="1109"/>
      <c r="H362" s="1168"/>
      <c r="I362" s="1166"/>
      <c r="J362" s="1172"/>
      <c r="K362" s="1109" t="s">
        <v>449</v>
      </c>
      <c r="L362" s="1282" t="s">
        <v>703</v>
      </c>
      <c r="M362" s="1156"/>
      <c r="N362" s="1101"/>
      <c r="O362" s="1101"/>
    </row>
    <row r="363" spans="1:83" s="1071" customFormat="1" ht="17.100000000000001" customHeight="1">
      <c r="A363" s="1106"/>
      <c r="B363" s="1095"/>
      <c r="C363" s="1080"/>
      <c r="D363" s="1368"/>
      <c r="E363" s="1369"/>
      <c r="F363" s="1370"/>
      <c r="G363" s="1086"/>
      <c r="H363" s="1153" t="s">
        <v>274</v>
      </c>
      <c r="I363" s="1148"/>
      <c r="J363" s="1148"/>
      <c r="K363" s="1146"/>
      <c r="L363" s="1282"/>
      <c r="M363" s="1156"/>
      <c r="N363" s="1101"/>
      <c r="O363" s="1101"/>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6"/>
      <c r="B368" s="1095"/>
      <c r="C368" s="1080"/>
      <c r="D368" s="1096"/>
      <c r="E368" s="1161"/>
      <c r="F368" s="1162"/>
      <c r="G368" s="1109"/>
      <c r="H368" s="1168"/>
      <c r="I368" s="1166"/>
      <c r="J368" s="1131"/>
      <c r="K368" s="1109" t="s">
        <v>449</v>
      </c>
      <c r="L368" s="1132"/>
      <c r="M368" s="1156"/>
      <c r="N368" s="1101"/>
      <c r="O368" s="1101"/>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6"/>
      <c r="B373" s="1095"/>
      <c r="C373" s="1080"/>
      <c r="D373" s="1096"/>
      <c r="E373" s="1161"/>
      <c r="F373" s="1162"/>
      <c r="G373" s="1109"/>
      <c r="H373" s="1168"/>
      <c r="I373" s="1166"/>
      <c r="J373" s="1172"/>
      <c r="K373" s="1109" t="s">
        <v>449</v>
      </c>
      <c r="L373" s="1132"/>
      <c r="M373" s="1156"/>
      <c r="N373" s="1101"/>
      <c r="O373" s="1101"/>
    </row>
  </sheetData>
  <sheetProtection formatColumns="0" formatRows="0"/>
  <dataConsolidate/>
  <mergeCells count="314">
    <mergeCell ref="X183:X185"/>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T211:T212"/>
    <mergeCell ref="O162:V162"/>
    <mergeCell ref="W167:W169"/>
    <mergeCell ref="S167:S168"/>
    <mergeCell ref="O148:V148"/>
    <mergeCell ref="T149:T150"/>
    <mergeCell ref="R149:R150"/>
    <mergeCell ref="R167:R168"/>
    <mergeCell ref="T167:T168"/>
    <mergeCell ref="U167:U168"/>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L197:L200"/>
    <mergeCell ref="M197:M200"/>
    <mergeCell ref="N197:N200"/>
    <mergeCell ref="O197:O199"/>
    <mergeCell ref="P197:P199"/>
    <mergeCell ref="Q197:Q199"/>
    <mergeCell ref="R197:R199"/>
    <mergeCell ref="S197:S198"/>
    <mergeCell ref="T197:T198"/>
    <mergeCell ref="BF91:BF93"/>
    <mergeCell ref="Z109:Z111"/>
    <mergeCell ref="W55:W57"/>
    <mergeCell ref="W73:W75"/>
    <mergeCell ref="O106:AA106"/>
    <mergeCell ref="O107:AA107"/>
    <mergeCell ref="O108:AA108"/>
    <mergeCell ref="U73:U74"/>
    <mergeCell ref="AG197:AG201"/>
    <mergeCell ref="V197:V198"/>
    <mergeCell ref="AB197:AB198"/>
    <mergeCell ref="AC197:AC198"/>
    <mergeCell ref="AD197:AD198"/>
    <mergeCell ref="AE197:AE198"/>
    <mergeCell ref="U197:U198"/>
    <mergeCell ref="O146:V146"/>
    <mergeCell ref="N195:AF195"/>
    <mergeCell ref="N196:AF196"/>
    <mergeCell ref="O163:V163"/>
    <mergeCell ref="O164:V164"/>
    <mergeCell ref="O165:V165"/>
    <mergeCell ref="O166:V166"/>
    <mergeCell ref="S149:S150"/>
    <mergeCell ref="O161:V161"/>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U149:U150"/>
    <mergeCell ref="Y91:Y92"/>
    <mergeCell ref="Z91:Z92"/>
    <mergeCell ref="AA91:AA92"/>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N91:AN92"/>
    <mergeCell ref="AO91:AO92"/>
    <mergeCell ref="AP91:AP92"/>
    <mergeCell ref="AH91:AH92"/>
    <mergeCell ref="AI91:AI92"/>
    <mergeCell ref="AM91:AM92"/>
    <mergeCell ref="AB91:AB92"/>
    <mergeCell ref="AF91:AF92"/>
    <mergeCell ref="AG91:AG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V91 AC91 AJ91 AQ91 AX91"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AE197 U91:U92 Z91:Z92 AB91:AB92 AG91:AG92 AI91:AI92 AN91:AN92 AP91:AP92 AU91:AU92 AW91:AW92 BB91:BB92 BD91:BD92"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AA91:AA92 Y91:Y92 AH91:AH92 AF91:AF92 AO91:AO92 AM91:AM92 AV91:AV92 AT91:AT92 BC91:BC92 BA91:BA92" xr:uid="{00000000-0002-0000-2600-000003000000}"/>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KQ96:LB98 JH99:JS100 UM96:UX98 TD99:TO100 AEI96:AET98 ACZ99:ADK100 AOE96:AOP98 AMV99:ANG100 AYA96:AYL98 AWR99:AXC100 BHW96:BIH98 BGN99:BGY100 BRS96:BSD98 BQJ99:BQU100 CBO96:CBZ98 CAF99:CAQ100 CLK96:CLV98 CKB99:CKM100 CVG96:CVR98 CTX99:CUI100 DFC96:DFN98 DDT99:DEE100 DOY96:DPJ98 DNP99:DOA100 DYU96:DZF98 DXL99:DXW100 EIQ96:EJB98 EHH99:EHS100 ESM96:ESX98 ERD99:ERO100 FCI96:FCT98 FAZ99:FBK100 FME96:FMP98 FKV99:FLG100 FWA96:FWL98 FUR99:FVC100 GFW96:GGH98 GEN99:GEY100 GPS96:GQD98 GOJ99:GOU100 GZO96:GZZ98 GYF99:GYQ100 HJK96:HJV98 HIB99:HIM100 HTG96:HTR98 HRX99:HSI100 IDC96:IDN98 IBT99:ICE100 IMY96:INJ98 ILP99:IMA100 IWU96:IXF98 IVL99:IVW100 JGQ96:JHB98 JFH99:JFS100 JQM96:JQX98 JPD99:JPO100 KAI96:KAT98 JYZ99:JZK100 KKE96:KKP98 KIV99:KJG100 KUA96:KUL98 KSR99:KTC100 LDW96:LEH98 LCN99:LCY100 LNS96:LOD98 LMJ99:LMU100 LXO96:LXZ98 LWF99:LWQ100 MHK96:MHV98 MGB99:MGM100 MRG96:MRR98 MPX99:MQI100 NBC96:NBN98 MZT99:NAE100 NKY96:NLJ98 NJP99:NKA100 NUU96:NVF98 NTL99:NTW100 OEQ96:OFB98 ODH99:ODS100 OOM96:OOX98 OND99:ONO100 OYI96:OYT98 OWZ99:OXK100 PIE96:PIP98 PGV99:PHG100 PSA96:PSL98 PQR99:PRC100 QBW96:QCH98 QAN99:QAY100 QLS96:QMD98 QKJ99:QKU100 QVO96:QVZ98 QUF99:QUQ100 RFK96:RFV98 REB99:REM100 RPG96:RPR98 RNX99:ROI100 RZC96:RZN98 RXT99:RYE100 SIY96:SJJ98 SHP99:SIA100 SSU96:STF98 SRL99:SRW100 TCQ96:TDB98 TBH99:TBS100 TMM96:TMX98 TLD99:TLO100 TWI96:TWT98 TUZ99:TVK100 UGE96:UGP98 UEV99:UFG100 UQA96:UQL98 UOR99:UPC100 UZW96:VAH98 UYN99:UYY100 VJS96:VKD98 VIJ99:VIU100 VTO96:VTZ98 VSF99:VSQ100 WDK96:WDV98 WCB99:WCM100 WNG96:WNR98 WLX99:WMI100 WXC96:WXN98 WVT99:WWE100"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4" zoomScaleNormal="100" workbookViewId="0">
      <selection activeCell="F47" sqref="F47"/>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28792378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5" t="s">
        <v>755</v>
      </c>
      <c r="F5" s="1226"/>
      <c r="G5" s="406"/>
      <c r="J5" s="289"/>
    </row>
    <row r="6" spans="1:12" s="348" customFormat="1" ht="6">
      <c r="A6" s="342"/>
      <c r="B6" s="343"/>
      <c r="C6" s="344"/>
      <c r="D6" s="345"/>
      <c r="E6" s="350"/>
      <c r="F6" s="351"/>
      <c r="G6" s="352"/>
      <c r="I6" s="349"/>
    </row>
    <row r="7" spans="1:12" ht="27">
      <c r="D7" s="23"/>
      <c r="E7" s="24" t="s">
        <v>51</v>
      </c>
      <c r="F7" s="308" t="s">
        <v>151</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200" t="s">
        <v>1456</v>
      </c>
      <c r="G11" s="357"/>
    </row>
    <row r="12" spans="1:12" ht="27">
      <c r="D12" s="23"/>
      <c r="E12" s="78" t="s">
        <v>455</v>
      </c>
      <c r="F12" s="1200" t="s">
        <v>1457</v>
      </c>
      <c r="G12" s="359"/>
    </row>
    <row r="13" spans="1:12" s="348" customFormat="1" ht="6">
      <c r="A13" s="353"/>
      <c r="B13" s="343"/>
      <c r="C13" s="344"/>
      <c r="D13" s="354"/>
      <c r="E13" s="350"/>
      <c r="F13" s="355"/>
      <c r="G13" s="356"/>
      <c r="I13" s="349"/>
    </row>
    <row r="14" spans="1:12" ht="27">
      <c r="D14" s="23"/>
      <c r="E14" s="78" t="s">
        <v>367</v>
      </c>
      <c r="F14" s="1163"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4" t="s">
        <v>2110</v>
      </c>
      <c r="G19" s="359"/>
    </row>
    <row r="20" spans="1:9" ht="27">
      <c r="D20" s="23"/>
      <c r="E20" s="1047" t="s">
        <v>678</v>
      </c>
      <c r="F20" s="1163" t="s">
        <v>2111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1675</v>
      </c>
      <c r="G29" s="358"/>
    </row>
    <row r="30" spans="1:9" ht="27" hidden="1">
      <c r="C30" s="27"/>
      <c r="D30" s="28"/>
      <c r="E30" s="49" t="s">
        <v>202</v>
      </c>
      <c r="F30" s="311"/>
      <c r="G30" s="358"/>
    </row>
    <row r="31" spans="1:9" ht="27">
      <c r="C31" s="27"/>
      <c r="D31" s="28"/>
      <c r="E31" s="29" t="s">
        <v>52</v>
      </c>
      <c r="F31" s="310" t="s">
        <v>1676</v>
      </c>
      <c r="G31" s="358"/>
    </row>
    <row r="32" spans="1:9" ht="27">
      <c r="C32" s="27"/>
      <c r="D32" s="28"/>
      <c r="E32" s="29" t="s">
        <v>53</v>
      </c>
      <c r="F32" s="310" t="s">
        <v>1484</v>
      </c>
      <c r="G32" s="358"/>
      <c r="H32" s="30"/>
    </row>
    <row r="33" spans="1:9" s="348" customFormat="1" ht="6">
      <c r="A33" s="353"/>
      <c r="B33" s="343"/>
      <c r="C33" s="344"/>
      <c r="D33" s="354"/>
      <c r="E33" s="350"/>
      <c r="F33" s="355"/>
      <c r="G33" s="356"/>
      <c r="I33" s="349"/>
    </row>
    <row r="34" spans="1:9" ht="27">
      <c r="A34" s="191"/>
      <c r="D34" s="25"/>
      <c r="E34" s="750" t="s">
        <v>637</v>
      </c>
      <c r="F34" s="1165" t="s">
        <v>640</v>
      </c>
      <c r="G34" s="357"/>
    </row>
    <row r="35" spans="1:9" s="348" customFormat="1" ht="6">
      <c r="A35" s="353"/>
      <c r="B35" s="343"/>
      <c r="C35" s="344"/>
      <c r="D35" s="354"/>
      <c r="E35" s="350"/>
      <c r="F35" s="355"/>
      <c r="G35" s="356"/>
      <c r="I35" s="349"/>
    </row>
    <row r="36" spans="1:9" ht="27">
      <c r="A36" s="191"/>
      <c r="D36" s="25"/>
      <c r="E36" s="78" t="s">
        <v>242</v>
      </c>
      <c r="F36" s="1165"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3" t="s">
        <v>2112</v>
      </c>
      <c r="G40" s="357"/>
    </row>
    <row r="41" spans="1:9" ht="27">
      <c r="A41" s="193"/>
      <c r="B41" s="87"/>
      <c r="D41" s="32"/>
      <c r="E41" s="38" t="s">
        <v>524</v>
      </c>
      <c r="F41" s="1163" t="s">
        <v>2113</v>
      </c>
      <c r="G41" s="357"/>
    </row>
    <row r="42" spans="1:9" ht="19.5">
      <c r="D42" s="23"/>
      <c r="E42" s="24"/>
      <c r="F42" s="414" t="s">
        <v>556</v>
      </c>
      <c r="G42" s="20"/>
    </row>
    <row r="43" spans="1:9" ht="27">
      <c r="A43" s="193"/>
      <c r="D43" s="20"/>
      <c r="E43" s="412" t="s">
        <v>86</v>
      </c>
      <c r="F43" s="1167" t="s">
        <v>2114</v>
      </c>
      <c r="G43" s="357"/>
    </row>
    <row r="44" spans="1:9" ht="27">
      <c r="A44" s="193"/>
      <c r="B44" s="87"/>
      <c r="D44" s="32"/>
      <c r="E44" s="412" t="s">
        <v>87</v>
      </c>
      <c r="F44" s="1167" t="s">
        <v>2115</v>
      </c>
      <c r="G44" s="357"/>
    </row>
    <row r="45" spans="1:9" ht="27">
      <c r="A45" s="193"/>
      <c r="B45" s="87"/>
      <c r="D45" s="32"/>
      <c r="E45" s="412" t="s">
        <v>557</v>
      </c>
      <c r="F45" s="1167" t="s">
        <v>2116</v>
      </c>
      <c r="G45" s="357"/>
    </row>
    <row r="46" spans="1:9" ht="27">
      <c r="D46" s="23"/>
      <c r="E46" s="413" t="s">
        <v>558</v>
      </c>
      <c r="F46" s="1167" t="s">
        <v>2117</v>
      </c>
      <c r="G46" s="359"/>
    </row>
    <row r="47" spans="1:9" ht="3" customHeight="1">
      <c r="A47" s="193"/>
      <c r="D47" s="20"/>
      <c r="F47" s="156"/>
      <c r="G47" s="26"/>
    </row>
    <row r="48" spans="1:9" ht="69" customHeight="1">
      <c r="A48" s="193"/>
      <c r="B48" s="87"/>
      <c r="D48" s="1177" t="s">
        <v>756</v>
      </c>
      <c r="E48" s="1228" t="s">
        <v>754</v>
      </c>
      <c r="F48" s="1228"/>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7"/>
      <c r="F54" s="1227"/>
      <c r="G54" s="1227"/>
      <c r="H54" s="1227"/>
      <c r="I54" s="1227"/>
    </row>
  </sheetData>
  <sheetProtection algorithmName="SHA-512" hashValue="8SNNVOZGW9TAexxqt3EdGUpmw/AKsMF86C8evJqHr7sA4fvln3++i2Q3Mh4/n45+Qmc9v8VK7Oi5wKzEZTDZZw==" saltValue="hq9+IvvQ+80n4oh1URaifA=="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9" t="s">
        <v>559</v>
      </c>
      <c r="BA1" s="1419"/>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632</v>
      </c>
      <c r="AC2" s="41" t="s">
        <v>309</v>
      </c>
      <c r="AD2" s="201" t="s">
        <v>309</v>
      </c>
      <c r="AF2" s="42" t="s">
        <v>35</v>
      </c>
      <c r="AH2" s="137" t="s">
        <v>340</v>
      </c>
      <c r="AI2" s="137" t="s">
        <v>340</v>
      </c>
      <c r="AK2" s="137" t="s">
        <v>344</v>
      </c>
      <c r="AM2" s="137" t="s">
        <v>354</v>
      </c>
      <c r="AP2" s="1198" t="s">
        <v>581</v>
      </c>
      <c r="AQ2" s="980" t="s">
        <v>583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c r="AC3" s="41" t="s">
        <v>310</v>
      </c>
      <c r="AD3" s="201" t="s">
        <v>310</v>
      </c>
      <c r="AF3" s="42" t="s">
        <v>36</v>
      </c>
      <c r="AH3" s="137" t="s">
        <v>363</v>
      </c>
      <c r="AI3" s="137" t="s">
        <v>342</v>
      </c>
      <c r="AK3" s="137" t="s">
        <v>345</v>
      </c>
      <c r="AM3" s="137" t="s">
        <v>355</v>
      </c>
      <c r="AP3" s="1198" t="s">
        <v>674</v>
      </c>
      <c r="AQ3" s="980" t="s">
        <v>584</v>
      </c>
      <c r="AS3" s="41" t="s">
        <v>373</v>
      </c>
      <c r="AU3" s="42" t="s">
        <v>376</v>
      </c>
      <c r="AW3" s="386" t="s">
        <v>528</v>
      </c>
      <c r="AX3" s="387" t="s">
        <v>528</v>
      </c>
      <c r="AZ3" s="1087" t="s">
        <v>697</v>
      </c>
      <c r="BA3" s="1094"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8" t="s">
        <v>673</v>
      </c>
      <c r="AQ4" s="980" t="s">
        <v>585</v>
      </c>
      <c r="AS4" s="41" t="s">
        <v>343</v>
      </c>
      <c r="AU4" s="42" t="s">
        <v>377</v>
      </c>
      <c r="AW4" s="386" t="s">
        <v>529</v>
      </c>
      <c r="AX4" s="387" t="s">
        <v>529</v>
      </c>
      <c r="AZ4" s="1087" t="s">
        <v>709</v>
      </c>
      <c r="BA4" s="1094"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8" t="s">
        <v>582</v>
      </c>
      <c r="AQ5" s="980" t="s">
        <v>588</v>
      </c>
      <c r="AU5" s="42" t="s">
        <v>378</v>
      </c>
      <c r="AW5" s="386" t="s">
        <v>530</v>
      </c>
      <c r="AX5" s="387" t="s">
        <v>530</v>
      </c>
      <c r="AZ5" s="1087" t="s">
        <v>724</v>
      </c>
      <c r="BA5" s="1094"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8" t="s">
        <v>583</v>
      </c>
      <c r="AQ6" s="980" t="s">
        <v>587</v>
      </c>
      <c r="AU6" s="212" t="s">
        <v>379</v>
      </c>
      <c r="AW6" s="386" t="s">
        <v>531</v>
      </c>
      <c r="AX6" s="387" t="s">
        <v>531</v>
      </c>
      <c r="AZ6" s="1087" t="s">
        <v>725</v>
      </c>
      <c r="BA6" s="1094"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8" t="s">
        <v>584</v>
      </c>
      <c r="AQ7" s="980" t="s">
        <v>586</v>
      </c>
      <c r="AU7" s="212" t="s">
        <v>380</v>
      </c>
      <c r="AW7" s="386" t="s">
        <v>532</v>
      </c>
      <c r="AX7" s="387" t="s">
        <v>532</v>
      </c>
      <c r="AZ7" s="1087" t="s">
        <v>726</v>
      </c>
      <c r="BA7" s="1094" t="s">
        <v>736</v>
      </c>
    </row>
    <row r="8" spans="1:55"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8" t="s">
        <v>585</v>
      </c>
      <c r="AQ8" s="980" t="s">
        <v>581</v>
      </c>
      <c r="AU8" s="212" t="s">
        <v>381</v>
      </c>
      <c r="AW8" s="386" t="s">
        <v>533</v>
      </c>
      <c r="AX8" s="387" t="s">
        <v>533</v>
      </c>
      <c r="AZ8" s="1087" t="s">
        <v>727</v>
      </c>
      <c r="BA8" s="1094" t="s">
        <v>746</v>
      </c>
    </row>
    <row r="9" spans="1:55"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8" t="s">
        <v>588</v>
      </c>
      <c r="AQ9" s="980" t="s">
        <v>674</v>
      </c>
      <c r="AW9" s="386" t="s">
        <v>534</v>
      </c>
      <c r="AX9" s="387" t="s">
        <v>534</v>
      </c>
      <c r="AZ9" s="1087" t="s">
        <v>728</v>
      </c>
      <c r="BA9" s="1094" t="s">
        <v>743</v>
      </c>
    </row>
    <row r="10" spans="1:55" ht="45">
      <c r="A10" s="6" t="s">
        <v>108</v>
      </c>
      <c r="B10" s="41">
        <v>2008</v>
      </c>
      <c r="E10" s="137" t="s">
        <v>193</v>
      </c>
      <c r="F10" s="140"/>
      <c r="I10" s="137" t="s">
        <v>207</v>
      </c>
      <c r="O10" s="513" t="s">
        <v>613</v>
      </c>
      <c r="V10" s="986" t="s">
        <v>207</v>
      </c>
      <c r="W10" s="983"/>
      <c r="X10" s="981" t="s">
        <v>587</v>
      </c>
      <c r="Y10" s="982" t="s">
        <v>742</v>
      </c>
      <c r="Z10" s="200"/>
      <c r="AP10" s="1198" t="s">
        <v>587</v>
      </c>
      <c r="AQ10" s="980" t="s">
        <v>673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8"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31.12.2026</v>
      </c>
      <c r="H29" s="267" t="s">
        <v>2133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226"/>
  <sheetViews>
    <sheetView showGridLines="0" workbookViewId="0"/>
  </sheetViews>
  <sheetFormatPr defaultRowHeight="11.25"/>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1</v>
      </c>
    </row>
    <row r="9" spans="1:1">
      <c r="A9" s="1174">
        <f>IF('Форма 4.10.2 | Т-ТЭ | ТСО'!$O$23="",1,0)</f>
        <v>1</v>
      </c>
    </row>
    <row r="10" spans="1:1">
      <c r="A10" s="1174">
        <f>IF('Форма 4.10.2 | Т-ТЭ | ТСО'!$M$24="",1,0)</f>
        <v>1</v>
      </c>
    </row>
    <row r="11" spans="1:1">
      <c r="A11" s="1174">
        <f>IF('Форма 4.10.2 | Т-ТЭ | ТСО'!$R$24="",1,0)</f>
        <v>1</v>
      </c>
    </row>
    <row r="12" spans="1:1">
      <c r="A12" s="1174">
        <f>IF('Форма 4.10.2 | Т-ТЭ | ТСО'!$T$24="",1,0)</f>
        <v>1</v>
      </c>
    </row>
    <row r="13" spans="1:1">
      <c r="A13" s="1174">
        <f>IF('Форма 4.10.2 | Т-ТЭ | ТСО'!$S$24="",1,0)</f>
        <v>0</v>
      </c>
    </row>
    <row r="14" spans="1:1">
      <c r="A14" s="1174">
        <f>IF('Форма 4.10.2 | Т-ТЭ | ТСО'!$U$24="",1,0)</f>
        <v>0</v>
      </c>
    </row>
    <row r="15" spans="1:1">
      <c r="A15" s="1174">
        <f>IF('Форма 4.10.2 | Т-ТЭ | потр'!$O$22="",1,0)</f>
        <v>1</v>
      </c>
    </row>
    <row r="16" spans="1:1">
      <c r="A16" s="1174">
        <f>IF('Форма 4.10.2 | Т-ТЭ | потр'!$O$23="",1,0)</f>
        <v>1</v>
      </c>
    </row>
    <row r="17" spans="1:1">
      <c r="A17" s="1174">
        <f>IF('Форма 4.10.2 | Т-ТЭ | потр'!$M$24="",1,0)</f>
        <v>1</v>
      </c>
    </row>
    <row r="18" spans="1:1">
      <c r="A18" s="1174">
        <f>IF('Форма 4.10.2 | Т-ТЭ | потр'!$R$24="",1,0)</f>
        <v>1</v>
      </c>
    </row>
    <row r="19" spans="1:1">
      <c r="A19" s="1174">
        <f>IF('Форма 4.10.2 | Т-ТЭ | потр'!$T$24="",1,0)</f>
        <v>1</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1</v>
      </c>
    </row>
    <row r="38" spans="1:1">
      <c r="A38" s="1174">
        <f>IF('Форма 4.10.2 | Резерв мощности'!$O$23="",1,0)</f>
        <v>1</v>
      </c>
    </row>
    <row r="39" spans="1:1">
      <c r="A39" s="1174">
        <f>IF('Форма 4.10.2 | Резерв мощности'!$M$24="",1,0)</f>
        <v>1</v>
      </c>
    </row>
    <row r="40" spans="1:1">
      <c r="A40" s="1174">
        <f>IF('Форма 4.10.2 | Резерв мощности'!$O$24="",1,0)</f>
        <v>1</v>
      </c>
    </row>
    <row r="41" spans="1:1">
      <c r="A41" s="1174">
        <f>IF('Форма 4.10.2 | Резерв мощности'!$R$24="",1,0)</f>
        <v>1</v>
      </c>
    </row>
    <row r="42" spans="1:1">
      <c r="A42" s="1174">
        <f>IF('Форма 4.10.2 | Резерв мощности'!$T$24="",1,0)</f>
        <v>1</v>
      </c>
    </row>
    <row r="43" spans="1:1">
      <c r="A43" s="1174">
        <f>IF('Форма 4.10.2 | Резерв мощности'!$S$24="",1,0)</f>
        <v>0</v>
      </c>
    </row>
    <row r="44" spans="1:1">
      <c r="A44" s="1174">
        <f>IF('Форма 4.10.2 | Резерв мощности'!$U$24="",1,0)</f>
        <v>0</v>
      </c>
    </row>
    <row r="45" spans="1:1">
      <c r="A45" s="1174">
        <f>IF('Форма 4.10.3 | Т-ТН'!$O$23="",1,0)</f>
        <v>0</v>
      </c>
    </row>
    <row r="46" spans="1:1">
      <c r="A46" s="1174">
        <f>IF('Форма 4.10.3 | Т-ТН'!$M$24="",1,0)</f>
        <v>0</v>
      </c>
    </row>
    <row r="47" spans="1:1">
      <c r="A47" s="1174">
        <f>IF('Форма 4.10.3 | Т-ТН'!$R$24="",1,0)</f>
        <v>0</v>
      </c>
    </row>
    <row r="48" spans="1:1">
      <c r="A48" s="1174">
        <f>IF('Форма 4.10.3 | Т-ТН'!$T$24="",1,0)</f>
        <v>0</v>
      </c>
    </row>
    <row r="49" spans="1:1">
      <c r="A49" s="1174">
        <f>IF('Форма 4.10.3 | Т-ТН'!$S$24="",1,0)</f>
        <v>0</v>
      </c>
    </row>
    <row r="50" spans="1:1">
      <c r="A50" s="1174">
        <f>IF('Форма 4.10.3 | Т-ТН'!$U$24="",1,0)</f>
        <v>0</v>
      </c>
    </row>
    <row r="51" spans="1:1">
      <c r="A51" s="1174">
        <f>IF('Форма 4.10.3 | Т-передача ТЭ'!$O$23="",1,0)</f>
        <v>1</v>
      </c>
    </row>
    <row r="52" spans="1:1">
      <c r="A52" s="1174">
        <f>IF('Форма 4.10.3 | Т-передача ТЭ'!$M$24="",1,0)</f>
        <v>1</v>
      </c>
    </row>
    <row r="53" spans="1:1">
      <c r="A53" s="1174">
        <f>IF('Форма 4.10.3 | Т-передача ТЭ'!$R$24="",1,0)</f>
        <v>1</v>
      </c>
    </row>
    <row r="54" spans="1:1">
      <c r="A54" s="1174">
        <f>IF('Форма 4.10.3 | Т-передача ТЭ'!$T$24="",1,0)</f>
        <v>1</v>
      </c>
    </row>
    <row r="55" spans="1:1">
      <c r="A55" s="1174">
        <f>IF('Форма 4.10.3 | Т-передача ТЭ'!$S$24="",1,0)</f>
        <v>0</v>
      </c>
    </row>
    <row r="56" spans="1:1">
      <c r="A56" s="1174">
        <f>IF('Форма 4.10.3 | Т-передача ТЭ'!$U$24="",1,0)</f>
        <v>0</v>
      </c>
    </row>
    <row r="57" spans="1:1">
      <c r="A57" s="1174">
        <f>IF('Форма 4.10.3 | Т-передача ТН'!$O$23="",1,0)</f>
        <v>1</v>
      </c>
    </row>
    <row r="58" spans="1:1">
      <c r="A58" s="1174">
        <f>IF('Форма 4.10.3 | Т-передача ТН'!$M$24="",1,0)</f>
        <v>1</v>
      </c>
    </row>
    <row r="59" spans="1:1">
      <c r="A59" s="1174">
        <f>IF('Форма 4.10.3 | Т-передача ТН'!$R$24="",1,0)</f>
        <v>1</v>
      </c>
    </row>
    <row r="60" spans="1:1">
      <c r="A60" s="1174">
        <f>IF('Форма 4.10.3 | Т-передача ТН'!$T$24="",1,0)</f>
        <v>1</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1</v>
      </c>
    </row>
    <row r="71" spans="1:1">
      <c r="A71" s="1174">
        <f>IF('Форма 4.10.5 | Т-подкл'!$AD$23="",1,0)</f>
        <v>1</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1</v>
      </c>
    </row>
    <row r="83" spans="1:1">
      <c r="A83" s="1174">
        <f>IF('Форма 4.9'!$G$10="",1,0)</f>
        <v>1</v>
      </c>
    </row>
    <row r="84" spans="1:1">
      <c r="A84" s="1174">
        <f>IF('Форма 4.9'!$F$11="",1,0)</f>
        <v>1</v>
      </c>
    </row>
    <row r="85" spans="1:1">
      <c r="A85" s="1174">
        <f>IF('Форма 4.9'!$G$11="",1,0)</f>
        <v>1</v>
      </c>
    </row>
    <row r="86" spans="1:1">
      <c r="A86" s="1174">
        <f>IF('Форма 4.9'!$F$12="",1,0)</f>
        <v>1</v>
      </c>
    </row>
    <row r="87" spans="1:1">
      <c r="A87" s="1174">
        <f>IF('Форма 4.9'!$G$12="",1,0)</f>
        <v>1</v>
      </c>
    </row>
    <row r="88" spans="1:1">
      <c r="A88" s="1174">
        <f>IF('Форма 4.9'!$F$13="",1,0)</f>
        <v>1</v>
      </c>
    </row>
    <row r="89" spans="1:1">
      <c r="A89" s="1174">
        <f>IF('Форма 4.9'!$G$13="",1,0)</f>
        <v>1</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4.10.1'!$H$27="",1,0)</f>
        <v>0</v>
      </c>
    </row>
    <row r="95" spans="1:1">
      <c r="A95" s="1174">
        <f>IF('Форма 4.10.1'!$I$27="",1,0)</f>
        <v>0</v>
      </c>
    </row>
    <row r="96" spans="1:1">
      <c r="A96" s="1174">
        <f>IF('Форма 4.10.1'!$J$27="",1,0)</f>
        <v>0</v>
      </c>
    </row>
    <row r="97" spans="1:1">
      <c r="A97" s="1174">
        <f>IF('Форма 4.10.1'!$H$35="",1,0)</f>
        <v>0</v>
      </c>
    </row>
    <row r="98" spans="1:1">
      <c r="A98" s="1174">
        <f>IF('Форма 4.10.1'!$I$35="",1,0)</f>
        <v>0</v>
      </c>
    </row>
    <row r="99" spans="1:1">
      <c r="A99" s="1174">
        <f>IF('Форма 4.10.1'!$J$35="",1,0)</f>
        <v>0</v>
      </c>
    </row>
    <row r="100" spans="1:1">
      <c r="A100" s="1174">
        <f>IF('Форма 4.10.1'!$H$43="",1,0)</f>
        <v>0</v>
      </c>
    </row>
    <row r="101" spans="1:1">
      <c r="A101" s="1174">
        <f>IF('Форма 4.10.1'!$I$43="",1,0)</f>
        <v>0</v>
      </c>
    </row>
    <row r="102" spans="1:1">
      <c r="A102" s="1174">
        <f>IF('Форма 4.10.1'!$J$43="",1,0)</f>
        <v>0</v>
      </c>
    </row>
    <row r="103" spans="1:1">
      <c r="A103" s="1174">
        <f>IF('Форма 4.10.1'!$H$46="",1,0)</f>
        <v>0</v>
      </c>
    </row>
    <row r="104" spans="1:1">
      <c r="A104" s="1174">
        <f>IF('Форма 4.10.1'!$I$46="",1,0)</f>
        <v>0</v>
      </c>
    </row>
    <row r="105" spans="1:1">
      <c r="A105" s="1174">
        <f>IF('Форма 4.10.1'!$J$46="",1,0)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6">
        <f>IF('Форма 4.10.5 | Т-подкл'!$AA$23="",1,0)</f>
        <v>1</v>
      </c>
    </row>
    <row r="115" spans="1:1">
      <c r="A115" s="1176">
        <f>IF('Форма 4.10.5 | Т-подкл'!$Z$23="",1,0)</f>
        <v>1</v>
      </c>
    </row>
    <row r="116" spans="1:1">
      <c r="A116" s="1180">
        <f>IF(Территории!$E$12="",1,0)</f>
        <v>0</v>
      </c>
    </row>
    <row r="117" spans="1:1">
      <c r="A117" s="1180">
        <f>IF('Перечень тарифов'!$E$21="",1,0)</f>
        <v>0</v>
      </c>
    </row>
    <row r="118" spans="1:1">
      <c r="A118" s="1180">
        <f>IF('Перечень тарифов'!$F$21="",1,0)</f>
        <v>0</v>
      </c>
    </row>
    <row r="119" spans="1:1">
      <c r="A119" s="1180">
        <f>IF('Перечень тарифов'!$G$21="",1,0)</f>
        <v>0</v>
      </c>
    </row>
    <row r="120" spans="1:1">
      <c r="A120" s="1180">
        <f>IF('Перечень тарифов'!$K$21="",1,0)</f>
        <v>0</v>
      </c>
    </row>
    <row r="121" spans="1:1">
      <c r="A121" s="1180">
        <f>IF('Перечень тарифов'!$O$21="",1,0)</f>
        <v>0</v>
      </c>
    </row>
    <row r="122" spans="1:1">
      <c r="A122" s="1180">
        <f>IF('Перечень тарифов'!$S$21="",1,0)</f>
        <v>0</v>
      </c>
    </row>
    <row r="123" spans="1:1">
      <c r="A123" s="1180">
        <f>IF('Форма 4.10.3 | Т-ТН'!$O$24="",1,0)</f>
        <v>0</v>
      </c>
    </row>
    <row r="124" spans="1:1">
      <c r="A124" s="1180">
        <f>IF('Форма 4.10.3 | Т-ТН'!$O$27="",1,0)</f>
        <v>0</v>
      </c>
    </row>
    <row r="125" spans="1:1">
      <c r="A125" s="1180">
        <f>IF('Форма 4.10.3 | Т-ТН'!$M$28="",1,0)</f>
        <v>0</v>
      </c>
    </row>
    <row r="126" spans="1:1">
      <c r="A126" s="1180">
        <f>IF('Форма 4.10.3 | Т-ТН'!$O$28="",1,0)</f>
        <v>0</v>
      </c>
    </row>
    <row r="127" spans="1:1">
      <c r="A127" s="1180">
        <f>IF('Форма 4.10.3 | Т-ТН'!$R$28="",1,0)</f>
        <v>0</v>
      </c>
    </row>
    <row r="128" spans="1:1">
      <c r="A128" s="1180">
        <f>IF('Форма 4.10.3 | Т-ТН'!$T$28="",1,0)</f>
        <v>0</v>
      </c>
    </row>
    <row r="129" spans="1:1">
      <c r="A129" s="1180">
        <f>IF('Форма 4.10.3 | Т-ТН'!$S$28="",1,0)</f>
        <v>0</v>
      </c>
    </row>
    <row r="130" spans="1:1">
      <c r="A130" s="1180">
        <f>IF('Форма 4.10.3 | Т-ТН'!$U$28="",1,0)</f>
        <v>0</v>
      </c>
    </row>
    <row r="131" spans="1:1">
      <c r="A131" s="1180">
        <f>IF('Форма 4.10.3 | Т-ТН'!$Y$24="",1,0)</f>
        <v>0</v>
      </c>
    </row>
    <row r="132" spans="1:1">
      <c r="A132" s="1180">
        <f>IF('Форма 4.10.3 | Т-ТН'!$AA$24="",1,0)</f>
        <v>0</v>
      </c>
    </row>
    <row r="133" spans="1:1">
      <c r="A133" s="1180">
        <f>IF('Форма 4.10.3 | Т-ТН'!$V$24="",1,0)</f>
        <v>0</v>
      </c>
    </row>
    <row r="134" spans="1:1">
      <c r="A134" s="1180">
        <f>IF('Форма 4.10.3 | Т-ТН'!$Z$24="",1,0)</f>
        <v>0</v>
      </c>
    </row>
    <row r="135" spans="1:1">
      <c r="A135" s="1180">
        <f>IF('Форма 4.10.3 | Т-ТН'!$AB$24="",1,0)</f>
        <v>0</v>
      </c>
    </row>
    <row r="136" spans="1:1">
      <c r="A136" s="1180">
        <f>IF('Форма 4.10.3 | Т-ТН'!$Y$28="",1,0)</f>
        <v>0</v>
      </c>
    </row>
    <row r="137" spans="1:1">
      <c r="A137" s="1180">
        <f>IF('Форма 4.10.3 | Т-ТН'!$AA$28="",1,0)</f>
        <v>0</v>
      </c>
    </row>
    <row r="138" spans="1:1">
      <c r="A138" s="1180">
        <f>IF('Форма 4.10.3 | Т-ТН'!$V$28="",1,0)</f>
        <v>0</v>
      </c>
    </row>
    <row r="139" spans="1:1">
      <c r="A139" s="1180">
        <f>IF('Форма 4.10.3 | Т-ТН'!$Z$28="",1,0)</f>
        <v>0</v>
      </c>
    </row>
    <row r="140" spans="1:1">
      <c r="A140" s="1180">
        <f>IF('Форма 4.10.3 | Т-ТН'!$AB$28="",1,0)</f>
        <v>0</v>
      </c>
    </row>
    <row r="141" spans="1:1">
      <c r="A141" s="1180">
        <f>IF('Форма 4.10.3 | Т-ТН'!$AF$24="",1,0)</f>
        <v>0</v>
      </c>
    </row>
    <row r="142" spans="1:1">
      <c r="A142" s="1180">
        <f>IF('Форма 4.10.3 | Т-ТН'!$AH$24="",1,0)</f>
        <v>0</v>
      </c>
    </row>
    <row r="143" spans="1:1">
      <c r="A143" s="1180">
        <f>IF('Форма 4.10.3 | Т-ТН'!$AC$24="",1,0)</f>
        <v>0</v>
      </c>
    </row>
    <row r="144" spans="1:1">
      <c r="A144" s="1180">
        <f>IF('Форма 4.10.3 | Т-ТН'!$AG$24="",1,0)</f>
        <v>0</v>
      </c>
    </row>
    <row r="145" spans="1:1">
      <c r="A145" s="1180">
        <f>IF('Форма 4.10.3 | Т-ТН'!$AI$24="",1,0)</f>
        <v>0</v>
      </c>
    </row>
    <row r="146" spans="1:1">
      <c r="A146" s="1180">
        <f>IF('Форма 4.10.3 | Т-ТН'!$AF$28="",1,0)</f>
        <v>0</v>
      </c>
    </row>
    <row r="147" spans="1:1">
      <c r="A147" s="1180">
        <f>IF('Форма 4.10.3 | Т-ТН'!$AH$28="",1,0)</f>
        <v>0</v>
      </c>
    </row>
    <row r="148" spans="1:1">
      <c r="A148" s="1180">
        <f>IF('Форма 4.10.3 | Т-ТН'!$AC$28="",1,0)</f>
        <v>0</v>
      </c>
    </row>
    <row r="149" spans="1:1">
      <c r="A149" s="1180">
        <f>IF('Форма 4.10.3 | Т-ТН'!$AG$28="",1,0)</f>
        <v>0</v>
      </c>
    </row>
    <row r="150" spans="1:1">
      <c r="A150" s="1180">
        <f>IF('Форма 4.10.3 | Т-ТН'!$AI$28="",1,0)</f>
        <v>0</v>
      </c>
    </row>
    <row r="151" spans="1:1">
      <c r="A151" s="1180">
        <f>IF('Форма 4.10.3 | Т-ТН'!$AM$24="",1,0)</f>
        <v>0</v>
      </c>
    </row>
    <row r="152" spans="1:1">
      <c r="A152" s="1180">
        <f>IF('Форма 4.10.3 | Т-ТН'!$AO$24="",1,0)</f>
        <v>0</v>
      </c>
    </row>
    <row r="153" spans="1:1">
      <c r="A153" s="1180">
        <f>IF('Форма 4.10.3 | Т-ТН'!$AJ$24="",1,0)</f>
        <v>0</v>
      </c>
    </row>
    <row r="154" spans="1:1">
      <c r="A154" s="1180">
        <f>IF('Форма 4.10.3 | Т-ТН'!$AN$24="",1,0)</f>
        <v>0</v>
      </c>
    </row>
    <row r="155" spans="1:1">
      <c r="A155" s="1180">
        <f>IF('Форма 4.10.3 | Т-ТН'!$AP$24="",1,0)</f>
        <v>0</v>
      </c>
    </row>
    <row r="156" spans="1:1">
      <c r="A156" s="1180">
        <f>IF('Форма 4.10.3 | Т-ТН'!$AM$28="",1,0)</f>
        <v>0</v>
      </c>
    </row>
    <row r="157" spans="1:1">
      <c r="A157" s="1180">
        <f>IF('Форма 4.10.3 | Т-ТН'!$AO$28="",1,0)</f>
        <v>0</v>
      </c>
    </row>
    <row r="158" spans="1:1">
      <c r="A158" s="1180">
        <f>IF('Форма 4.10.3 | Т-ТН'!$AJ$28="",1,0)</f>
        <v>0</v>
      </c>
    </row>
    <row r="159" spans="1:1">
      <c r="A159" s="1180">
        <f>IF('Форма 4.10.3 | Т-ТН'!$AN$28="",1,0)</f>
        <v>0</v>
      </c>
    </row>
    <row r="160" spans="1:1">
      <c r="A160" s="1180">
        <f>IF('Форма 4.10.3 | Т-ТН'!$AP$28="",1,0)</f>
        <v>0</v>
      </c>
    </row>
    <row r="161" spans="1:1">
      <c r="A161" s="1180">
        <f>IF('Форма 4.10.3 | Т-ТН'!$AT$24="",1,0)</f>
        <v>0</v>
      </c>
    </row>
    <row r="162" spans="1:1">
      <c r="A162" s="1180">
        <f>IF('Форма 4.10.3 | Т-ТН'!$AV$24="",1,0)</f>
        <v>0</v>
      </c>
    </row>
    <row r="163" spans="1:1">
      <c r="A163" s="1180">
        <f>IF('Форма 4.10.3 | Т-ТН'!$AQ$24="",1,0)</f>
        <v>0</v>
      </c>
    </row>
    <row r="164" spans="1:1">
      <c r="A164" s="1180">
        <f>IF('Форма 4.10.3 | Т-ТН'!$AU$24="",1,0)</f>
        <v>0</v>
      </c>
    </row>
    <row r="165" spans="1:1">
      <c r="A165" s="1180">
        <f>IF('Форма 4.10.3 | Т-ТН'!$AW$24="",1,0)</f>
        <v>0</v>
      </c>
    </row>
    <row r="166" spans="1:1">
      <c r="A166" s="1180">
        <f>IF('Форма 4.10.3 | Т-ТН'!$AT$28="",1,0)</f>
        <v>0</v>
      </c>
    </row>
    <row r="167" spans="1:1">
      <c r="A167" s="1180">
        <f>IF('Форма 4.10.3 | Т-ТН'!$AV$28="",1,0)</f>
        <v>0</v>
      </c>
    </row>
    <row r="168" spans="1:1">
      <c r="A168" s="1180">
        <f>IF('Форма 4.10.3 | Т-ТН'!$AQ$28="",1,0)</f>
        <v>0</v>
      </c>
    </row>
    <row r="169" spans="1:1">
      <c r="A169" s="1180">
        <f>IF('Форма 4.10.3 | Т-ТН'!$AU$28="",1,0)</f>
        <v>0</v>
      </c>
    </row>
    <row r="170" spans="1:1">
      <c r="A170" s="1180">
        <f>IF('Форма 4.10.3 | Т-ТН'!$AW$28="",1,0)</f>
        <v>0</v>
      </c>
    </row>
    <row r="171" spans="1:1">
      <c r="A171" s="1180">
        <f>IF('Форма 4.10.3 | Т-ТН'!$BA$24="",1,0)</f>
        <v>0</v>
      </c>
    </row>
    <row r="172" spans="1:1">
      <c r="A172" s="1180">
        <f>IF('Форма 4.10.3 | Т-ТН'!$BC$24="",1,0)</f>
        <v>0</v>
      </c>
    </row>
    <row r="173" spans="1:1">
      <c r="A173" s="1180">
        <f>IF('Форма 4.10.3 | Т-ТН'!$AX$24="",1,0)</f>
        <v>0</v>
      </c>
    </row>
    <row r="174" spans="1:1">
      <c r="A174" s="1180">
        <f>IF('Форма 4.10.3 | Т-ТН'!$BB$24="",1,0)</f>
        <v>0</v>
      </c>
    </row>
    <row r="175" spans="1:1">
      <c r="A175" s="1180">
        <f>IF('Форма 4.10.3 | Т-ТН'!$BD$24="",1,0)</f>
        <v>0</v>
      </c>
    </row>
    <row r="176" spans="1:1">
      <c r="A176" s="1180">
        <f>IF('Форма 4.10.3 | Т-ТН'!$BA$28="",1,0)</f>
        <v>0</v>
      </c>
    </row>
    <row r="177" spans="1:1">
      <c r="A177" s="1180">
        <f>IF('Форма 4.10.3 | Т-ТН'!$BC$28="",1,0)</f>
        <v>0</v>
      </c>
    </row>
    <row r="178" spans="1:1">
      <c r="A178" s="1180">
        <f>IF('Форма 4.10.3 | Т-ТН'!$AX$28="",1,0)</f>
        <v>0</v>
      </c>
    </row>
    <row r="179" spans="1:1">
      <c r="A179" s="1180">
        <f>IF('Форма 4.10.3 | Т-ТН'!$BB$28="",1,0)</f>
        <v>0</v>
      </c>
    </row>
    <row r="180" spans="1:1">
      <c r="A180" s="1180">
        <f>IF('Форма 4.10.3 | Т-ТН'!$BD$28="",1,0)</f>
        <v>0</v>
      </c>
    </row>
    <row r="181" spans="1:1">
      <c r="A181" s="1180">
        <f>IF('Форма 4.10.1'!$H$18="",1,0)</f>
        <v>0</v>
      </c>
    </row>
    <row r="182" spans="1:1">
      <c r="A182" s="1180">
        <f>IF('Форма 4.10.1'!$I$18="",1,0)</f>
        <v>0</v>
      </c>
    </row>
    <row r="183" spans="1:1">
      <c r="A183" s="1180">
        <f>IF('Форма 4.10.1'!$J$18="",1,0)</f>
        <v>0</v>
      </c>
    </row>
    <row r="184" spans="1:1">
      <c r="A184" s="1180">
        <f>IF('Форма 4.10.1'!$H$19="",1,0)</f>
        <v>0</v>
      </c>
    </row>
    <row r="185" spans="1:1">
      <c r="A185" s="1180">
        <f>IF('Форма 4.10.1'!$I$19="",1,0)</f>
        <v>0</v>
      </c>
    </row>
    <row r="186" spans="1:1">
      <c r="A186" s="1180">
        <f>IF('Форма 4.10.1'!$J$19="",1,0)</f>
        <v>0</v>
      </c>
    </row>
    <row r="187" spans="1:1">
      <c r="A187" s="1180">
        <f>IF('Форма 4.10.1'!$H$20="",1,0)</f>
        <v>0</v>
      </c>
    </row>
    <row r="188" spans="1:1">
      <c r="A188" s="1180">
        <f>IF('Форма 4.10.1'!$I$20="",1,0)</f>
        <v>0</v>
      </c>
    </row>
    <row r="189" spans="1:1">
      <c r="A189" s="1180">
        <f>IF('Форма 4.10.1'!$J$20="",1,0)</f>
        <v>0</v>
      </c>
    </row>
    <row r="190" spans="1:1">
      <c r="A190" s="1180">
        <f>IF('Форма 4.10.1'!$H$21="",1,0)</f>
        <v>0</v>
      </c>
    </row>
    <row r="191" spans="1:1">
      <c r="A191" s="1180">
        <f>IF('Форма 4.10.1'!$I$21="",1,0)</f>
        <v>0</v>
      </c>
    </row>
    <row r="192" spans="1:1">
      <c r="A192" s="1180">
        <f>IF('Форма 4.10.1'!$J$21="",1,0)</f>
        <v>0</v>
      </c>
    </row>
    <row r="193" spans="1:1">
      <c r="A193" s="1180">
        <f>IF('Форма 4.10.1'!$H$22="",1,0)</f>
        <v>0</v>
      </c>
    </row>
    <row r="194" spans="1:1">
      <c r="A194" s="1180">
        <f>IF('Форма 4.10.1'!$I$22="",1,0)</f>
        <v>0</v>
      </c>
    </row>
    <row r="195" spans="1:1">
      <c r="A195" s="1180">
        <f>IF('Форма 4.10.1'!$J$22="",1,0)</f>
        <v>0</v>
      </c>
    </row>
    <row r="196" spans="1:1">
      <c r="A196" s="1180">
        <f>IF('Форма 4.10.1'!$K$25="",1,0)</f>
        <v>0</v>
      </c>
    </row>
    <row r="197" spans="1:1">
      <c r="A197" s="1180">
        <f>IF('Форма 4.10.1'!$H$28="",1,0)</f>
        <v>0</v>
      </c>
    </row>
    <row r="198" spans="1:1">
      <c r="A198" s="1180">
        <f>IF('Форма 4.10.1'!$I$28="",1,0)</f>
        <v>0</v>
      </c>
    </row>
    <row r="199" spans="1:1">
      <c r="A199" s="1180">
        <f>IF('Форма 4.10.1'!$J$28="",1,0)</f>
        <v>0</v>
      </c>
    </row>
    <row r="200" spans="1:1">
      <c r="A200" s="1180">
        <f>IF('Форма 4.10.1'!$H$29="",1,0)</f>
        <v>0</v>
      </c>
    </row>
    <row r="201" spans="1:1">
      <c r="A201" s="1180">
        <f>IF('Форма 4.10.1'!$I$29="",1,0)</f>
        <v>0</v>
      </c>
    </row>
    <row r="202" spans="1:1">
      <c r="A202" s="1180">
        <f>IF('Форма 4.10.1'!$J$29="",1,0)</f>
        <v>0</v>
      </c>
    </row>
    <row r="203" spans="1:1">
      <c r="A203" s="1180">
        <f>IF('Форма 4.10.1'!$H$30="",1,0)</f>
        <v>0</v>
      </c>
    </row>
    <row r="204" spans="1:1">
      <c r="A204" s="1180">
        <f>IF('Форма 4.10.1'!$I$30="",1,0)</f>
        <v>0</v>
      </c>
    </row>
    <row r="205" spans="1:1">
      <c r="A205" s="1180">
        <f>IF('Форма 4.10.1'!$J$30="",1,0)</f>
        <v>0</v>
      </c>
    </row>
    <row r="206" spans="1:1">
      <c r="A206" s="1180">
        <f>IF('Форма 4.10.1'!$H$31="",1,0)</f>
        <v>0</v>
      </c>
    </row>
    <row r="207" spans="1:1">
      <c r="A207" s="1180">
        <f>IF('Форма 4.10.1'!$I$31="",1,0)</f>
        <v>0</v>
      </c>
    </row>
    <row r="208" spans="1:1">
      <c r="A208" s="1180">
        <f>IF('Форма 4.10.1'!$J$31="",1,0)</f>
        <v>0</v>
      </c>
    </row>
    <row r="209" spans="1:1">
      <c r="A209" s="1180">
        <f>IF('Форма 4.10.1'!$H$32="",1,0)</f>
        <v>0</v>
      </c>
    </row>
    <row r="210" spans="1:1">
      <c r="A210" s="1180">
        <f>IF('Форма 4.10.1'!$I$32="",1,0)</f>
        <v>0</v>
      </c>
    </row>
    <row r="211" spans="1:1">
      <c r="A211" s="1180">
        <f>IF('Форма 4.10.1'!$J$32="",1,0)</f>
        <v>0</v>
      </c>
    </row>
    <row r="212" spans="1:1">
      <c r="A212" s="1180">
        <f>IF('Форма 4.10.1'!$H$36="",1,0)</f>
        <v>0</v>
      </c>
    </row>
    <row r="213" spans="1:1">
      <c r="A213" s="1180">
        <f>IF('Форма 4.10.1'!$I$36="",1,0)</f>
        <v>0</v>
      </c>
    </row>
    <row r="214" spans="1:1">
      <c r="A214" s="1180">
        <f>IF('Форма 4.10.1'!$J$36="",1,0)</f>
        <v>0</v>
      </c>
    </row>
    <row r="215" spans="1:1">
      <c r="A215" s="1180">
        <f>IF('Форма 4.10.1'!$H$37="",1,0)</f>
        <v>0</v>
      </c>
    </row>
    <row r="216" spans="1:1">
      <c r="A216" s="1180">
        <f>IF('Форма 4.10.1'!$I$37="",1,0)</f>
        <v>0</v>
      </c>
    </row>
    <row r="217" spans="1:1">
      <c r="A217" s="1180">
        <f>IF('Форма 4.10.1'!$J$37="",1,0)</f>
        <v>0</v>
      </c>
    </row>
    <row r="218" spans="1:1">
      <c r="A218" s="1180">
        <f>IF('Форма 4.10.1'!$H$38="",1,0)</f>
        <v>0</v>
      </c>
    </row>
    <row r="219" spans="1:1">
      <c r="A219" s="1180">
        <f>IF('Форма 4.10.1'!$I$38="",1,0)</f>
        <v>0</v>
      </c>
    </row>
    <row r="220" spans="1:1">
      <c r="A220" s="1180">
        <f>IF('Форма 4.10.1'!$J$38="",1,0)</f>
        <v>0</v>
      </c>
    </row>
    <row r="221" spans="1:1">
      <c r="A221" s="1180">
        <f>IF('Форма 4.10.1'!$H$39="",1,0)</f>
        <v>0</v>
      </c>
    </row>
    <row r="222" spans="1:1">
      <c r="A222" s="1180">
        <f>IF('Форма 4.10.1'!$I$39="",1,0)</f>
        <v>0</v>
      </c>
    </row>
    <row r="223" spans="1:1">
      <c r="A223" s="1180">
        <f>IF('Форма 4.10.1'!$J$39="",1,0)</f>
        <v>0</v>
      </c>
    </row>
    <row r="224" spans="1:1">
      <c r="A224" s="1180">
        <f>IF('Форма 4.10.1'!$H$40="",1,0)</f>
        <v>0</v>
      </c>
    </row>
    <row r="225" spans="1:1">
      <c r="A225" s="1180">
        <f>IF('Форма 4.10.1'!$I$40="",1,0)</f>
        <v>0</v>
      </c>
    </row>
    <row r="226" spans="1:1">
      <c r="A226" s="1180">
        <f>IF('Форма 4.10.1'!$J$40="",1,0)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8"/>
  </cols>
  <sheetData>
    <row r="1" spans="1:3">
      <c r="A1" s="1198" t="s">
        <v>489</v>
      </c>
      <c r="B1" s="1198" t="s">
        <v>490</v>
      </c>
      <c r="C1" s="1198" t="s">
        <v>66</v>
      </c>
    </row>
    <row r="2" spans="1:3">
      <c r="A2" s="1198">
        <v>4189678</v>
      </c>
      <c r="B2" s="1198" t="s">
        <v>1453</v>
      </c>
      <c r="C2" s="1198" t="s">
        <v>1454</v>
      </c>
    </row>
    <row r="3" spans="1:3">
      <c r="A3" s="1198">
        <v>4190415</v>
      </c>
      <c r="B3" s="1198" t="s">
        <v>1455</v>
      </c>
      <c r="C3" s="1198" t="s">
        <v>1454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2119</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40" t="s">
        <v>395</v>
      </c>
      <c r="E4" s="1241"/>
      <c r="F4" s="1241"/>
      <c r="G4" s="1241"/>
      <c r="H4" s="124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3"/>
      <c r="E6" s="1243"/>
      <c r="F6" s="1244" t="s">
        <v>83</v>
      </c>
      <c r="G6" s="124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45" t="s">
        <v>397</v>
      </c>
      <c r="J8" s="1245"/>
      <c r="K8" s="1245"/>
      <c r="L8" s="1245"/>
      <c r="M8" s="204"/>
      <c r="N8" s="204"/>
      <c r="O8" s="204"/>
      <c r="P8" s="204"/>
      <c r="Q8" s="336"/>
      <c r="R8" s="204"/>
      <c r="S8" s="333"/>
      <c r="T8" s="333"/>
      <c r="U8" s="333"/>
      <c r="V8" s="333"/>
    </row>
    <row r="9" spans="1:256" s="120" customFormat="1" ht="20.25" customHeight="1">
      <c r="A9" s="119"/>
      <c r="B9" s="35"/>
      <c r="C9" s="222"/>
      <c r="D9" s="232" t="s">
        <v>91</v>
      </c>
      <c r="E9" s="232" t="s">
        <v>398</v>
      </c>
      <c r="F9" s="1236" t="s">
        <v>91</v>
      </c>
      <c r="G9" s="1237"/>
      <c r="H9" s="233" t="s">
        <v>398</v>
      </c>
      <c r="I9" s="1238" t="s">
        <v>91</v>
      </c>
      <c r="J9" s="1238"/>
      <c r="K9" s="233" t="s">
        <v>398</v>
      </c>
      <c r="L9" s="233" t="s">
        <v>399</v>
      </c>
      <c r="M9" s="204"/>
      <c r="N9" s="204"/>
      <c r="O9" s="204"/>
      <c r="P9" s="204"/>
      <c r="Q9" s="336"/>
      <c r="R9" s="204"/>
      <c r="S9" s="333"/>
      <c r="T9" s="333"/>
      <c r="U9" s="333"/>
      <c r="V9" s="333"/>
    </row>
    <row r="10" spans="1:256" ht="12" customHeight="1">
      <c r="C10" s="241"/>
      <c r="D10" s="331" t="s">
        <v>92</v>
      </c>
      <c r="E10" s="331" t="s">
        <v>48</v>
      </c>
      <c r="F10" s="1239" t="s">
        <v>49</v>
      </c>
      <c r="G10" s="1239"/>
      <c r="H10" s="331" t="s">
        <v>50</v>
      </c>
      <c r="I10" s="1239" t="s">
        <v>67</v>
      </c>
      <c r="J10" s="123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5" t="s">
        <v>403</v>
      </c>
      <c r="C12" s="1230"/>
      <c r="D12" s="1231">
        <v>1</v>
      </c>
      <c r="E12" s="1232" t="s">
        <v>2119</v>
      </c>
      <c r="F12" s="1193"/>
      <c r="G12" s="1182">
        <v>0</v>
      </c>
      <c r="H12" s="334"/>
      <c r="I12" s="242"/>
      <c r="J12" s="371" t="s">
        <v>496</v>
      </c>
      <c r="K12" s="1090"/>
      <c r="L12" s="258"/>
      <c r="M12" s="1101">
        <f>mergeValue(H12)</f>
        <v>0</v>
      </c>
      <c r="N12" s="1100"/>
      <c r="O12" s="1100"/>
      <c r="P12" s="1101" t="str">
        <f>IF(ISERROR(MATCH(Q12,MODesc,0)),"n","y")</f>
        <v>n</v>
      </c>
      <c r="Q12" s="1100" t="s">
        <v>2119</v>
      </c>
      <c r="R12" s="1101" t="str">
        <f>K12&amp;"("&amp;L12&amp;")"</f>
        <v>()</v>
      </c>
      <c r="S12" s="1095"/>
      <c r="T12" s="1095"/>
      <c r="U12" s="240"/>
      <c r="V12" s="1095"/>
      <c r="W12" s="1095"/>
      <c r="X12" s="1095"/>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5" t="s">
        <v>403</v>
      </c>
      <c r="C13" s="1230"/>
      <c r="D13" s="1231"/>
      <c r="E13" s="1233"/>
      <c r="F13" s="1234"/>
      <c r="G13" s="1231">
        <v>1</v>
      </c>
      <c r="H13" s="1229" t="s">
        <v>1415</v>
      </c>
      <c r="I13" s="242"/>
      <c r="J13" s="371" t="s">
        <v>496</v>
      </c>
      <c r="K13" s="1090"/>
      <c r="L13" s="258"/>
      <c r="M13" s="1101" t="str">
        <f>mergeValue(H13)</f>
        <v>городской округ Самара</v>
      </c>
      <c r="N13" s="1100"/>
      <c r="O13" s="1100"/>
      <c r="P13" s="1100"/>
      <c r="Q13" s="1100"/>
      <c r="R13" s="1101" t="str">
        <f>K13&amp;"("&amp;L13&amp;")"</f>
        <v>()</v>
      </c>
      <c r="S13" s="1095"/>
      <c r="T13" s="1095"/>
      <c r="U13" s="240"/>
      <c r="V13" s="1095"/>
      <c r="W13" s="1095"/>
      <c r="X13" s="1095"/>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5" t="s">
        <v>403</v>
      </c>
      <c r="C14" s="1230"/>
      <c r="D14" s="1231"/>
      <c r="E14" s="1233"/>
      <c r="F14" s="1235"/>
      <c r="G14" s="1231"/>
      <c r="H14" s="1229"/>
      <c r="I14" s="1201"/>
      <c r="J14" s="1182">
        <v>1</v>
      </c>
      <c r="K14" s="1192" t="s">
        <v>1415</v>
      </c>
      <c r="L14" s="239" t="s">
        <v>1416</v>
      </c>
      <c r="M14" s="1101" t="str">
        <f>mergeValue(H14)</f>
        <v>городской округ Самара</v>
      </c>
      <c r="N14" s="1100"/>
      <c r="O14" s="1100"/>
      <c r="P14" s="1100"/>
      <c r="Q14" s="1100"/>
      <c r="R14" s="1101" t="str">
        <f>K14&amp;" ("&amp;L14&amp;")"</f>
        <v>городской округ Самара (36701000)</v>
      </c>
      <c r="S14" s="1095"/>
      <c r="T14" s="1095"/>
      <c r="U14" s="240"/>
      <c r="V14" s="1095"/>
      <c r="W14" s="1095"/>
      <c r="X14" s="1095"/>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Amn1mI50DuobP5LRp21OAp1GLYXOtdyH/lwvVaLriWWykCo4ZG+NtCPdNO1H4Zlqa8skCfJFopas38nMiZLUzA==" saltValue="Vu4wMSM1JqOS8LARXz8JR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329</v>
      </c>
    </row>
    <row r="2" spans="1:2">
      <c r="A2" s="1198">
        <v>4213775</v>
      </c>
      <c r="B2" s="1198" t="s">
        <v>581</v>
      </c>
    </row>
    <row r="3" spans="1:2">
      <c r="A3" s="1198">
        <v>4213784</v>
      </c>
      <c r="B3" s="1198" t="s">
        <v>674</v>
      </c>
    </row>
    <row r="4" spans="1:2">
      <c r="A4" s="1198">
        <v>4213781</v>
      </c>
      <c r="B4" s="1198" t="s">
        <v>673</v>
      </c>
    </row>
    <row r="5" spans="1:2">
      <c r="A5" s="1198">
        <v>4213776</v>
      </c>
      <c r="B5" s="1198" t="s">
        <v>582</v>
      </c>
    </row>
    <row r="6" spans="1:2">
      <c r="A6" s="1198">
        <v>4213777</v>
      </c>
      <c r="B6" s="1198" t="s">
        <v>583</v>
      </c>
    </row>
    <row r="7" spans="1:2">
      <c r="A7" s="1198">
        <v>4213778</v>
      </c>
      <c r="B7" s="1198" t="s">
        <v>584</v>
      </c>
    </row>
    <row r="8" spans="1:2">
      <c r="A8" s="1198">
        <v>4213780</v>
      </c>
      <c r="B8" s="1198" t="s">
        <v>585</v>
      </c>
    </row>
    <row r="9" spans="1:2">
      <c r="A9" s="1198">
        <v>4213779</v>
      </c>
      <c r="B9" s="1198" t="s">
        <v>588</v>
      </c>
    </row>
    <row r="10" spans="1:2">
      <c r="A10" s="1198">
        <v>4213783</v>
      </c>
      <c r="B10" s="1198" t="s">
        <v>587</v>
      </c>
    </row>
    <row r="11" spans="1:2">
      <c r="A11" s="1198">
        <v>4213782</v>
      </c>
      <c r="B11" s="1198"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330</v>
      </c>
    </row>
    <row r="2" spans="1:2">
      <c r="A2" s="1198">
        <v>4190064</v>
      </c>
      <c r="B2" s="1198" t="s">
        <v>1443</v>
      </c>
    </row>
    <row r="3" spans="1:2">
      <c r="A3" s="1198">
        <v>4190065</v>
      </c>
      <c r="B3" s="1198" t="s">
        <v>1444</v>
      </c>
    </row>
    <row r="4" spans="1:2">
      <c r="A4" s="1198">
        <v>4190066</v>
      </c>
      <c r="B4" s="1198" t="s">
        <v>1445</v>
      </c>
    </row>
    <row r="5" spans="1:2">
      <c r="A5" s="1198">
        <v>4190067</v>
      </c>
      <c r="B5" s="1198" t="s">
        <v>1446</v>
      </c>
    </row>
    <row r="6" spans="1:2">
      <c r="A6" s="1198">
        <v>4190068</v>
      </c>
      <c r="B6" s="1198" t="s">
        <v>1447</v>
      </c>
    </row>
    <row r="7" spans="1:2">
      <c r="A7" s="1198">
        <v>4190069</v>
      </c>
      <c r="B7" s="1198" t="s">
        <v>1448</v>
      </c>
    </row>
    <row r="8" spans="1:2">
      <c r="A8" s="1198">
        <v>4190070</v>
      </c>
      <c r="B8" s="1198" t="s">
        <v>1449</v>
      </c>
    </row>
    <row r="9" spans="1:2">
      <c r="A9" s="1198">
        <v>4190071</v>
      </c>
      <c r="B9" s="1198" t="s">
        <v>1450</v>
      </c>
    </row>
    <row r="10" spans="1:2">
      <c r="A10" s="1198">
        <v>4190072</v>
      </c>
      <c r="B10" s="1198" t="s">
        <v>1451</v>
      </c>
    </row>
    <row r="11" spans="1:2">
      <c r="A11" s="1198">
        <v>4190073</v>
      </c>
      <c r="B11" s="1198" t="s">
        <v>1452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40" t="s">
        <v>626</v>
      </c>
      <c r="E5" s="1241"/>
      <c r="F5" s="1241"/>
      <c r="G5" s="1241"/>
      <c r="H5" s="1241"/>
      <c r="I5" s="1241"/>
      <c r="J5" s="1242"/>
      <c r="K5" s="408"/>
      <c r="L5" s="169"/>
      <c r="M5" s="169"/>
      <c r="N5" s="169"/>
      <c r="O5" s="169"/>
      <c r="P5" s="169"/>
      <c r="Q5" s="169"/>
      <c r="R5" s="169"/>
      <c r="S5" s="537"/>
      <c r="T5" s="537"/>
      <c r="U5" s="537"/>
      <c r="V5" s="537"/>
      <c r="W5" s="169"/>
    </row>
    <row r="6" spans="1:24" s="438" customFormat="1" ht="3" customHeight="1">
      <c r="A6" s="292"/>
      <c r="B6" s="292"/>
      <c r="D6" s="1262"/>
      <c r="E6" s="1263"/>
      <c r="F6" s="1263"/>
      <c r="G6" s="1263"/>
      <c r="H6" s="1263"/>
      <c r="I6" s="1263"/>
      <c r="J6" s="1264"/>
      <c r="S6" s="614"/>
      <c r="T6" s="614"/>
      <c r="U6" s="614"/>
      <c r="V6" s="614"/>
    </row>
    <row r="7" spans="1:24" s="438" customFormat="1" ht="5.25" hidden="1" customHeight="1">
      <c r="A7" s="292"/>
      <c r="B7" s="292"/>
      <c r="E7" s="1265"/>
      <c r="F7" s="1265"/>
      <c r="G7" s="1261"/>
      <c r="H7" s="1261"/>
      <c r="I7" s="1261"/>
      <c r="J7" s="1261"/>
      <c r="S7" s="614"/>
      <c r="T7" s="614"/>
      <c r="U7" s="614"/>
      <c r="V7" s="614"/>
    </row>
    <row r="8" spans="1:24" s="438" customFormat="1" ht="5.25" hidden="1" customHeight="1">
      <c r="A8" s="292"/>
      <c r="B8" s="292"/>
      <c r="E8" s="1265"/>
      <c r="F8" s="1265"/>
      <c r="G8" s="1261"/>
      <c r="H8" s="1261"/>
      <c r="I8" s="1261"/>
      <c r="J8" s="1261"/>
      <c r="S8" s="614"/>
      <c r="T8" s="614"/>
      <c r="U8" s="614"/>
      <c r="V8" s="614"/>
    </row>
    <row r="9" spans="1:24" s="438" customFormat="1" ht="5.25" hidden="1" customHeight="1">
      <c r="A9" s="292"/>
      <c r="B9" s="292"/>
      <c r="E9" s="1265"/>
      <c r="F9" s="1265"/>
      <c r="G9" s="1261"/>
      <c r="H9" s="1261"/>
      <c r="I9" s="1261"/>
      <c r="J9" s="1261"/>
      <c r="S9" s="614"/>
      <c r="T9" s="614"/>
      <c r="U9" s="614"/>
      <c r="V9" s="614"/>
    </row>
    <row r="10" spans="1:24" s="614" customFormat="1" ht="5.25" hidden="1">
      <c r="A10" s="292"/>
      <c r="B10" s="292"/>
      <c r="E10" s="1266"/>
      <c r="F10" s="1266"/>
      <c r="G10" s="788"/>
      <c r="H10" s="434"/>
      <c r="I10" s="746"/>
      <c r="J10" s="746"/>
    </row>
    <row r="11" spans="1:24" s="152" customFormat="1" ht="18.75" hidden="1" customHeight="1">
      <c r="A11" s="292"/>
      <c r="B11" s="292"/>
      <c r="D11" s="145"/>
      <c r="E11" s="1267" t="s">
        <v>633</v>
      </c>
      <c r="F11" s="1267"/>
      <c r="G11" s="1202"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7" t="s">
        <v>634</v>
      </c>
      <c r="F12" s="1267"/>
      <c r="G12" s="1202"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0"/>
      <c r="F13" s="1260"/>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9" t="s">
        <v>91</v>
      </c>
      <c r="E17" s="1259" t="s">
        <v>296</v>
      </c>
      <c r="F17" s="1259" t="s">
        <v>79</v>
      </c>
      <c r="G17" s="1259" t="s">
        <v>436</v>
      </c>
      <c r="H17" s="1259" t="s">
        <v>91</v>
      </c>
      <c r="I17" s="1259"/>
      <c r="J17" s="1259" t="s">
        <v>19</v>
      </c>
      <c r="K17" s="1271" t="s">
        <v>461</v>
      </c>
      <c r="L17" s="1271"/>
      <c r="M17" s="1271"/>
      <c r="N17" s="1271"/>
      <c r="O17" s="1271" t="s">
        <v>624</v>
      </c>
      <c r="P17" s="1271"/>
      <c r="Q17" s="1271"/>
      <c r="R17" s="1271"/>
      <c r="S17" s="1271" t="s">
        <v>625</v>
      </c>
      <c r="T17" s="1271"/>
      <c r="U17" s="1271"/>
      <c r="V17" s="1271"/>
      <c r="W17" s="1259" t="s">
        <v>243</v>
      </c>
    </row>
    <row r="18" spans="1:24" ht="30.75" customHeight="1">
      <c r="D18" s="1259"/>
      <c r="E18" s="1259"/>
      <c r="F18" s="1259"/>
      <c r="G18" s="1259"/>
      <c r="H18" s="1259"/>
      <c r="I18" s="1259"/>
      <c r="J18" s="1259"/>
      <c r="K18" s="109" t="s">
        <v>299</v>
      </c>
      <c r="L18" s="1259" t="s">
        <v>91</v>
      </c>
      <c r="M18" s="1259"/>
      <c r="N18" s="109" t="s">
        <v>229</v>
      </c>
      <c r="O18" s="109" t="s">
        <v>299</v>
      </c>
      <c r="P18" s="1259" t="s">
        <v>91</v>
      </c>
      <c r="Q18" s="1259"/>
      <c r="R18" s="109" t="s">
        <v>229</v>
      </c>
      <c r="S18" s="510" t="s">
        <v>299</v>
      </c>
      <c r="T18" s="1259" t="s">
        <v>91</v>
      </c>
      <c r="U18" s="1259"/>
      <c r="V18" s="510" t="s">
        <v>398</v>
      </c>
      <c r="W18" s="1259"/>
    </row>
    <row r="19" spans="1:24" s="382" customFormat="1" ht="12" customHeight="1">
      <c r="A19" s="381"/>
      <c r="B19" s="381"/>
      <c r="D19" s="39" t="s">
        <v>92</v>
      </c>
      <c r="E19" s="39" t="s">
        <v>48</v>
      </c>
      <c r="F19" s="39" t="s">
        <v>49</v>
      </c>
      <c r="G19" s="39" t="s">
        <v>50</v>
      </c>
      <c r="H19" s="1268" t="s">
        <v>67</v>
      </c>
      <c r="I19" s="1268"/>
      <c r="J19" s="39" t="s">
        <v>68</v>
      </c>
      <c r="K19" s="39" t="s">
        <v>182</v>
      </c>
      <c r="L19" s="1268" t="s">
        <v>183</v>
      </c>
      <c r="M19" s="1268"/>
      <c r="N19" s="39" t="s">
        <v>207</v>
      </c>
      <c r="O19" s="39" t="s">
        <v>208</v>
      </c>
      <c r="P19" s="1268" t="s">
        <v>209</v>
      </c>
      <c r="Q19" s="1268"/>
      <c r="R19" s="39" t="s">
        <v>210</v>
      </c>
      <c r="S19" s="495" t="s">
        <v>209</v>
      </c>
      <c r="T19" s="1268" t="s">
        <v>210</v>
      </c>
      <c r="U19" s="1268"/>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1" customFormat="1" ht="17.100000000000001" customHeight="1">
      <c r="A21" s="711">
        <v>4</v>
      </c>
      <c r="C21" s="290"/>
      <c r="D21" s="1252">
        <v>1</v>
      </c>
      <c r="E21" s="1253" t="s">
        <v>582</v>
      </c>
      <c r="F21" s="1255" t="s">
        <v>2120</v>
      </c>
      <c r="G21" s="1258" t="s">
        <v>84</v>
      </c>
      <c r="H21" s="1252"/>
      <c r="I21" s="1252">
        <v>1</v>
      </c>
      <c r="J21" s="1272" t="s">
        <v>631</v>
      </c>
      <c r="K21" s="1248" t="s">
        <v>84</v>
      </c>
      <c r="L21" s="1246"/>
      <c r="M21" s="1246" t="s">
        <v>92</v>
      </c>
      <c r="N21" s="1251"/>
      <c r="O21" s="1248" t="s">
        <v>84</v>
      </c>
      <c r="P21" s="1246"/>
      <c r="Q21" s="1246" t="s">
        <v>92</v>
      </c>
      <c r="R21" s="1247"/>
      <c r="S21" s="1248" t="s">
        <v>84</v>
      </c>
      <c r="T21" s="1034"/>
      <c r="U21" s="1034" t="s">
        <v>92</v>
      </c>
      <c r="V21" s="1203"/>
      <c r="W21" s="288"/>
    </row>
    <row r="22" spans="1:24" s="1181" customFormat="1" ht="17.100000000000001" customHeight="1">
      <c r="A22" s="711"/>
      <c r="C22" s="710"/>
      <c r="D22" s="1252"/>
      <c r="E22" s="1253"/>
      <c r="F22" s="1256"/>
      <c r="G22" s="1258"/>
      <c r="H22" s="1252"/>
      <c r="I22" s="1252"/>
      <c r="J22" s="1273"/>
      <c r="K22" s="1248"/>
      <c r="L22" s="1246"/>
      <c r="M22" s="1246"/>
      <c r="N22" s="1251"/>
      <c r="O22" s="1248"/>
      <c r="P22" s="1246"/>
      <c r="Q22" s="1246"/>
      <c r="R22" s="1247"/>
      <c r="S22" s="1248"/>
      <c r="T22" s="1036"/>
      <c r="U22" s="707"/>
      <c r="V22" s="708"/>
      <c r="W22" s="709"/>
    </row>
    <row r="23" spans="1:24" s="1181" customFormat="1" ht="17.100000000000001" customHeight="1">
      <c r="A23" s="711"/>
      <c r="C23" s="710"/>
      <c r="D23" s="1250"/>
      <c r="E23" s="1254"/>
      <c r="F23" s="1256"/>
      <c r="G23" s="1249"/>
      <c r="H23" s="1250"/>
      <c r="I23" s="1250"/>
      <c r="J23" s="1273"/>
      <c r="K23" s="1249"/>
      <c r="L23" s="1250"/>
      <c r="M23" s="1250"/>
      <c r="N23" s="1247"/>
      <c r="O23" s="1249"/>
      <c r="P23" s="1194"/>
      <c r="Q23" s="707"/>
      <c r="R23" s="708"/>
      <c r="S23" s="704"/>
      <c r="T23" s="704"/>
      <c r="U23" s="704"/>
      <c r="V23" s="704"/>
      <c r="W23" s="709"/>
    </row>
    <row r="24" spans="1:24" s="1181" customFormat="1" ht="15" customHeight="1">
      <c r="A24" s="711"/>
      <c r="C24" s="710"/>
      <c r="D24" s="1250"/>
      <c r="E24" s="1254"/>
      <c r="F24" s="1256"/>
      <c r="G24" s="1249"/>
      <c r="H24" s="1250"/>
      <c r="I24" s="1250"/>
      <c r="J24" s="1274"/>
      <c r="K24" s="1249"/>
      <c r="L24" s="707"/>
      <c r="M24" s="708"/>
      <c r="N24" s="708"/>
      <c r="O24" s="708"/>
      <c r="P24" s="708"/>
      <c r="Q24" s="708"/>
      <c r="R24" s="708"/>
      <c r="S24" s="704"/>
      <c r="T24" s="704"/>
      <c r="U24" s="704"/>
      <c r="V24" s="704"/>
      <c r="W24" s="709"/>
    </row>
    <row r="25" spans="1:24" s="1181" customFormat="1" ht="15" customHeight="1">
      <c r="A25" s="711"/>
      <c r="C25" s="710"/>
      <c r="D25" s="1250"/>
      <c r="E25" s="1254"/>
      <c r="F25" s="1257"/>
      <c r="G25" s="124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5" t="s">
        <v>643</v>
      </c>
      <c r="F32" s="1275"/>
      <c r="G32" s="1275"/>
      <c r="H32" s="1275"/>
      <c r="I32" s="1275"/>
      <c r="J32" s="1275"/>
      <c r="K32" s="1275"/>
      <c r="L32" s="1275"/>
      <c r="M32" s="1275"/>
      <c r="N32" s="1275"/>
      <c r="O32" s="1275"/>
      <c r="P32" s="1275"/>
      <c r="Q32" s="1275"/>
      <c r="R32" s="1275"/>
      <c r="S32" s="1275"/>
      <c r="T32" s="1275"/>
      <c r="U32" s="1275"/>
      <c r="V32" s="1275"/>
      <c r="W32" s="1275"/>
    </row>
    <row r="33" spans="5:23" ht="36.950000000000003" customHeight="1">
      <c r="E33" s="1269" t="s">
        <v>645</v>
      </c>
      <c r="F33" s="1270"/>
      <c r="G33" s="1270"/>
      <c r="H33" s="1270"/>
      <c r="I33" s="1270"/>
      <c r="J33" s="1270"/>
      <c r="K33" s="1270"/>
      <c r="L33" s="1270"/>
      <c r="M33" s="1270"/>
      <c r="N33" s="1270"/>
      <c r="O33" s="1270"/>
      <c r="P33" s="1270"/>
      <c r="Q33" s="1270"/>
      <c r="R33" s="1270"/>
      <c r="S33" s="1270"/>
      <c r="T33" s="1270"/>
      <c r="U33" s="1270"/>
      <c r="V33" s="1270"/>
      <c r="W33" s="1270"/>
    </row>
    <row r="34" spans="5:23" ht="17.100000000000001" customHeight="1">
      <c r="E34" s="1269" t="s">
        <v>646</v>
      </c>
      <c r="F34" s="1270"/>
      <c r="G34" s="1270"/>
      <c r="H34" s="1270"/>
      <c r="I34" s="1270"/>
      <c r="J34" s="1270"/>
      <c r="K34" s="1270"/>
      <c r="L34" s="1270"/>
      <c r="M34" s="1270"/>
      <c r="N34" s="1270"/>
      <c r="O34" s="1270"/>
      <c r="P34" s="1270"/>
      <c r="Q34" s="1270"/>
      <c r="R34" s="1270"/>
      <c r="S34" s="1270"/>
      <c r="T34" s="1270"/>
      <c r="U34" s="1270"/>
      <c r="V34" s="1270"/>
      <c r="W34" s="1270"/>
    </row>
    <row r="35" spans="5:23" ht="27" customHeight="1">
      <c r="E35" s="1269" t="s">
        <v>647</v>
      </c>
      <c r="F35" s="1270"/>
      <c r="G35" s="1270"/>
      <c r="H35" s="1270"/>
      <c r="I35" s="1270"/>
      <c r="J35" s="1270"/>
      <c r="K35" s="1270"/>
      <c r="L35" s="1270"/>
      <c r="M35" s="1270"/>
      <c r="N35" s="1270"/>
      <c r="O35" s="1270"/>
      <c r="P35" s="1270"/>
      <c r="Q35" s="1270"/>
      <c r="R35" s="1270"/>
      <c r="S35" s="1270"/>
      <c r="T35" s="1270"/>
      <c r="U35" s="1270"/>
      <c r="V35" s="1270"/>
      <c r="W35" s="1270"/>
    </row>
    <row r="36" spans="5:23" ht="17.100000000000001" customHeight="1">
      <c r="E36" s="1269" t="s">
        <v>648</v>
      </c>
      <c r="F36" s="1270"/>
      <c r="G36" s="1270"/>
      <c r="H36" s="1270"/>
      <c r="I36" s="1270"/>
      <c r="J36" s="1270"/>
      <c r="K36" s="1270"/>
      <c r="L36" s="1270"/>
      <c r="M36" s="1270"/>
      <c r="N36" s="1270"/>
      <c r="O36" s="1270"/>
      <c r="P36" s="1270"/>
      <c r="Q36" s="1270"/>
      <c r="R36" s="1270"/>
      <c r="S36" s="1270"/>
      <c r="T36" s="1270"/>
      <c r="U36" s="1270"/>
      <c r="V36" s="1270"/>
      <c r="W36" s="1270"/>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5" t="s">
        <v>644</v>
      </c>
      <c r="F38" s="1275"/>
      <c r="G38" s="1275"/>
      <c r="H38" s="1275"/>
      <c r="I38" s="1275"/>
      <c r="J38" s="1275"/>
      <c r="K38" s="1275"/>
      <c r="L38" s="1275"/>
      <c r="M38" s="1275"/>
      <c r="N38" s="1275"/>
      <c r="O38" s="1275"/>
      <c r="P38" s="1275"/>
      <c r="Q38" s="1275"/>
      <c r="R38" s="1275"/>
      <c r="S38" s="1275"/>
      <c r="T38" s="1275"/>
      <c r="U38" s="1275"/>
      <c r="V38" s="1275"/>
      <c r="W38" s="1275"/>
    </row>
    <row r="39" spans="5:23" ht="17.100000000000001" customHeight="1">
      <c r="E39" s="1269" t="s">
        <v>649</v>
      </c>
      <c r="F39" s="1270"/>
      <c r="G39" s="1270"/>
      <c r="H39" s="1270"/>
      <c r="I39" s="1270"/>
      <c r="J39" s="1270"/>
      <c r="K39" s="1270"/>
      <c r="L39" s="1270"/>
      <c r="M39" s="1270"/>
      <c r="N39" s="1270"/>
      <c r="O39" s="1270"/>
      <c r="P39" s="1270"/>
      <c r="Q39" s="1270"/>
      <c r="R39" s="1270"/>
      <c r="S39" s="1270"/>
      <c r="T39" s="1270"/>
      <c r="U39" s="1270"/>
      <c r="V39" s="1270"/>
      <c r="W39" s="1270"/>
    </row>
    <row r="40" spans="5:23" ht="17.100000000000001" customHeight="1">
      <c r="E40" s="1269" t="s">
        <v>650</v>
      </c>
      <c r="F40" s="1270"/>
      <c r="G40" s="1270"/>
      <c r="H40" s="1270"/>
      <c r="I40" s="1270"/>
      <c r="J40" s="1270"/>
      <c r="K40" s="1270"/>
      <c r="L40" s="1270"/>
      <c r="M40" s="1270"/>
      <c r="N40" s="1270"/>
      <c r="O40" s="1270"/>
      <c r="P40" s="1270"/>
      <c r="Q40" s="1270"/>
      <c r="R40" s="1270"/>
      <c r="S40" s="1270"/>
      <c r="T40" s="1270"/>
      <c r="U40" s="1270"/>
      <c r="V40" s="1270"/>
      <c r="W40" s="1270"/>
    </row>
  </sheetData>
  <sheetProtection algorithmName="SHA-512" hashValue="GsYU27MtuDIvy6VtMJvf915uE2qm7ncEpUvfbuG4ERcSjv0iV5gjlBYnClvoYGkRz9LRdcHSq0U6NYOcTk7cCQ==" saltValue="W607f5RHUy+wDucIqFmlog=="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xr:uid="{00000000-0002-0000-0500-000003000000}">
      <formula1>900</formula1>
    </dataValidation>
    <dataValidation type="list" showInputMessage="1" showErrorMessage="1" errorTitle="Ошибка" error="Выберите значение из списка" sqref="J21" xr:uid="{00000000-0002-0000-0500-000004000000}">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1442</v>
      </c>
      <c r="B1" s="5" t="s">
        <v>1458</v>
      </c>
      <c r="C1" s="5" t="s">
        <v>1459</v>
      </c>
      <c r="D1" s="5" t="s">
        <v>1460</v>
      </c>
      <c r="E1" s="5" t="s">
        <v>1461</v>
      </c>
      <c r="F1" s="5" t="s">
        <v>1462</v>
      </c>
      <c r="G1" s="5" t="s">
        <v>1463</v>
      </c>
      <c r="H1" s="5" t="s">
        <v>1464</v>
      </c>
      <c r="I1" s="5" t="s">
        <v>1465</v>
      </c>
    </row>
    <row r="2" spans="1:10">
      <c r="A2" s="5">
        <v>1</v>
      </c>
      <c r="B2" s="5" t="s">
        <v>1466</v>
      </c>
      <c r="C2" s="5" t="s">
        <v>151</v>
      </c>
      <c r="D2" s="5" t="s">
        <v>1467</v>
      </c>
      <c r="E2" s="5" t="s">
        <v>1468</v>
      </c>
      <c r="F2" s="5" t="s">
        <v>1469</v>
      </c>
      <c r="G2" s="5" t="s">
        <v>1470</v>
      </c>
      <c r="H2" s="5" t="s">
        <v>1471</v>
      </c>
      <c r="J2" s="5" t="s">
        <v>2109</v>
      </c>
    </row>
    <row r="3" spans="1:10">
      <c r="A3" s="5">
        <v>2</v>
      </c>
      <c r="B3" s="5" t="s">
        <v>1466</v>
      </c>
      <c r="C3" s="5" t="s">
        <v>151</v>
      </c>
      <c r="D3" s="5" t="s">
        <v>1472</v>
      </c>
      <c r="E3" s="5" t="s">
        <v>1473</v>
      </c>
      <c r="F3" s="5" t="s">
        <v>1474</v>
      </c>
      <c r="G3" s="5" t="s">
        <v>1475</v>
      </c>
      <c r="H3" s="5" t="s">
        <v>1476</v>
      </c>
      <c r="J3" s="5" t="s">
        <v>2109</v>
      </c>
    </row>
    <row r="4" spans="1:10">
      <c r="A4" s="5">
        <v>3</v>
      </c>
      <c r="B4" s="5" t="s">
        <v>1466</v>
      </c>
      <c r="C4" s="5" t="s">
        <v>151</v>
      </c>
      <c r="D4" s="5" t="s">
        <v>1477</v>
      </c>
      <c r="E4" s="5" t="s">
        <v>1478</v>
      </c>
      <c r="F4" s="5" t="s">
        <v>1479</v>
      </c>
      <c r="G4" s="5" t="s">
        <v>2132</v>
      </c>
      <c r="J4" s="5" t="s">
        <v>2109</v>
      </c>
    </row>
    <row r="5" spans="1:10">
      <c r="A5" s="5">
        <v>4</v>
      </c>
      <c r="B5" s="5" t="s">
        <v>1466</v>
      </c>
      <c r="C5" s="5" t="s">
        <v>151</v>
      </c>
      <c r="D5" s="5" t="s">
        <v>1481</v>
      </c>
      <c r="E5" s="5" t="s">
        <v>1482</v>
      </c>
      <c r="F5" s="5" t="s">
        <v>1483</v>
      </c>
      <c r="G5" s="5" t="s">
        <v>1484</v>
      </c>
      <c r="J5" s="5" t="s">
        <v>2109</v>
      </c>
    </row>
    <row r="6" spans="1:10">
      <c r="A6" s="5">
        <v>5</v>
      </c>
      <c r="B6" s="5" t="s">
        <v>1466</v>
      </c>
      <c r="C6" s="5" t="s">
        <v>151</v>
      </c>
      <c r="D6" s="5" t="s">
        <v>1485</v>
      </c>
      <c r="E6" s="5" t="s">
        <v>1486</v>
      </c>
      <c r="F6" s="5" t="s">
        <v>1487</v>
      </c>
      <c r="G6" s="5" t="s">
        <v>1488</v>
      </c>
      <c r="J6" s="5" t="s">
        <v>2109</v>
      </c>
    </row>
    <row r="7" spans="1:10">
      <c r="A7" s="5">
        <v>6</v>
      </c>
      <c r="B7" s="5" t="s">
        <v>1466</v>
      </c>
      <c r="C7" s="5" t="s">
        <v>151</v>
      </c>
      <c r="D7" s="5" t="s">
        <v>1489</v>
      </c>
      <c r="E7" s="5" t="s">
        <v>1490</v>
      </c>
      <c r="F7" s="5" t="s">
        <v>1491</v>
      </c>
      <c r="G7" s="5" t="s">
        <v>1492</v>
      </c>
      <c r="J7" s="5" t="s">
        <v>2109</v>
      </c>
    </row>
    <row r="8" spans="1:10">
      <c r="A8" s="5">
        <v>7</v>
      </c>
      <c r="B8" s="5" t="s">
        <v>1466</v>
      </c>
      <c r="C8" s="5" t="s">
        <v>151</v>
      </c>
      <c r="D8" s="5" t="s">
        <v>1493</v>
      </c>
      <c r="E8" s="5" t="s">
        <v>1494</v>
      </c>
      <c r="F8" s="5" t="s">
        <v>1495</v>
      </c>
      <c r="G8" s="5" t="s">
        <v>1475</v>
      </c>
      <c r="H8" s="5" t="s">
        <v>1496</v>
      </c>
      <c r="J8" s="5" t="s">
        <v>2109</v>
      </c>
    </row>
    <row r="9" spans="1:10">
      <c r="A9" s="5">
        <v>8</v>
      </c>
      <c r="B9" s="5" t="s">
        <v>1466</v>
      </c>
      <c r="C9" s="5" t="s">
        <v>151</v>
      </c>
      <c r="D9" s="5" t="s">
        <v>1497</v>
      </c>
      <c r="E9" s="5" t="s">
        <v>1498</v>
      </c>
      <c r="F9" s="5" t="s">
        <v>1499</v>
      </c>
      <c r="G9" s="5" t="s">
        <v>1480</v>
      </c>
      <c r="J9" s="5" t="s">
        <v>2109</v>
      </c>
    </row>
    <row r="10" spans="1:10">
      <c r="A10" s="5">
        <v>9</v>
      </c>
      <c r="B10" s="5" t="s">
        <v>1466</v>
      </c>
      <c r="C10" s="5" t="s">
        <v>151</v>
      </c>
      <c r="D10" s="5" t="s">
        <v>1500</v>
      </c>
      <c r="E10" s="5" t="s">
        <v>1501</v>
      </c>
      <c r="F10" s="5" t="s">
        <v>1502</v>
      </c>
      <c r="G10" s="5" t="s">
        <v>1480</v>
      </c>
      <c r="J10" s="5" t="s">
        <v>2109</v>
      </c>
    </row>
    <row r="11" spans="1:10">
      <c r="A11" s="5">
        <v>10</v>
      </c>
      <c r="B11" s="5" t="s">
        <v>1466</v>
      </c>
      <c r="C11" s="5" t="s">
        <v>151</v>
      </c>
      <c r="D11" s="5" t="s">
        <v>1503</v>
      </c>
      <c r="E11" s="5" t="s">
        <v>1504</v>
      </c>
      <c r="F11" s="5" t="s">
        <v>1505</v>
      </c>
      <c r="G11" s="5" t="s">
        <v>1506</v>
      </c>
      <c r="J11" s="5" t="s">
        <v>2109</v>
      </c>
    </row>
    <row r="12" spans="1:10">
      <c r="A12" s="5">
        <v>11</v>
      </c>
      <c r="B12" s="5" t="s">
        <v>1466</v>
      </c>
      <c r="C12" s="5" t="s">
        <v>151</v>
      </c>
      <c r="D12" s="5" t="s">
        <v>1507</v>
      </c>
      <c r="E12" s="5" t="s">
        <v>1508</v>
      </c>
      <c r="F12" s="5" t="s">
        <v>1509</v>
      </c>
      <c r="G12" s="5" t="s">
        <v>1480</v>
      </c>
      <c r="J12" s="5" t="s">
        <v>2109</v>
      </c>
    </row>
    <row r="13" spans="1:10">
      <c r="A13" s="5">
        <v>12</v>
      </c>
      <c r="B13" s="5" t="s">
        <v>1466</v>
      </c>
      <c r="C13" s="5" t="s">
        <v>151</v>
      </c>
      <c r="D13" s="5" t="s">
        <v>1510</v>
      </c>
      <c r="E13" s="5" t="s">
        <v>1511</v>
      </c>
      <c r="F13" s="5" t="s">
        <v>1512</v>
      </c>
      <c r="G13" s="5" t="s">
        <v>1513</v>
      </c>
      <c r="J13" s="5" t="s">
        <v>2109</v>
      </c>
    </row>
    <row r="14" spans="1:10">
      <c r="A14" s="5">
        <v>13</v>
      </c>
      <c r="B14" s="5" t="s">
        <v>1466</v>
      </c>
      <c r="C14" s="5" t="s">
        <v>151</v>
      </c>
      <c r="D14" s="5" t="s">
        <v>1514</v>
      </c>
      <c r="E14" s="5" t="s">
        <v>1515</v>
      </c>
      <c r="F14" s="5" t="s">
        <v>1516</v>
      </c>
      <c r="G14" s="5" t="s">
        <v>1517</v>
      </c>
      <c r="J14" s="5" t="s">
        <v>2109</v>
      </c>
    </row>
    <row r="15" spans="1:10">
      <c r="A15" s="5">
        <v>14</v>
      </c>
      <c r="B15" s="5" t="s">
        <v>1466</v>
      </c>
      <c r="C15" s="5" t="s">
        <v>151</v>
      </c>
      <c r="D15" s="5" t="s">
        <v>1518</v>
      </c>
      <c r="E15" s="5" t="s">
        <v>1519</v>
      </c>
      <c r="F15" s="5" t="s">
        <v>1520</v>
      </c>
      <c r="G15" s="5" t="s">
        <v>1521</v>
      </c>
      <c r="J15" s="5" t="s">
        <v>2109</v>
      </c>
    </row>
    <row r="16" spans="1:10">
      <c r="A16" s="5">
        <v>15</v>
      </c>
      <c r="B16" s="5" t="s">
        <v>1466</v>
      </c>
      <c r="C16" s="5" t="s">
        <v>151</v>
      </c>
      <c r="D16" s="5" t="s">
        <v>1522</v>
      </c>
      <c r="E16" s="5" t="s">
        <v>1523</v>
      </c>
      <c r="F16" s="5" t="s">
        <v>1524</v>
      </c>
      <c r="G16" s="5" t="s">
        <v>1525</v>
      </c>
      <c r="H16" s="5" t="s">
        <v>1526</v>
      </c>
      <c r="J16" s="5" t="s">
        <v>2109</v>
      </c>
    </row>
    <row r="17" spans="1:10">
      <c r="A17" s="5">
        <v>16</v>
      </c>
      <c r="B17" s="5" t="s">
        <v>1466</v>
      </c>
      <c r="C17" s="5" t="s">
        <v>151</v>
      </c>
      <c r="D17" s="5" t="s">
        <v>1527</v>
      </c>
      <c r="E17" s="5" t="s">
        <v>1528</v>
      </c>
      <c r="F17" s="5" t="s">
        <v>1529</v>
      </c>
      <c r="G17" s="5" t="s">
        <v>1530</v>
      </c>
      <c r="J17" s="5" t="s">
        <v>2109</v>
      </c>
    </row>
    <row r="18" spans="1:10">
      <c r="A18" s="5">
        <v>17</v>
      </c>
      <c r="B18" s="5" t="s">
        <v>1466</v>
      </c>
      <c r="C18" s="5" t="s">
        <v>151</v>
      </c>
      <c r="D18" s="5" t="s">
        <v>1531</v>
      </c>
      <c r="E18" s="5" t="s">
        <v>1532</v>
      </c>
      <c r="F18" s="5" t="s">
        <v>1533</v>
      </c>
      <c r="G18" s="5" t="s">
        <v>1534</v>
      </c>
      <c r="J18" s="5" t="s">
        <v>2109</v>
      </c>
    </row>
    <row r="19" spans="1:10">
      <c r="A19" s="5">
        <v>18</v>
      </c>
      <c r="B19" s="5" t="s">
        <v>1466</v>
      </c>
      <c r="C19" s="5" t="s">
        <v>151</v>
      </c>
      <c r="D19" s="5" t="s">
        <v>1535</v>
      </c>
      <c r="E19" s="5" t="s">
        <v>1536</v>
      </c>
      <c r="F19" s="5" t="s">
        <v>1524</v>
      </c>
      <c r="G19" s="5" t="s">
        <v>1537</v>
      </c>
      <c r="J19" s="5" t="s">
        <v>2109</v>
      </c>
    </row>
    <row r="20" spans="1:10">
      <c r="A20" s="5">
        <v>19</v>
      </c>
      <c r="B20" s="5" t="s">
        <v>1466</v>
      </c>
      <c r="C20" s="5" t="s">
        <v>151</v>
      </c>
      <c r="D20" s="5" t="s">
        <v>1538</v>
      </c>
      <c r="E20" s="5" t="s">
        <v>1539</v>
      </c>
      <c r="F20" s="5" t="s">
        <v>1540</v>
      </c>
      <c r="G20" s="5" t="s">
        <v>1541</v>
      </c>
      <c r="J20" s="5" t="s">
        <v>2109</v>
      </c>
    </row>
    <row r="21" spans="1:10">
      <c r="A21" s="5">
        <v>20</v>
      </c>
      <c r="B21" s="5" t="s">
        <v>1466</v>
      </c>
      <c r="C21" s="5" t="s">
        <v>151</v>
      </c>
      <c r="D21" s="5" t="s">
        <v>1542</v>
      </c>
      <c r="E21" s="5" t="s">
        <v>1543</v>
      </c>
      <c r="F21" s="5" t="s">
        <v>1544</v>
      </c>
      <c r="G21" s="5" t="s">
        <v>1545</v>
      </c>
      <c r="J21" s="5" t="s">
        <v>2109</v>
      </c>
    </row>
    <row r="22" spans="1:10">
      <c r="A22" s="5">
        <v>21</v>
      </c>
      <c r="B22" s="5" t="s">
        <v>1466</v>
      </c>
      <c r="C22" s="5" t="s">
        <v>151</v>
      </c>
      <c r="D22" s="5" t="s">
        <v>1546</v>
      </c>
      <c r="E22" s="5" t="s">
        <v>1547</v>
      </c>
      <c r="F22" s="5" t="s">
        <v>1548</v>
      </c>
      <c r="G22" s="5" t="s">
        <v>1549</v>
      </c>
      <c r="J22" s="5" t="s">
        <v>2109</v>
      </c>
    </row>
    <row r="23" spans="1:10">
      <c r="A23" s="5">
        <v>22</v>
      </c>
      <c r="B23" s="5" t="s">
        <v>1466</v>
      </c>
      <c r="C23" s="5" t="s">
        <v>151</v>
      </c>
      <c r="D23" s="5" t="s">
        <v>1550</v>
      </c>
      <c r="E23" s="5" t="s">
        <v>1551</v>
      </c>
      <c r="F23" s="5" t="s">
        <v>1552</v>
      </c>
      <c r="G23" s="5" t="s">
        <v>1553</v>
      </c>
      <c r="J23" s="5" t="s">
        <v>2109</v>
      </c>
    </row>
    <row r="24" spans="1:10">
      <c r="A24" s="5">
        <v>23</v>
      </c>
      <c r="B24" s="5" t="s">
        <v>1466</v>
      </c>
      <c r="C24" s="5" t="s">
        <v>151</v>
      </c>
      <c r="D24" s="5" t="s">
        <v>1554</v>
      </c>
      <c r="E24" s="5" t="s">
        <v>1555</v>
      </c>
      <c r="F24" s="5" t="s">
        <v>1556</v>
      </c>
      <c r="G24" s="5" t="s">
        <v>1521</v>
      </c>
      <c r="H24" s="5" t="s">
        <v>1496</v>
      </c>
      <c r="J24" s="5" t="s">
        <v>2109</v>
      </c>
    </row>
    <row r="25" spans="1:10">
      <c r="A25" s="5">
        <v>24</v>
      </c>
      <c r="B25" s="5" t="s">
        <v>1466</v>
      </c>
      <c r="C25" s="5" t="s">
        <v>151</v>
      </c>
      <c r="D25" s="5" t="s">
        <v>1557</v>
      </c>
      <c r="E25" s="5" t="s">
        <v>1558</v>
      </c>
      <c r="F25" s="5" t="s">
        <v>1559</v>
      </c>
      <c r="G25" s="5" t="s">
        <v>1530</v>
      </c>
      <c r="J25" s="5" t="s">
        <v>2109</v>
      </c>
    </row>
    <row r="26" spans="1:10">
      <c r="A26" s="5">
        <v>25</v>
      </c>
      <c r="B26" s="5" t="s">
        <v>1466</v>
      </c>
      <c r="C26" s="5" t="s">
        <v>151</v>
      </c>
      <c r="D26" s="5" t="s">
        <v>1560</v>
      </c>
      <c r="E26" s="5" t="s">
        <v>1561</v>
      </c>
      <c r="F26" s="5" t="s">
        <v>1562</v>
      </c>
      <c r="G26" s="5" t="s">
        <v>1563</v>
      </c>
      <c r="J26" s="5" t="s">
        <v>2109</v>
      </c>
    </row>
    <row r="27" spans="1:10">
      <c r="A27" s="5">
        <v>26</v>
      </c>
      <c r="B27" s="5" t="s">
        <v>1466</v>
      </c>
      <c r="C27" s="5" t="s">
        <v>151</v>
      </c>
      <c r="D27" s="5" t="s">
        <v>1564</v>
      </c>
      <c r="E27" s="5" t="s">
        <v>1565</v>
      </c>
      <c r="F27" s="5" t="s">
        <v>1566</v>
      </c>
      <c r="G27" s="5" t="s">
        <v>1567</v>
      </c>
      <c r="J27" s="5" t="s">
        <v>2109</v>
      </c>
    </row>
    <row r="28" spans="1:10">
      <c r="A28" s="5">
        <v>27</v>
      </c>
      <c r="B28" s="5" t="s">
        <v>1466</v>
      </c>
      <c r="C28" s="5" t="s">
        <v>151</v>
      </c>
      <c r="D28" s="5" t="s">
        <v>1568</v>
      </c>
      <c r="E28" s="5" t="s">
        <v>1569</v>
      </c>
      <c r="F28" s="5" t="s">
        <v>1570</v>
      </c>
      <c r="G28" s="5" t="s">
        <v>1480</v>
      </c>
      <c r="J28" s="5" t="s">
        <v>2109</v>
      </c>
    </row>
    <row r="29" spans="1:10">
      <c r="A29" s="5">
        <v>28</v>
      </c>
      <c r="B29" s="5" t="s">
        <v>1466</v>
      </c>
      <c r="C29" s="5" t="s">
        <v>151</v>
      </c>
      <c r="D29" s="5" t="s">
        <v>1571</v>
      </c>
      <c r="E29" s="5" t="s">
        <v>1572</v>
      </c>
      <c r="F29" s="5" t="s">
        <v>1573</v>
      </c>
      <c r="G29" s="5" t="s">
        <v>1574</v>
      </c>
      <c r="J29" s="5" t="s">
        <v>2109</v>
      </c>
    </row>
    <row r="30" spans="1:10">
      <c r="A30" s="5">
        <v>29</v>
      </c>
      <c r="B30" s="5" t="s">
        <v>1466</v>
      </c>
      <c r="C30" s="5" t="s">
        <v>151</v>
      </c>
      <c r="D30" s="5" t="s">
        <v>1575</v>
      </c>
      <c r="E30" s="5" t="s">
        <v>1576</v>
      </c>
      <c r="F30" s="5" t="s">
        <v>1573</v>
      </c>
      <c r="G30" s="5" t="s">
        <v>1577</v>
      </c>
      <c r="J30" s="5" t="s">
        <v>2109</v>
      </c>
    </row>
    <row r="31" spans="1:10">
      <c r="A31" s="5">
        <v>30</v>
      </c>
      <c r="B31" s="5" t="s">
        <v>1466</v>
      </c>
      <c r="C31" s="5" t="s">
        <v>151</v>
      </c>
      <c r="D31" s="5" t="s">
        <v>1578</v>
      </c>
      <c r="E31" s="5" t="s">
        <v>1579</v>
      </c>
      <c r="F31" s="5" t="s">
        <v>1580</v>
      </c>
      <c r="G31" s="5" t="s">
        <v>1549</v>
      </c>
      <c r="J31" s="5" t="s">
        <v>2109</v>
      </c>
    </row>
    <row r="32" spans="1:10">
      <c r="A32" s="5">
        <v>31</v>
      </c>
      <c r="B32" s="5" t="s">
        <v>1466</v>
      </c>
      <c r="C32" s="5" t="s">
        <v>151</v>
      </c>
      <c r="D32" s="5" t="s">
        <v>1581</v>
      </c>
      <c r="E32" s="5" t="s">
        <v>1582</v>
      </c>
      <c r="F32" s="5" t="s">
        <v>1583</v>
      </c>
      <c r="G32" s="5" t="s">
        <v>1506</v>
      </c>
      <c r="J32" s="5" t="s">
        <v>2109</v>
      </c>
    </row>
    <row r="33" spans="1:10">
      <c r="A33" s="5">
        <v>32</v>
      </c>
      <c r="B33" s="5" t="s">
        <v>1466</v>
      </c>
      <c r="C33" s="5" t="s">
        <v>151</v>
      </c>
      <c r="D33" s="5" t="s">
        <v>1584</v>
      </c>
      <c r="E33" s="5" t="s">
        <v>1585</v>
      </c>
      <c r="F33" s="5" t="s">
        <v>1586</v>
      </c>
      <c r="G33" s="5" t="s">
        <v>1517</v>
      </c>
      <c r="J33" s="5" t="s">
        <v>2109</v>
      </c>
    </row>
    <row r="34" spans="1:10">
      <c r="A34" s="5">
        <v>33</v>
      </c>
      <c r="B34" s="5" t="s">
        <v>1466</v>
      </c>
      <c r="C34" s="5" t="s">
        <v>151</v>
      </c>
      <c r="D34" s="5" t="s">
        <v>1587</v>
      </c>
      <c r="E34" s="5" t="s">
        <v>1588</v>
      </c>
      <c r="F34" s="5" t="s">
        <v>1589</v>
      </c>
      <c r="G34" s="5" t="s">
        <v>1545</v>
      </c>
      <c r="J34" s="5" t="s">
        <v>2109</v>
      </c>
    </row>
    <row r="35" spans="1:10">
      <c r="A35" s="5">
        <v>34</v>
      </c>
      <c r="B35" s="5" t="s">
        <v>1466</v>
      </c>
      <c r="C35" s="5" t="s">
        <v>151</v>
      </c>
      <c r="D35" s="5" t="s">
        <v>1590</v>
      </c>
      <c r="E35" s="5" t="s">
        <v>1591</v>
      </c>
      <c r="F35" s="5" t="s">
        <v>1592</v>
      </c>
      <c r="G35" s="5" t="s">
        <v>1593</v>
      </c>
      <c r="J35" s="5" t="s">
        <v>2109</v>
      </c>
    </row>
    <row r="36" spans="1:10">
      <c r="A36" s="5">
        <v>35</v>
      </c>
      <c r="B36" s="5" t="s">
        <v>1466</v>
      </c>
      <c r="C36" s="5" t="s">
        <v>151</v>
      </c>
      <c r="D36" s="5" t="s">
        <v>1594</v>
      </c>
      <c r="E36" s="5" t="s">
        <v>1595</v>
      </c>
      <c r="F36" s="5" t="s">
        <v>1596</v>
      </c>
      <c r="G36" s="5" t="s">
        <v>1597</v>
      </c>
      <c r="J36" s="5" t="s">
        <v>2109</v>
      </c>
    </row>
    <row r="37" spans="1:10">
      <c r="A37" s="5">
        <v>36</v>
      </c>
      <c r="B37" s="5" t="s">
        <v>1466</v>
      </c>
      <c r="C37" s="5" t="s">
        <v>151</v>
      </c>
      <c r="D37" s="5" t="s">
        <v>1598</v>
      </c>
      <c r="E37" s="5" t="s">
        <v>1599</v>
      </c>
      <c r="F37" s="5" t="s">
        <v>1600</v>
      </c>
      <c r="G37" s="5" t="s">
        <v>1601</v>
      </c>
      <c r="J37" s="5" t="s">
        <v>2109</v>
      </c>
    </row>
    <row r="38" spans="1:10">
      <c r="A38" s="5">
        <v>37</v>
      </c>
      <c r="B38" s="5" t="s">
        <v>1466</v>
      </c>
      <c r="C38" s="5" t="s">
        <v>151</v>
      </c>
      <c r="D38" s="5" t="s">
        <v>1602</v>
      </c>
      <c r="E38" s="5" t="s">
        <v>1603</v>
      </c>
      <c r="F38" s="5" t="s">
        <v>1604</v>
      </c>
      <c r="G38" s="5" t="s">
        <v>1605</v>
      </c>
      <c r="J38" s="5" t="s">
        <v>2109</v>
      </c>
    </row>
    <row r="39" spans="1:10">
      <c r="A39" s="5">
        <v>38</v>
      </c>
      <c r="B39" s="5" t="s">
        <v>1466</v>
      </c>
      <c r="C39" s="5" t="s">
        <v>151</v>
      </c>
      <c r="D39" s="5" t="s">
        <v>1606</v>
      </c>
      <c r="E39" s="5" t="s">
        <v>1607</v>
      </c>
      <c r="F39" s="5" t="s">
        <v>1608</v>
      </c>
      <c r="G39" s="5" t="s">
        <v>1534</v>
      </c>
      <c r="H39" s="5" t="s">
        <v>1609</v>
      </c>
      <c r="J39" s="5" t="s">
        <v>2109</v>
      </c>
    </row>
    <row r="40" spans="1:10">
      <c r="A40" s="5">
        <v>39</v>
      </c>
      <c r="B40" s="5" t="s">
        <v>1466</v>
      </c>
      <c r="C40" s="5" t="s">
        <v>151</v>
      </c>
      <c r="D40" s="5" t="s">
        <v>1610</v>
      </c>
      <c r="E40" s="5" t="s">
        <v>1611</v>
      </c>
      <c r="F40" s="5" t="s">
        <v>1612</v>
      </c>
      <c r="G40" s="5" t="s">
        <v>1545</v>
      </c>
      <c r="J40" s="5" t="s">
        <v>2109</v>
      </c>
    </row>
    <row r="41" spans="1:10">
      <c r="A41" s="5">
        <v>40</v>
      </c>
      <c r="B41" s="5" t="s">
        <v>1466</v>
      </c>
      <c r="C41" s="5" t="s">
        <v>151</v>
      </c>
      <c r="D41" s="5" t="s">
        <v>1613</v>
      </c>
      <c r="E41" s="5" t="s">
        <v>1614</v>
      </c>
      <c r="F41" s="5" t="s">
        <v>1615</v>
      </c>
      <c r="G41" s="5" t="s">
        <v>1616</v>
      </c>
      <c r="J41" s="5" t="s">
        <v>2109</v>
      </c>
    </row>
    <row r="42" spans="1:10">
      <c r="A42" s="5">
        <v>41</v>
      </c>
      <c r="B42" s="5" t="s">
        <v>1466</v>
      </c>
      <c r="C42" s="5" t="s">
        <v>151</v>
      </c>
      <c r="D42" s="5" t="s">
        <v>1617</v>
      </c>
      <c r="E42" s="5" t="s">
        <v>1618</v>
      </c>
      <c r="F42" s="5" t="s">
        <v>1619</v>
      </c>
      <c r="G42" s="5" t="s">
        <v>1541</v>
      </c>
      <c r="J42" s="5" t="s">
        <v>2109</v>
      </c>
    </row>
    <row r="43" spans="1:10">
      <c r="A43" s="5">
        <v>42</v>
      </c>
      <c r="B43" s="5" t="s">
        <v>1466</v>
      </c>
      <c r="C43" s="5" t="s">
        <v>151</v>
      </c>
      <c r="D43" s="5" t="s">
        <v>1620</v>
      </c>
      <c r="E43" s="5" t="s">
        <v>1621</v>
      </c>
      <c r="F43" s="5" t="s">
        <v>1622</v>
      </c>
      <c r="G43" s="5" t="s">
        <v>1623</v>
      </c>
      <c r="J43" s="5" t="s">
        <v>2109</v>
      </c>
    </row>
    <row r="44" spans="1:10">
      <c r="A44" s="5">
        <v>43</v>
      </c>
      <c r="B44" s="5" t="s">
        <v>1466</v>
      </c>
      <c r="C44" s="5" t="s">
        <v>151</v>
      </c>
      <c r="D44" s="5" t="s">
        <v>1624</v>
      </c>
      <c r="E44" s="5" t="s">
        <v>1625</v>
      </c>
      <c r="F44" s="5" t="s">
        <v>1626</v>
      </c>
      <c r="G44" s="5" t="s">
        <v>1623</v>
      </c>
      <c r="H44" s="5" t="s">
        <v>1627</v>
      </c>
      <c r="J44" s="5" t="s">
        <v>2109</v>
      </c>
    </row>
    <row r="45" spans="1:10">
      <c r="A45" s="5">
        <v>44</v>
      </c>
      <c r="B45" s="5" t="s">
        <v>1466</v>
      </c>
      <c r="C45" s="5" t="s">
        <v>151</v>
      </c>
      <c r="D45" s="5" t="s">
        <v>1628</v>
      </c>
      <c r="E45" s="5" t="s">
        <v>1629</v>
      </c>
      <c r="F45" s="5" t="s">
        <v>1630</v>
      </c>
      <c r="G45" s="5" t="s">
        <v>1623</v>
      </c>
      <c r="J45" s="5" t="s">
        <v>2109</v>
      </c>
    </row>
    <row r="46" spans="1:10">
      <c r="A46" s="5">
        <v>45</v>
      </c>
      <c r="B46" s="5" t="s">
        <v>1466</v>
      </c>
      <c r="C46" s="5" t="s">
        <v>151</v>
      </c>
      <c r="D46" s="5" t="s">
        <v>1631</v>
      </c>
      <c r="E46" s="5" t="s">
        <v>1632</v>
      </c>
      <c r="F46" s="5" t="s">
        <v>1633</v>
      </c>
      <c r="G46" s="5" t="s">
        <v>1634</v>
      </c>
      <c r="H46" s="5" t="s">
        <v>1635</v>
      </c>
      <c r="J46" s="5" t="s">
        <v>2109</v>
      </c>
    </row>
    <row r="47" spans="1:10">
      <c r="A47" s="5">
        <v>46</v>
      </c>
      <c r="B47" s="5" t="s">
        <v>1466</v>
      </c>
      <c r="C47" s="5" t="s">
        <v>151</v>
      </c>
      <c r="D47" s="5" t="s">
        <v>1636</v>
      </c>
      <c r="E47" s="5" t="s">
        <v>1637</v>
      </c>
      <c r="F47" s="5" t="s">
        <v>1638</v>
      </c>
      <c r="G47" s="5" t="s">
        <v>1639</v>
      </c>
      <c r="J47" s="5" t="s">
        <v>2109</v>
      </c>
    </row>
    <row r="48" spans="1:10">
      <c r="A48" s="5">
        <v>47</v>
      </c>
      <c r="B48" s="5" t="s">
        <v>1466</v>
      </c>
      <c r="C48" s="5" t="s">
        <v>151</v>
      </c>
      <c r="D48" s="5" t="s">
        <v>1640</v>
      </c>
      <c r="E48" s="5" t="s">
        <v>1641</v>
      </c>
      <c r="F48" s="5" t="s">
        <v>1596</v>
      </c>
      <c r="G48" s="5" t="s">
        <v>1642</v>
      </c>
      <c r="J48" s="5" t="s">
        <v>2109</v>
      </c>
    </row>
    <row r="49" spans="1:10">
      <c r="A49" s="5">
        <v>48</v>
      </c>
      <c r="B49" s="5" t="s">
        <v>1466</v>
      </c>
      <c r="C49" s="5" t="s">
        <v>151</v>
      </c>
      <c r="D49" s="5" t="s">
        <v>1643</v>
      </c>
      <c r="E49" s="5" t="s">
        <v>1644</v>
      </c>
      <c r="F49" s="5" t="s">
        <v>1645</v>
      </c>
      <c r="G49" s="5" t="s">
        <v>1646</v>
      </c>
      <c r="H49" s="5" t="s">
        <v>1647</v>
      </c>
      <c r="J49" s="5" t="s">
        <v>2109</v>
      </c>
    </row>
    <row r="50" spans="1:10">
      <c r="A50" s="5">
        <v>49</v>
      </c>
      <c r="B50" s="5" t="s">
        <v>1466</v>
      </c>
      <c r="C50" s="5" t="s">
        <v>151</v>
      </c>
      <c r="D50" s="5" t="s">
        <v>1648</v>
      </c>
      <c r="E50" s="5" t="s">
        <v>1649</v>
      </c>
      <c r="F50" s="5" t="s">
        <v>1650</v>
      </c>
      <c r="G50" s="5" t="s">
        <v>1605</v>
      </c>
      <c r="J50" s="5" t="s">
        <v>2109</v>
      </c>
    </row>
    <row r="51" spans="1:10">
      <c r="A51" s="5">
        <v>50</v>
      </c>
      <c r="B51" s="5" t="s">
        <v>1466</v>
      </c>
      <c r="C51" s="5" t="s">
        <v>151</v>
      </c>
      <c r="D51" s="5" t="s">
        <v>1651</v>
      </c>
      <c r="E51" s="5" t="s">
        <v>1652</v>
      </c>
      <c r="F51" s="5" t="s">
        <v>1653</v>
      </c>
      <c r="G51" s="5" t="s">
        <v>1654</v>
      </c>
      <c r="H51" s="5" t="s">
        <v>1655</v>
      </c>
      <c r="J51" s="5" t="s">
        <v>2109</v>
      </c>
    </row>
    <row r="52" spans="1:10">
      <c r="A52" s="5">
        <v>51</v>
      </c>
      <c r="B52" s="5" t="s">
        <v>1466</v>
      </c>
      <c r="C52" s="5" t="s">
        <v>151</v>
      </c>
      <c r="D52" s="5" t="s">
        <v>1656</v>
      </c>
      <c r="E52" s="5" t="s">
        <v>1657</v>
      </c>
      <c r="F52" s="5" t="s">
        <v>1658</v>
      </c>
      <c r="G52" s="5" t="s">
        <v>1654</v>
      </c>
      <c r="H52" s="5" t="s">
        <v>1659</v>
      </c>
      <c r="J52" s="5" t="s">
        <v>2109</v>
      </c>
    </row>
    <row r="53" spans="1:10">
      <c r="A53" s="5">
        <v>52</v>
      </c>
      <c r="B53" s="5" t="s">
        <v>1466</v>
      </c>
      <c r="C53" s="5" t="s">
        <v>151</v>
      </c>
      <c r="D53" s="5" t="s">
        <v>1660</v>
      </c>
      <c r="E53" s="5" t="s">
        <v>1661</v>
      </c>
      <c r="F53" s="5" t="s">
        <v>1662</v>
      </c>
      <c r="G53" s="5" t="s">
        <v>1605</v>
      </c>
      <c r="J53" s="5" t="s">
        <v>2109</v>
      </c>
    </row>
    <row r="54" spans="1:10">
      <c r="A54" s="5">
        <v>53</v>
      </c>
      <c r="B54" s="5" t="s">
        <v>1466</v>
      </c>
      <c r="C54" s="5" t="s">
        <v>151</v>
      </c>
      <c r="D54" s="5" t="s">
        <v>1663</v>
      </c>
      <c r="E54" s="5" t="s">
        <v>1664</v>
      </c>
      <c r="F54" s="5" t="s">
        <v>1665</v>
      </c>
      <c r="G54" s="5" t="s">
        <v>1654</v>
      </c>
      <c r="J54" s="5" t="s">
        <v>2109</v>
      </c>
    </row>
    <row r="55" spans="1:10">
      <c r="A55" s="5">
        <v>54</v>
      </c>
      <c r="B55" s="5" t="s">
        <v>1466</v>
      </c>
      <c r="C55" s="5" t="s">
        <v>151</v>
      </c>
      <c r="D55" s="5" t="s">
        <v>1666</v>
      </c>
      <c r="E55" s="5" t="s">
        <v>1667</v>
      </c>
      <c r="F55" s="5" t="s">
        <v>1668</v>
      </c>
      <c r="G55" s="5" t="s">
        <v>1669</v>
      </c>
      <c r="J55" s="5" t="s">
        <v>2109</v>
      </c>
    </row>
    <row r="56" spans="1:10">
      <c r="A56" s="5">
        <v>55</v>
      </c>
      <c r="B56" s="5" t="s">
        <v>1466</v>
      </c>
      <c r="C56" s="5" t="s">
        <v>151</v>
      </c>
      <c r="D56" s="5" t="s">
        <v>1670</v>
      </c>
      <c r="E56" s="5" t="s">
        <v>1671</v>
      </c>
      <c r="F56" s="5" t="s">
        <v>1672</v>
      </c>
      <c r="G56" s="5" t="s">
        <v>1673</v>
      </c>
      <c r="J56" s="5" t="s">
        <v>2109</v>
      </c>
    </row>
    <row r="57" spans="1:10">
      <c r="A57" s="5">
        <v>56</v>
      </c>
      <c r="B57" s="5" t="s">
        <v>1466</v>
      </c>
      <c r="C57" s="5" t="s">
        <v>151</v>
      </c>
      <c r="D57" s="5" t="s">
        <v>1674</v>
      </c>
      <c r="E57" s="5" t="s">
        <v>1675</v>
      </c>
      <c r="F57" s="5" t="s">
        <v>1676</v>
      </c>
      <c r="G57" s="5" t="s">
        <v>1484</v>
      </c>
      <c r="J57" s="5" t="s">
        <v>2109</v>
      </c>
    </row>
    <row r="58" spans="1:10">
      <c r="A58" s="5">
        <v>57</v>
      </c>
      <c r="B58" s="5" t="s">
        <v>1466</v>
      </c>
      <c r="C58" s="5" t="s">
        <v>151</v>
      </c>
      <c r="D58" s="5" t="s">
        <v>1677</v>
      </c>
      <c r="E58" s="5" t="s">
        <v>1678</v>
      </c>
      <c r="F58" s="5" t="s">
        <v>1679</v>
      </c>
      <c r="G58" s="5" t="s">
        <v>1488</v>
      </c>
      <c r="H58" s="5" t="s">
        <v>1680</v>
      </c>
      <c r="J58" s="5" t="s">
        <v>2109</v>
      </c>
    </row>
    <row r="59" spans="1:10">
      <c r="A59" s="5">
        <v>58</v>
      </c>
      <c r="B59" s="5" t="s">
        <v>1466</v>
      </c>
      <c r="C59" s="5" t="s">
        <v>151</v>
      </c>
      <c r="D59" s="5" t="s">
        <v>1681</v>
      </c>
      <c r="E59" s="5" t="s">
        <v>1682</v>
      </c>
      <c r="F59" s="5" t="s">
        <v>1683</v>
      </c>
      <c r="G59" s="5" t="s">
        <v>1654</v>
      </c>
      <c r="J59" s="5" t="s">
        <v>2109</v>
      </c>
    </row>
    <row r="60" spans="1:10">
      <c r="A60" s="5">
        <v>59</v>
      </c>
      <c r="B60" s="5" t="s">
        <v>1466</v>
      </c>
      <c r="C60" s="5" t="s">
        <v>151</v>
      </c>
      <c r="D60" s="5" t="s">
        <v>1684</v>
      </c>
      <c r="E60" s="5" t="s">
        <v>1685</v>
      </c>
      <c r="F60" s="5" t="s">
        <v>1686</v>
      </c>
      <c r="G60" s="5" t="s">
        <v>1530</v>
      </c>
      <c r="J60" s="5" t="s">
        <v>2109</v>
      </c>
    </row>
    <row r="61" spans="1:10">
      <c r="A61" s="5">
        <v>60</v>
      </c>
      <c r="B61" s="5" t="s">
        <v>1466</v>
      </c>
      <c r="C61" s="5" t="s">
        <v>151</v>
      </c>
      <c r="D61" s="5" t="s">
        <v>1687</v>
      </c>
      <c r="E61" s="5" t="s">
        <v>1688</v>
      </c>
      <c r="F61" s="5" t="s">
        <v>1689</v>
      </c>
      <c r="G61" s="5" t="s">
        <v>1690</v>
      </c>
      <c r="J61" s="5" t="s">
        <v>2109</v>
      </c>
    </row>
    <row r="62" spans="1:10">
      <c r="A62" s="5">
        <v>61</v>
      </c>
      <c r="B62" s="5" t="s">
        <v>1466</v>
      </c>
      <c r="C62" s="5" t="s">
        <v>151</v>
      </c>
      <c r="D62" s="5" t="s">
        <v>1691</v>
      </c>
      <c r="E62" s="5" t="s">
        <v>1692</v>
      </c>
      <c r="F62" s="5" t="s">
        <v>1693</v>
      </c>
      <c r="G62" s="5" t="s">
        <v>1506</v>
      </c>
      <c r="H62" s="5" t="s">
        <v>1694</v>
      </c>
      <c r="J62" s="5" t="s">
        <v>2109</v>
      </c>
    </row>
    <row r="63" spans="1:10">
      <c r="A63" s="5">
        <v>62</v>
      </c>
      <c r="B63" s="5" t="s">
        <v>1466</v>
      </c>
      <c r="C63" s="5" t="s">
        <v>151</v>
      </c>
      <c r="D63" s="5" t="s">
        <v>1695</v>
      </c>
      <c r="E63" s="5" t="s">
        <v>1696</v>
      </c>
      <c r="F63" s="5" t="s">
        <v>1697</v>
      </c>
      <c r="G63" s="5" t="s">
        <v>1530</v>
      </c>
      <c r="H63" s="5" t="s">
        <v>1698</v>
      </c>
      <c r="J63" s="5" t="s">
        <v>2109</v>
      </c>
    </row>
    <row r="64" spans="1:10">
      <c r="A64" s="5">
        <v>63</v>
      </c>
      <c r="B64" s="5" t="s">
        <v>1466</v>
      </c>
      <c r="C64" s="5" t="s">
        <v>151</v>
      </c>
      <c r="D64" s="5" t="s">
        <v>1699</v>
      </c>
      <c r="E64" s="5" t="s">
        <v>1700</v>
      </c>
      <c r="F64" s="5" t="s">
        <v>1701</v>
      </c>
      <c r="G64" s="5" t="s">
        <v>1530</v>
      </c>
      <c r="J64" s="5" t="s">
        <v>2109</v>
      </c>
    </row>
    <row r="65" spans="1:10">
      <c r="A65" s="5">
        <v>64</v>
      </c>
      <c r="B65" s="5" t="s">
        <v>1466</v>
      </c>
      <c r="C65" s="5" t="s">
        <v>151</v>
      </c>
      <c r="D65" s="5" t="s">
        <v>1702</v>
      </c>
      <c r="E65" s="5" t="s">
        <v>1703</v>
      </c>
      <c r="F65" s="5" t="s">
        <v>1704</v>
      </c>
      <c r="G65" s="5" t="s">
        <v>1705</v>
      </c>
      <c r="J65" s="5" t="s">
        <v>2109</v>
      </c>
    </row>
    <row r="66" spans="1:10">
      <c r="A66" s="5">
        <v>65</v>
      </c>
      <c r="B66" s="5" t="s">
        <v>1466</v>
      </c>
      <c r="C66" s="5" t="s">
        <v>151</v>
      </c>
      <c r="D66" s="5" t="s">
        <v>1706</v>
      </c>
      <c r="E66" s="5" t="s">
        <v>1707</v>
      </c>
      <c r="F66" s="5" t="s">
        <v>1708</v>
      </c>
      <c r="G66" s="5" t="s">
        <v>1705</v>
      </c>
      <c r="J66" s="5" t="s">
        <v>2109</v>
      </c>
    </row>
    <row r="67" spans="1:10">
      <c r="A67" s="5">
        <v>66</v>
      </c>
      <c r="B67" s="5" t="s">
        <v>1466</v>
      </c>
      <c r="C67" s="5" t="s">
        <v>151</v>
      </c>
      <c r="D67" s="5" t="s">
        <v>1709</v>
      </c>
      <c r="E67" s="5" t="s">
        <v>1710</v>
      </c>
      <c r="F67" s="5" t="s">
        <v>1711</v>
      </c>
      <c r="G67" s="5" t="s">
        <v>1530</v>
      </c>
      <c r="J67" s="5" t="s">
        <v>2109</v>
      </c>
    </row>
    <row r="68" spans="1:10">
      <c r="A68" s="5">
        <v>67</v>
      </c>
      <c r="B68" s="5" t="s">
        <v>1466</v>
      </c>
      <c r="C68" s="5" t="s">
        <v>151</v>
      </c>
      <c r="D68" s="5" t="s">
        <v>1712</v>
      </c>
      <c r="E68" s="5" t="s">
        <v>1713</v>
      </c>
      <c r="F68" s="5" t="s">
        <v>1714</v>
      </c>
      <c r="G68" s="5" t="s">
        <v>1715</v>
      </c>
      <c r="J68" s="5" t="s">
        <v>2109</v>
      </c>
    </row>
    <row r="69" spans="1:10">
      <c r="A69" s="5">
        <v>68</v>
      </c>
      <c r="B69" s="5" t="s">
        <v>1466</v>
      </c>
      <c r="C69" s="5" t="s">
        <v>151</v>
      </c>
      <c r="D69" s="5" t="s">
        <v>1716</v>
      </c>
      <c r="E69" s="5" t="s">
        <v>1717</v>
      </c>
      <c r="F69" s="5" t="s">
        <v>1718</v>
      </c>
      <c r="G69" s="5" t="s">
        <v>1715</v>
      </c>
      <c r="J69" s="5" t="s">
        <v>2109</v>
      </c>
    </row>
    <row r="70" spans="1:10">
      <c r="A70" s="5">
        <v>69</v>
      </c>
      <c r="B70" s="5" t="s">
        <v>1466</v>
      </c>
      <c r="C70" s="5" t="s">
        <v>151</v>
      </c>
      <c r="D70" s="5" t="s">
        <v>1719</v>
      </c>
      <c r="E70" s="5" t="s">
        <v>1720</v>
      </c>
      <c r="F70" s="5" t="s">
        <v>1721</v>
      </c>
      <c r="G70" s="5" t="s">
        <v>1690</v>
      </c>
      <c r="J70" s="5" t="s">
        <v>2109</v>
      </c>
    </row>
    <row r="71" spans="1:10">
      <c r="A71" s="5">
        <v>70</v>
      </c>
      <c r="B71" s="5" t="s">
        <v>1466</v>
      </c>
      <c r="C71" s="5" t="s">
        <v>151</v>
      </c>
      <c r="D71" s="5" t="s">
        <v>1722</v>
      </c>
      <c r="E71" s="5" t="s">
        <v>1723</v>
      </c>
      <c r="F71" s="5" t="s">
        <v>1724</v>
      </c>
      <c r="G71" s="5" t="s">
        <v>1705</v>
      </c>
      <c r="J71" s="5" t="s">
        <v>2109</v>
      </c>
    </row>
    <row r="72" spans="1:10">
      <c r="A72" s="5">
        <v>71</v>
      </c>
      <c r="B72" s="5" t="s">
        <v>1466</v>
      </c>
      <c r="C72" s="5" t="s">
        <v>151</v>
      </c>
      <c r="D72" s="5" t="s">
        <v>1725</v>
      </c>
      <c r="E72" s="5" t="s">
        <v>1726</v>
      </c>
      <c r="F72" s="5" t="s">
        <v>1727</v>
      </c>
      <c r="G72" s="5" t="s">
        <v>1654</v>
      </c>
      <c r="J72" s="5" t="s">
        <v>2109</v>
      </c>
    </row>
    <row r="73" spans="1:10">
      <c r="A73" s="5">
        <v>72</v>
      </c>
      <c r="B73" s="5" t="s">
        <v>1466</v>
      </c>
      <c r="C73" s="5" t="s">
        <v>151</v>
      </c>
      <c r="D73" s="5" t="s">
        <v>1728</v>
      </c>
      <c r="E73" s="5" t="s">
        <v>1729</v>
      </c>
      <c r="F73" s="5" t="s">
        <v>1730</v>
      </c>
      <c r="G73" s="5" t="s">
        <v>1715</v>
      </c>
      <c r="J73" s="5" t="s">
        <v>2109</v>
      </c>
    </row>
    <row r="74" spans="1:10">
      <c r="A74" s="5">
        <v>73</v>
      </c>
      <c r="B74" s="5" t="s">
        <v>1466</v>
      </c>
      <c r="C74" s="5" t="s">
        <v>151</v>
      </c>
      <c r="D74" s="5" t="s">
        <v>1731</v>
      </c>
      <c r="E74" s="5" t="s">
        <v>1732</v>
      </c>
      <c r="F74" s="5" t="s">
        <v>1733</v>
      </c>
      <c r="G74" s="5" t="s">
        <v>1734</v>
      </c>
      <c r="J74" s="5" t="s">
        <v>2109</v>
      </c>
    </row>
    <row r="75" spans="1:10">
      <c r="A75" s="5">
        <v>74</v>
      </c>
      <c r="B75" s="5" t="s">
        <v>1466</v>
      </c>
      <c r="C75" s="5" t="s">
        <v>151</v>
      </c>
      <c r="D75" s="5" t="s">
        <v>1735</v>
      </c>
      <c r="E75" s="5" t="s">
        <v>1736</v>
      </c>
      <c r="F75" s="5" t="s">
        <v>1737</v>
      </c>
      <c r="G75" s="5" t="s">
        <v>1715</v>
      </c>
      <c r="J75" s="5" t="s">
        <v>2109</v>
      </c>
    </row>
    <row r="76" spans="1:10">
      <c r="A76" s="5">
        <v>75</v>
      </c>
      <c r="B76" s="5" t="s">
        <v>1466</v>
      </c>
      <c r="C76" s="5" t="s">
        <v>151</v>
      </c>
      <c r="D76" s="5" t="s">
        <v>1738</v>
      </c>
      <c r="E76" s="5" t="s">
        <v>1739</v>
      </c>
      <c r="F76" s="5" t="s">
        <v>1740</v>
      </c>
      <c r="G76" s="5" t="s">
        <v>1654</v>
      </c>
      <c r="H76" s="5" t="s">
        <v>1741</v>
      </c>
      <c r="J76" s="5" t="s">
        <v>2109</v>
      </c>
    </row>
    <row r="77" spans="1:10">
      <c r="A77" s="5">
        <v>76</v>
      </c>
      <c r="B77" s="5" t="s">
        <v>1466</v>
      </c>
      <c r="C77" s="5" t="s">
        <v>151</v>
      </c>
      <c r="D77" s="5" t="s">
        <v>1742</v>
      </c>
      <c r="E77" s="5" t="s">
        <v>1743</v>
      </c>
      <c r="F77" s="5" t="s">
        <v>1744</v>
      </c>
      <c r="G77" s="5" t="s">
        <v>1690</v>
      </c>
      <c r="J77" s="5" t="s">
        <v>2109</v>
      </c>
    </row>
    <row r="78" spans="1:10">
      <c r="A78" s="5">
        <v>77</v>
      </c>
      <c r="B78" s="5" t="s">
        <v>1466</v>
      </c>
      <c r="C78" s="5" t="s">
        <v>151</v>
      </c>
      <c r="D78" s="5" t="s">
        <v>1745</v>
      </c>
      <c r="E78" s="5" t="s">
        <v>1746</v>
      </c>
      <c r="F78" s="5" t="s">
        <v>1747</v>
      </c>
      <c r="G78" s="5" t="s">
        <v>1748</v>
      </c>
      <c r="J78" s="5" t="s">
        <v>2109</v>
      </c>
    </row>
    <row r="79" spans="1:10">
      <c r="A79" s="5">
        <v>78</v>
      </c>
      <c r="B79" s="5" t="s">
        <v>1466</v>
      </c>
      <c r="C79" s="5" t="s">
        <v>151</v>
      </c>
      <c r="D79" s="5" t="s">
        <v>1749</v>
      </c>
      <c r="E79" s="5" t="s">
        <v>1750</v>
      </c>
      <c r="F79" s="5" t="s">
        <v>1751</v>
      </c>
      <c r="G79" s="5" t="s">
        <v>1646</v>
      </c>
      <c r="J79" s="5" t="s">
        <v>2109</v>
      </c>
    </row>
    <row r="80" spans="1:10">
      <c r="A80" s="5">
        <v>79</v>
      </c>
      <c r="B80" s="5" t="s">
        <v>1466</v>
      </c>
      <c r="C80" s="5" t="s">
        <v>151</v>
      </c>
      <c r="D80" s="5" t="s">
        <v>1752</v>
      </c>
      <c r="E80" s="5" t="s">
        <v>1753</v>
      </c>
      <c r="F80" s="5" t="s">
        <v>1754</v>
      </c>
      <c r="G80" s="5" t="s">
        <v>1530</v>
      </c>
      <c r="J80" s="5" t="s">
        <v>2109</v>
      </c>
    </row>
    <row r="81" spans="1:10">
      <c r="A81" s="5">
        <v>80</v>
      </c>
      <c r="B81" s="5" t="s">
        <v>1466</v>
      </c>
      <c r="C81" s="5" t="s">
        <v>151</v>
      </c>
      <c r="D81" s="5" t="s">
        <v>1755</v>
      </c>
      <c r="E81" s="5" t="s">
        <v>1756</v>
      </c>
      <c r="F81" s="5" t="s">
        <v>1757</v>
      </c>
      <c r="G81" s="5" t="s">
        <v>1605</v>
      </c>
      <c r="J81" s="5" t="s">
        <v>2109</v>
      </c>
    </row>
    <row r="82" spans="1:10">
      <c r="A82" s="5">
        <v>81</v>
      </c>
      <c r="B82" s="5" t="s">
        <v>1466</v>
      </c>
      <c r="C82" s="5" t="s">
        <v>151</v>
      </c>
      <c r="D82" s="5" t="s">
        <v>1758</v>
      </c>
      <c r="E82" s="5" t="s">
        <v>1759</v>
      </c>
      <c r="F82" s="5" t="s">
        <v>1760</v>
      </c>
      <c r="G82" s="5" t="s">
        <v>1761</v>
      </c>
      <c r="J82" s="5" t="s">
        <v>2109</v>
      </c>
    </row>
    <row r="83" spans="1:10">
      <c r="A83" s="5">
        <v>82</v>
      </c>
      <c r="B83" s="5" t="s">
        <v>1466</v>
      </c>
      <c r="C83" s="5" t="s">
        <v>151</v>
      </c>
      <c r="D83" s="5" t="s">
        <v>1762</v>
      </c>
      <c r="E83" s="5" t="s">
        <v>1763</v>
      </c>
      <c r="F83" s="5" t="s">
        <v>1764</v>
      </c>
      <c r="G83" s="5" t="s">
        <v>1715</v>
      </c>
      <c r="J83" s="5" t="s">
        <v>2109</v>
      </c>
    </row>
    <row r="84" spans="1:10">
      <c r="A84" s="5">
        <v>83</v>
      </c>
      <c r="B84" s="5" t="s">
        <v>1466</v>
      </c>
      <c r="C84" s="5" t="s">
        <v>151</v>
      </c>
      <c r="D84" s="5" t="s">
        <v>1765</v>
      </c>
      <c r="E84" s="5" t="s">
        <v>1766</v>
      </c>
      <c r="F84" s="5" t="s">
        <v>1767</v>
      </c>
      <c r="G84" s="5" t="s">
        <v>1768</v>
      </c>
      <c r="J84" s="5" t="s">
        <v>2109</v>
      </c>
    </row>
    <row r="85" spans="1:10">
      <c r="A85" s="5">
        <v>84</v>
      </c>
      <c r="B85" s="5" t="s">
        <v>1466</v>
      </c>
      <c r="C85" s="5" t="s">
        <v>151</v>
      </c>
      <c r="D85" s="5" t="s">
        <v>1769</v>
      </c>
      <c r="E85" s="5" t="s">
        <v>1770</v>
      </c>
      <c r="F85" s="5" t="s">
        <v>1771</v>
      </c>
      <c r="G85" s="5" t="s">
        <v>1616</v>
      </c>
      <c r="J85" s="5" t="s">
        <v>2109</v>
      </c>
    </row>
    <row r="86" spans="1:10">
      <c r="A86" s="5">
        <v>85</v>
      </c>
      <c r="B86" s="5" t="s">
        <v>1466</v>
      </c>
      <c r="C86" s="5" t="s">
        <v>151</v>
      </c>
      <c r="D86" s="5" t="s">
        <v>1772</v>
      </c>
      <c r="E86" s="5" t="s">
        <v>1773</v>
      </c>
      <c r="F86" s="5" t="s">
        <v>1774</v>
      </c>
      <c r="G86" s="5" t="s">
        <v>1530</v>
      </c>
      <c r="J86" s="5" t="s">
        <v>2109</v>
      </c>
    </row>
    <row r="87" spans="1:10">
      <c r="A87" s="5">
        <v>86</v>
      </c>
      <c r="B87" s="5" t="s">
        <v>1466</v>
      </c>
      <c r="C87" s="5" t="s">
        <v>151</v>
      </c>
      <c r="D87" s="5" t="s">
        <v>1775</v>
      </c>
      <c r="E87" s="5" t="s">
        <v>1776</v>
      </c>
      <c r="F87" s="5" t="s">
        <v>1777</v>
      </c>
      <c r="G87" s="5" t="s">
        <v>1778</v>
      </c>
      <c r="J87" s="5" t="s">
        <v>2109</v>
      </c>
    </row>
    <row r="88" spans="1:10">
      <c r="A88" s="5">
        <v>87</v>
      </c>
      <c r="B88" s="5" t="s">
        <v>1466</v>
      </c>
      <c r="C88" s="5" t="s">
        <v>151</v>
      </c>
      <c r="D88" s="5" t="s">
        <v>1779</v>
      </c>
      <c r="E88" s="5" t="s">
        <v>1780</v>
      </c>
      <c r="F88" s="5" t="s">
        <v>1781</v>
      </c>
      <c r="G88" s="5" t="s">
        <v>1517</v>
      </c>
      <c r="J88" s="5" t="s">
        <v>2109</v>
      </c>
    </row>
    <row r="89" spans="1:10">
      <c r="A89" s="5">
        <v>88</v>
      </c>
      <c r="B89" s="5" t="s">
        <v>1466</v>
      </c>
      <c r="C89" s="5" t="s">
        <v>151</v>
      </c>
      <c r="D89" s="5" t="s">
        <v>1782</v>
      </c>
      <c r="E89" s="5" t="s">
        <v>1783</v>
      </c>
      <c r="F89" s="5" t="s">
        <v>1784</v>
      </c>
      <c r="G89" s="5" t="s">
        <v>1785</v>
      </c>
      <c r="J89" s="5" t="s">
        <v>2109</v>
      </c>
    </row>
    <row r="90" spans="1:10">
      <c r="A90" s="5">
        <v>89</v>
      </c>
      <c r="B90" s="5" t="s">
        <v>1466</v>
      </c>
      <c r="C90" s="5" t="s">
        <v>151</v>
      </c>
      <c r="D90" s="5" t="s">
        <v>1786</v>
      </c>
      <c r="E90" s="5" t="s">
        <v>1787</v>
      </c>
      <c r="F90" s="5" t="s">
        <v>1788</v>
      </c>
      <c r="G90" s="5" t="s">
        <v>1541</v>
      </c>
      <c r="J90" s="5" t="s">
        <v>2109</v>
      </c>
    </row>
    <row r="91" spans="1:10">
      <c r="A91" s="5">
        <v>90</v>
      </c>
      <c r="B91" s="5" t="s">
        <v>1466</v>
      </c>
      <c r="C91" s="5" t="s">
        <v>151</v>
      </c>
      <c r="D91" s="5" t="s">
        <v>1789</v>
      </c>
      <c r="E91" s="5" t="s">
        <v>1790</v>
      </c>
      <c r="F91" s="5" t="s">
        <v>1791</v>
      </c>
      <c r="G91" s="5" t="s">
        <v>1792</v>
      </c>
      <c r="J91" s="5" t="s">
        <v>2109</v>
      </c>
    </row>
    <row r="92" spans="1:10">
      <c r="A92" s="5">
        <v>91</v>
      </c>
      <c r="B92" s="5" t="s">
        <v>1466</v>
      </c>
      <c r="C92" s="5" t="s">
        <v>151</v>
      </c>
      <c r="D92" s="5" t="s">
        <v>1793</v>
      </c>
      <c r="E92" s="5" t="s">
        <v>1794</v>
      </c>
      <c r="F92" s="5" t="s">
        <v>1795</v>
      </c>
      <c r="G92" s="5" t="s">
        <v>1470</v>
      </c>
      <c r="J92" s="5" t="s">
        <v>2109</v>
      </c>
    </row>
    <row r="93" spans="1:10">
      <c r="A93" s="5">
        <v>92</v>
      </c>
      <c r="B93" s="5" t="s">
        <v>1466</v>
      </c>
      <c r="C93" s="5" t="s">
        <v>151</v>
      </c>
      <c r="D93" s="5" t="s">
        <v>1796</v>
      </c>
      <c r="E93" s="5" t="s">
        <v>1797</v>
      </c>
      <c r="F93" s="5" t="s">
        <v>1798</v>
      </c>
      <c r="G93" s="5" t="s">
        <v>1748</v>
      </c>
      <c r="J93" s="5" t="s">
        <v>2109</v>
      </c>
    </row>
    <row r="94" spans="1:10">
      <c r="A94" s="5">
        <v>93</v>
      </c>
      <c r="B94" s="5" t="s">
        <v>1466</v>
      </c>
      <c r="C94" s="5" t="s">
        <v>151</v>
      </c>
      <c r="D94" s="5" t="s">
        <v>1799</v>
      </c>
      <c r="E94" s="5" t="s">
        <v>1800</v>
      </c>
      <c r="F94" s="5" t="s">
        <v>1801</v>
      </c>
      <c r="G94" s="5" t="s">
        <v>1593</v>
      </c>
      <c r="J94" s="5" t="s">
        <v>2109</v>
      </c>
    </row>
    <row r="95" spans="1:10">
      <c r="A95" s="5">
        <v>94</v>
      </c>
      <c r="B95" s="5" t="s">
        <v>1466</v>
      </c>
      <c r="C95" s="5" t="s">
        <v>151</v>
      </c>
      <c r="D95" s="5" t="s">
        <v>1802</v>
      </c>
      <c r="E95" s="5" t="s">
        <v>1803</v>
      </c>
      <c r="F95" s="5" t="s">
        <v>1804</v>
      </c>
      <c r="G95" s="5" t="s">
        <v>1593</v>
      </c>
      <c r="J95" s="5" t="s">
        <v>2109</v>
      </c>
    </row>
    <row r="96" spans="1:10">
      <c r="A96" s="5">
        <v>95</v>
      </c>
      <c r="B96" s="5" t="s">
        <v>1466</v>
      </c>
      <c r="C96" s="5" t="s">
        <v>151</v>
      </c>
      <c r="D96" s="5" t="s">
        <v>1805</v>
      </c>
      <c r="E96" s="5" t="s">
        <v>1806</v>
      </c>
      <c r="F96" s="5" t="s">
        <v>1807</v>
      </c>
      <c r="G96" s="5" t="s">
        <v>1808</v>
      </c>
      <c r="J96" s="5" t="s">
        <v>2109</v>
      </c>
    </row>
    <row r="97" spans="1:10">
      <c r="A97" s="5">
        <v>96</v>
      </c>
      <c r="B97" s="5" t="s">
        <v>1466</v>
      </c>
      <c r="C97" s="5" t="s">
        <v>151</v>
      </c>
      <c r="D97" s="5" t="s">
        <v>1809</v>
      </c>
      <c r="E97" s="5" t="s">
        <v>1810</v>
      </c>
      <c r="F97" s="5" t="s">
        <v>1807</v>
      </c>
      <c r="G97" s="5" t="s">
        <v>1811</v>
      </c>
      <c r="J97" s="5" t="s">
        <v>2109</v>
      </c>
    </row>
    <row r="98" spans="1:10">
      <c r="A98" s="5">
        <v>97</v>
      </c>
      <c r="B98" s="5" t="s">
        <v>1466</v>
      </c>
      <c r="C98" s="5" t="s">
        <v>151</v>
      </c>
      <c r="D98" s="5" t="s">
        <v>1812</v>
      </c>
      <c r="E98" s="5" t="s">
        <v>1813</v>
      </c>
      <c r="F98" s="5" t="s">
        <v>1814</v>
      </c>
      <c r="G98" s="5" t="s">
        <v>1549</v>
      </c>
      <c r="J98" s="5" t="s">
        <v>2109</v>
      </c>
    </row>
    <row r="99" spans="1:10">
      <c r="A99" s="5">
        <v>98</v>
      </c>
      <c r="B99" s="5" t="s">
        <v>1466</v>
      </c>
      <c r="C99" s="5" t="s">
        <v>151</v>
      </c>
      <c r="D99" s="5" t="s">
        <v>1815</v>
      </c>
      <c r="E99" s="5" t="s">
        <v>1816</v>
      </c>
      <c r="F99" s="5" t="s">
        <v>1817</v>
      </c>
      <c r="G99" s="5" t="s">
        <v>1541</v>
      </c>
      <c r="J99" s="5" t="s">
        <v>2109</v>
      </c>
    </row>
    <row r="100" spans="1:10">
      <c r="A100" s="5">
        <v>99</v>
      </c>
      <c r="B100" s="5" t="s">
        <v>1466</v>
      </c>
      <c r="C100" s="5" t="s">
        <v>151</v>
      </c>
      <c r="D100" s="5" t="s">
        <v>1818</v>
      </c>
      <c r="E100" s="5" t="s">
        <v>1819</v>
      </c>
      <c r="F100" s="5" t="s">
        <v>1820</v>
      </c>
      <c r="G100" s="5" t="s">
        <v>1541</v>
      </c>
      <c r="J100" s="5" t="s">
        <v>2109</v>
      </c>
    </row>
    <row r="101" spans="1:10">
      <c r="A101" s="5">
        <v>100</v>
      </c>
      <c r="B101" s="5" t="s">
        <v>1466</v>
      </c>
      <c r="C101" s="5" t="s">
        <v>151</v>
      </c>
      <c r="D101" s="5" t="s">
        <v>1821</v>
      </c>
      <c r="E101" s="5" t="s">
        <v>1822</v>
      </c>
      <c r="F101" s="5" t="s">
        <v>1823</v>
      </c>
      <c r="G101" s="5" t="s">
        <v>1541</v>
      </c>
      <c r="H101" s="5" t="s">
        <v>1824</v>
      </c>
      <c r="J101" s="5" t="s">
        <v>2109</v>
      </c>
    </row>
    <row r="102" spans="1:10">
      <c r="A102" s="5">
        <v>101</v>
      </c>
      <c r="B102" s="5" t="s">
        <v>1466</v>
      </c>
      <c r="C102" s="5" t="s">
        <v>151</v>
      </c>
      <c r="D102" s="5" t="s">
        <v>1825</v>
      </c>
      <c r="E102" s="5" t="s">
        <v>1826</v>
      </c>
      <c r="F102" s="5" t="s">
        <v>1827</v>
      </c>
      <c r="G102" s="5" t="s">
        <v>1534</v>
      </c>
      <c r="J102" s="5" t="s">
        <v>2109</v>
      </c>
    </row>
    <row r="103" spans="1:10">
      <c r="A103" s="5">
        <v>102</v>
      </c>
      <c r="B103" s="5" t="s">
        <v>1466</v>
      </c>
      <c r="C103" s="5" t="s">
        <v>151</v>
      </c>
      <c r="D103" s="5" t="s">
        <v>1828</v>
      </c>
      <c r="E103" s="5" t="s">
        <v>1829</v>
      </c>
      <c r="F103" s="5" t="s">
        <v>1830</v>
      </c>
      <c r="G103" s="5" t="s">
        <v>1715</v>
      </c>
      <c r="H103" s="5" t="s">
        <v>1831</v>
      </c>
      <c r="J103" s="5" t="s">
        <v>2109</v>
      </c>
    </row>
    <row r="104" spans="1:10">
      <c r="A104" s="5">
        <v>103</v>
      </c>
      <c r="B104" s="5" t="s">
        <v>1466</v>
      </c>
      <c r="C104" s="5" t="s">
        <v>151</v>
      </c>
      <c r="D104" s="5" t="s">
        <v>1832</v>
      </c>
      <c r="E104" s="5" t="s">
        <v>1833</v>
      </c>
      <c r="F104" s="5" t="s">
        <v>1834</v>
      </c>
      <c r="G104" s="5" t="s">
        <v>1654</v>
      </c>
      <c r="H104" s="5" t="s">
        <v>1835</v>
      </c>
      <c r="J104" s="5" t="s">
        <v>2109</v>
      </c>
    </row>
    <row r="105" spans="1:10">
      <c r="A105" s="5">
        <v>104</v>
      </c>
      <c r="B105" s="5" t="s">
        <v>1466</v>
      </c>
      <c r="C105" s="5" t="s">
        <v>151</v>
      </c>
      <c r="D105" s="5" t="s">
        <v>1836</v>
      </c>
      <c r="E105" s="5" t="s">
        <v>1837</v>
      </c>
      <c r="F105" s="5" t="s">
        <v>1838</v>
      </c>
      <c r="G105" s="5" t="s">
        <v>1785</v>
      </c>
      <c r="H105" s="5" t="s">
        <v>1839</v>
      </c>
      <c r="J105" s="5" t="s">
        <v>2109</v>
      </c>
    </row>
    <row r="106" spans="1:10">
      <c r="A106" s="5">
        <v>105</v>
      </c>
      <c r="B106" s="5" t="s">
        <v>1466</v>
      </c>
      <c r="C106" s="5" t="s">
        <v>151</v>
      </c>
      <c r="D106" s="5" t="s">
        <v>1840</v>
      </c>
      <c r="E106" s="5" t="s">
        <v>1841</v>
      </c>
      <c r="F106" s="5" t="s">
        <v>1842</v>
      </c>
      <c r="G106" s="5" t="s">
        <v>1601</v>
      </c>
      <c r="J106" s="5" t="s">
        <v>2109</v>
      </c>
    </row>
    <row r="107" spans="1:10">
      <c r="A107" s="5">
        <v>106</v>
      </c>
      <c r="B107" s="5" t="s">
        <v>1466</v>
      </c>
      <c r="C107" s="5" t="s">
        <v>151</v>
      </c>
      <c r="D107" s="5" t="s">
        <v>1843</v>
      </c>
      <c r="E107" s="5" t="s">
        <v>1844</v>
      </c>
      <c r="F107" s="5" t="s">
        <v>1845</v>
      </c>
      <c r="G107" s="5" t="s">
        <v>1593</v>
      </c>
      <c r="J107" s="5" t="s">
        <v>2109</v>
      </c>
    </row>
    <row r="108" spans="1:10">
      <c r="A108" s="5">
        <v>107</v>
      </c>
      <c r="B108" s="5" t="s">
        <v>1466</v>
      </c>
      <c r="C108" s="5" t="s">
        <v>151</v>
      </c>
      <c r="D108" s="5" t="s">
        <v>1846</v>
      </c>
      <c r="E108" s="5" t="s">
        <v>1847</v>
      </c>
      <c r="F108" s="5" t="s">
        <v>1848</v>
      </c>
      <c r="G108" s="5" t="s">
        <v>1549</v>
      </c>
      <c r="J108" s="5" t="s">
        <v>2109</v>
      </c>
    </row>
    <row r="109" spans="1:10">
      <c r="A109" s="5">
        <v>108</v>
      </c>
      <c r="B109" s="5" t="s">
        <v>1466</v>
      </c>
      <c r="C109" s="5" t="s">
        <v>151</v>
      </c>
      <c r="D109" s="5" t="s">
        <v>1849</v>
      </c>
      <c r="E109" s="5" t="s">
        <v>1850</v>
      </c>
      <c r="F109" s="5" t="s">
        <v>1851</v>
      </c>
      <c r="G109" s="5" t="s">
        <v>1530</v>
      </c>
      <c r="H109" s="5" t="s">
        <v>1852</v>
      </c>
      <c r="J109" s="5" t="s">
        <v>2109</v>
      </c>
    </row>
    <row r="110" spans="1:10">
      <c r="A110" s="5">
        <v>109</v>
      </c>
      <c r="B110" s="5" t="s">
        <v>1466</v>
      </c>
      <c r="C110" s="5" t="s">
        <v>151</v>
      </c>
      <c r="D110" s="5" t="s">
        <v>1853</v>
      </c>
      <c r="E110" s="5" t="s">
        <v>1854</v>
      </c>
      <c r="F110" s="5" t="s">
        <v>1855</v>
      </c>
      <c r="G110" s="5" t="s">
        <v>1534</v>
      </c>
      <c r="J110" s="5" t="s">
        <v>2109</v>
      </c>
    </row>
    <row r="111" spans="1:10">
      <c r="A111" s="5">
        <v>110</v>
      </c>
      <c r="B111" s="5" t="s">
        <v>1466</v>
      </c>
      <c r="C111" s="5" t="s">
        <v>151</v>
      </c>
      <c r="D111" s="5" t="s">
        <v>1856</v>
      </c>
      <c r="E111" s="5" t="s">
        <v>1857</v>
      </c>
      <c r="F111" s="5" t="s">
        <v>1858</v>
      </c>
      <c r="G111" s="5" t="s">
        <v>1593</v>
      </c>
      <c r="J111" s="5" t="s">
        <v>2109</v>
      </c>
    </row>
    <row r="112" spans="1:10">
      <c r="A112" s="5">
        <v>111</v>
      </c>
      <c r="B112" s="5" t="s">
        <v>1466</v>
      </c>
      <c r="C112" s="5" t="s">
        <v>151</v>
      </c>
      <c r="D112" s="5" t="s">
        <v>1859</v>
      </c>
      <c r="E112" s="5" t="s">
        <v>1860</v>
      </c>
      <c r="F112" s="5" t="s">
        <v>1861</v>
      </c>
      <c r="G112" s="5" t="s">
        <v>1601</v>
      </c>
      <c r="J112" s="5" t="s">
        <v>2109</v>
      </c>
    </row>
    <row r="113" spans="1:10">
      <c r="A113" s="5">
        <v>112</v>
      </c>
      <c r="B113" s="5" t="s">
        <v>1466</v>
      </c>
      <c r="C113" s="5" t="s">
        <v>151</v>
      </c>
      <c r="D113" s="5" t="s">
        <v>1862</v>
      </c>
      <c r="E113" s="5" t="s">
        <v>1863</v>
      </c>
      <c r="F113" s="5" t="s">
        <v>1864</v>
      </c>
      <c r="G113" s="5" t="s">
        <v>1541</v>
      </c>
      <c r="H113" s="5" t="s">
        <v>1865</v>
      </c>
      <c r="J113" s="5" t="s">
        <v>2109</v>
      </c>
    </row>
    <row r="114" spans="1:10">
      <c r="A114" s="5">
        <v>113</v>
      </c>
      <c r="B114" s="5" t="s">
        <v>1466</v>
      </c>
      <c r="C114" s="5" t="s">
        <v>151</v>
      </c>
      <c r="D114" s="5" t="s">
        <v>1866</v>
      </c>
      <c r="E114" s="5" t="s">
        <v>1867</v>
      </c>
      <c r="F114" s="5" t="s">
        <v>1868</v>
      </c>
      <c r="G114" s="5" t="s">
        <v>1690</v>
      </c>
      <c r="H114" s="5" t="s">
        <v>1869</v>
      </c>
      <c r="J114" s="5" t="s">
        <v>2109</v>
      </c>
    </row>
    <row r="115" spans="1:10">
      <c r="A115" s="5">
        <v>114</v>
      </c>
      <c r="B115" s="5" t="s">
        <v>1466</v>
      </c>
      <c r="C115" s="5" t="s">
        <v>151</v>
      </c>
      <c r="D115" s="5" t="s">
        <v>1870</v>
      </c>
      <c r="E115" s="5" t="s">
        <v>1871</v>
      </c>
      <c r="F115" s="5" t="s">
        <v>1872</v>
      </c>
      <c r="G115" s="5" t="s">
        <v>1488</v>
      </c>
      <c r="H115" s="5" t="s">
        <v>1873</v>
      </c>
      <c r="J115" s="5" t="s">
        <v>2109</v>
      </c>
    </row>
    <row r="116" spans="1:10">
      <c r="A116" s="5">
        <v>115</v>
      </c>
      <c r="B116" s="5" t="s">
        <v>1466</v>
      </c>
      <c r="C116" s="5" t="s">
        <v>151</v>
      </c>
      <c r="D116" s="5" t="s">
        <v>1874</v>
      </c>
      <c r="E116" s="5" t="s">
        <v>1875</v>
      </c>
      <c r="F116" s="5" t="s">
        <v>1876</v>
      </c>
      <c r="G116" s="5" t="s">
        <v>1541</v>
      </c>
      <c r="J116" s="5" t="s">
        <v>2109</v>
      </c>
    </row>
    <row r="117" spans="1:10">
      <c r="A117" s="5">
        <v>116</v>
      </c>
      <c r="B117" s="5" t="s">
        <v>1466</v>
      </c>
      <c r="C117" s="5" t="s">
        <v>151</v>
      </c>
      <c r="D117" s="5" t="s">
        <v>1877</v>
      </c>
      <c r="E117" s="5" t="s">
        <v>1878</v>
      </c>
      <c r="F117" s="5" t="s">
        <v>1879</v>
      </c>
      <c r="G117" s="5" t="s">
        <v>1593</v>
      </c>
      <c r="H117" s="5" t="s">
        <v>1880</v>
      </c>
      <c r="J117" s="5" t="s">
        <v>2109</v>
      </c>
    </row>
    <row r="118" spans="1:10">
      <c r="A118" s="5">
        <v>117</v>
      </c>
      <c r="B118" s="5" t="s">
        <v>1466</v>
      </c>
      <c r="C118" s="5" t="s">
        <v>151</v>
      </c>
      <c r="D118" s="5" t="s">
        <v>1881</v>
      </c>
      <c r="E118" s="5" t="s">
        <v>1882</v>
      </c>
      <c r="F118" s="5" t="s">
        <v>1883</v>
      </c>
      <c r="G118" s="5" t="s">
        <v>1506</v>
      </c>
      <c r="J118" s="5" t="s">
        <v>2109</v>
      </c>
    </row>
    <row r="119" spans="1:10">
      <c r="A119" s="5">
        <v>118</v>
      </c>
      <c r="B119" s="5" t="s">
        <v>1466</v>
      </c>
      <c r="C119" s="5" t="s">
        <v>151</v>
      </c>
      <c r="D119" s="5" t="s">
        <v>1884</v>
      </c>
      <c r="E119" s="5" t="s">
        <v>1885</v>
      </c>
      <c r="F119" s="5" t="s">
        <v>1886</v>
      </c>
      <c r="G119" s="5" t="s">
        <v>1541</v>
      </c>
      <c r="H119" s="5" t="s">
        <v>1887</v>
      </c>
      <c r="J119" s="5" t="s">
        <v>2109</v>
      </c>
    </row>
    <row r="120" spans="1:10">
      <c r="A120" s="5">
        <v>119</v>
      </c>
      <c r="B120" s="5" t="s">
        <v>1466</v>
      </c>
      <c r="C120" s="5" t="s">
        <v>151</v>
      </c>
      <c r="D120" s="5" t="s">
        <v>1888</v>
      </c>
      <c r="E120" s="5" t="s">
        <v>1889</v>
      </c>
      <c r="F120" s="5" t="s">
        <v>1890</v>
      </c>
      <c r="G120" s="5" t="s">
        <v>1646</v>
      </c>
      <c r="H120" s="5" t="s">
        <v>1891</v>
      </c>
      <c r="J120" s="5" t="s">
        <v>2109</v>
      </c>
    </row>
    <row r="121" spans="1:10">
      <c r="A121" s="5">
        <v>120</v>
      </c>
      <c r="B121" s="5" t="s">
        <v>1466</v>
      </c>
      <c r="C121" s="5" t="s">
        <v>151</v>
      </c>
      <c r="D121" s="5" t="s">
        <v>1892</v>
      </c>
      <c r="E121" s="5" t="s">
        <v>1893</v>
      </c>
      <c r="F121" s="5" t="s">
        <v>1894</v>
      </c>
      <c r="G121" s="5" t="s">
        <v>1705</v>
      </c>
      <c r="J121" s="5" t="s">
        <v>2109</v>
      </c>
    </row>
    <row r="122" spans="1:10">
      <c r="A122" s="5">
        <v>121</v>
      </c>
      <c r="B122" s="5" t="s">
        <v>1466</v>
      </c>
      <c r="C122" s="5" t="s">
        <v>151</v>
      </c>
      <c r="D122" s="5" t="s">
        <v>1895</v>
      </c>
      <c r="E122" s="5" t="s">
        <v>1896</v>
      </c>
      <c r="F122" s="5" t="s">
        <v>1897</v>
      </c>
      <c r="G122" s="5" t="s">
        <v>1593</v>
      </c>
      <c r="J122" s="5" t="s">
        <v>2109</v>
      </c>
    </row>
    <row r="123" spans="1:10">
      <c r="A123" s="5">
        <v>122</v>
      </c>
      <c r="B123" s="5" t="s">
        <v>1466</v>
      </c>
      <c r="C123" s="5" t="s">
        <v>151</v>
      </c>
      <c r="D123" s="5" t="s">
        <v>1898</v>
      </c>
      <c r="E123" s="5" t="s">
        <v>1899</v>
      </c>
      <c r="F123" s="5" t="s">
        <v>1900</v>
      </c>
      <c r="G123" s="5" t="s">
        <v>1567</v>
      </c>
      <c r="H123" s="5" t="s">
        <v>1901</v>
      </c>
      <c r="J123" s="5" t="s">
        <v>2109</v>
      </c>
    </row>
    <row r="124" spans="1:10">
      <c r="A124" s="5">
        <v>123</v>
      </c>
      <c r="B124" s="5" t="s">
        <v>1466</v>
      </c>
      <c r="C124" s="5" t="s">
        <v>151</v>
      </c>
      <c r="D124" s="5" t="s">
        <v>1902</v>
      </c>
      <c r="E124" s="5" t="s">
        <v>1903</v>
      </c>
      <c r="F124" s="5" t="s">
        <v>1904</v>
      </c>
      <c r="G124" s="5" t="s">
        <v>1480</v>
      </c>
      <c r="H124" s="5" t="s">
        <v>1905</v>
      </c>
      <c r="J124" s="5" t="s">
        <v>2109</v>
      </c>
    </row>
    <row r="125" spans="1:10">
      <c r="A125" s="5">
        <v>124</v>
      </c>
      <c r="B125" s="5" t="s">
        <v>1466</v>
      </c>
      <c r="C125" s="5" t="s">
        <v>151</v>
      </c>
      <c r="D125" s="5" t="s">
        <v>1906</v>
      </c>
      <c r="E125" s="5" t="s">
        <v>1907</v>
      </c>
      <c r="F125" s="5" t="s">
        <v>1908</v>
      </c>
      <c r="G125" s="5" t="s">
        <v>1654</v>
      </c>
      <c r="J125" s="5" t="s">
        <v>2109</v>
      </c>
    </row>
    <row r="126" spans="1:10">
      <c r="A126" s="5">
        <v>125</v>
      </c>
      <c r="B126" s="5" t="s">
        <v>1466</v>
      </c>
      <c r="C126" s="5" t="s">
        <v>151</v>
      </c>
      <c r="D126" s="5" t="s">
        <v>1909</v>
      </c>
      <c r="E126" s="5" t="s">
        <v>1910</v>
      </c>
      <c r="F126" s="5" t="s">
        <v>1911</v>
      </c>
      <c r="G126" s="5" t="s">
        <v>1605</v>
      </c>
      <c r="H126" s="5" t="s">
        <v>1912</v>
      </c>
      <c r="J126" s="5" t="s">
        <v>2109</v>
      </c>
    </row>
    <row r="127" spans="1:10">
      <c r="A127" s="5">
        <v>126</v>
      </c>
      <c r="B127" s="5" t="s">
        <v>1466</v>
      </c>
      <c r="C127" s="5" t="s">
        <v>151</v>
      </c>
      <c r="D127" s="5" t="s">
        <v>1913</v>
      </c>
      <c r="E127" s="5" t="s">
        <v>1914</v>
      </c>
      <c r="F127" s="5" t="s">
        <v>1915</v>
      </c>
      <c r="G127" s="5" t="s">
        <v>1517</v>
      </c>
      <c r="J127" s="5" t="s">
        <v>2109</v>
      </c>
    </row>
    <row r="128" spans="1:10">
      <c r="A128" s="5">
        <v>127</v>
      </c>
      <c r="B128" s="5" t="s">
        <v>1466</v>
      </c>
      <c r="C128" s="5" t="s">
        <v>151</v>
      </c>
      <c r="D128" s="5" t="s">
        <v>1916</v>
      </c>
      <c r="E128" s="5" t="s">
        <v>1917</v>
      </c>
      <c r="F128" s="5" t="s">
        <v>1918</v>
      </c>
      <c r="G128" s="5" t="s">
        <v>1919</v>
      </c>
      <c r="J128" s="5" t="s">
        <v>2109</v>
      </c>
    </row>
    <row r="129" spans="1:10">
      <c r="A129" s="5">
        <v>128</v>
      </c>
      <c r="B129" s="5" t="s">
        <v>1466</v>
      </c>
      <c r="C129" s="5" t="s">
        <v>151</v>
      </c>
      <c r="D129" s="5" t="s">
        <v>1920</v>
      </c>
      <c r="E129" s="5" t="s">
        <v>1921</v>
      </c>
      <c r="F129" s="5" t="s">
        <v>1922</v>
      </c>
      <c r="G129" s="5" t="s">
        <v>1654</v>
      </c>
      <c r="J129" s="5" t="s">
        <v>2109</v>
      </c>
    </row>
    <row r="130" spans="1:10">
      <c r="A130" s="5">
        <v>129</v>
      </c>
      <c r="B130" s="5" t="s">
        <v>1466</v>
      </c>
      <c r="C130" s="5" t="s">
        <v>151</v>
      </c>
      <c r="D130" s="5" t="s">
        <v>1923</v>
      </c>
      <c r="E130" s="5" t="s">
        <v>1924</v>
      </c>
      <c r="F130" s="5" t="s">
        <v>1925</v>
      </c>
      <c r="G130" s="5" t="s">
        <v>1654</v>
      </c>
      <c r="J130" s="5" t="s">
        <v>2109</v>
      </c>
    </row>
    <row r="131" spans="1:10">
      <c r="A131" s="5">
        <v>130</v>
      </c>
      <c r="B131" s="5" t="s">
        <v>1466</v>
      </c>
      <c r="C131" s="5" t="s">
        <v>151</v>
      </c>
      <c r="D131" s="5" t="s">
        <v>1926</v>
      </c>
      <c r="E131" s="5" t="s">
        <v>1927</v>
      </c>
      <c r="F131" s="5" t="s">
        <v>1928</v>
      </c>
      <c r="G131" s="5" t="s">
        <v>1484</v>
      </c>
      <c r="J131" s="5" t="s">
        <v>2109</v>
      </c>
    </row>
    <row r="132" spans="1:10">
      <c r="A132" s="5">
        <v>131</v>
      </c>
      <c r="B132" s="5" t="s">
        <v>1466</v>
      </c>
      <c r="C132" s="5" t="s">
        <v>151</v>
      </c>
      <c r="D132" s="5" t="s">
        <v>1929</v>
      </c>
      <c r="E132" s="5" t="s">
        <v>1930</v>
      </c>
      <c r="F132" s="5" t="s">
        <v>1931</v>
      </c>
      <c r="G132" s="5" t="s">
        <v>1785</v>
      </c>
      <c r="J132" s="5" t="s">
        <v>2109</v>
      </c>
    </row>
    <row r="133" spans="1:10">
      <c r="A133" s="5">
        <v>132</v>
      </c>
      <c r="B133" s="5" t="s">
        <v>1466</v>
      </c>
      <c r="C133" s="5" t="s">
        <v>151</v>
      </c>
      <c r="D133" s="5" t="s">
        <v>1932</v>
      </c>
      <c r="E133" s="5" t="s">
        <v>1933</v>
      </c>
      <c r="F133" s="5" t="s">
        <v>1934</v>
      </c>
      <c r="G133" s="5" t="s">
        <v>1705</v>
      </c>
      <c r="J133" s="5" t="s">
        <v>2109</v>
      </c>
    </row>
    <row r="134" spans="1:10">
      <c r="A134" s="5">
        <v>133</v>
      </c>
      <c r="B134" s="5" t="s">
        <v>1466</v>
      </c>
      <c r="C134" s="5" t="s">
        <v>151</v>
      </c>
      <c r="D134" s="5" t="s">
        <v>1935</v>
      </c>
      <c r="E134" s="5" t="s">
        <v>1936</v>
      </c>
      <c r="F134" s="5" t="s">
        <v>1937</v>
      </c>
      <c r="G134" s="5" t="s">
        <v>1593</v>
      </c>
      <c r="J134" s="5" t="s">
        <v>2109</v>
      </c>
    </row>
    <row r="135" spans="1:10">
      <c r="A135" s="5">
        <v>134</v>
      </c>
      <c r="B135" s="5" t="s">
        <v>1466</v>
      </c>
      <c r="C135" s="5" t="s">
        <v>151</v>
      </c>
      <c r="D135" s="5" t="s">
        <v>1938</v>
      </c>
      <c r="E135" s="5" t="s">
        <v>1939</v>
      </c>
      <c r="F135" s="5" t="s">
        <v>1940</v>
      </c>
      <c r="G135" s="5" t="s">
        <v>1705</v>
      </c>
      <c r="J135" s="5" t="s">
        <v>2109</v>
      </c>
    </row>
    <row r="136" spans="1:10">
      <c r="A136" s="5">
        <v>135</v>
      </c>
      <c r="B136" s="5" t="s">
        <v>1466</v>
      </c>
      <c r="C136" s="5" t="s">
        <v>151</v>
      </c>
      <c r="D136" s="5" t="s">
        <v>1941</v>
      </c>
      <c r="E136" s="5" t="s">
        <v>1942</v>
      </c>
      <c r="F136" s="5" t="s">
        <v>1943</v>
      </c>
      <c r="G136" s="5" t="s">
        <v>1601</v>
      </c>
      <c r="J136" s="5" t="s">
        <v>2109</v>
      </c>
    </row>
    <row r="137" spans="1:10">
      <c r="A137" s="5">
        <v>136</v>
      </c>
      <c r="B137" s="5" t="s">
        <v>1466</v>
      </c>
      <c r="C137" s="5" t="s">
        <v>151</v>
      </c>
      <c r="D137" s="5" t="s">
        <v>1944</v>
      </c>
      <c r="E137" s="5" t="s">
        <v>1945</v>
      </c>
      <c r="F137" s="5" t="s">
        <v>1946</v>
      </c>
      <c r="G137" s="5" t="s">
        <v>1506</v>
      </c>
      <c r="H137" s="5" t="s">
        <v>1659</v>
      </c>
      <c r="J137" s="5" t="s">
        <v>2109</v>
      </c>
    </row>
    <row r="138" spans="1:10">
      <c r="A138" s="5">
        <v>137</v>
      </c>
      <c r="B138" s="5" t="s">
        <v>1466</v>
      </c>
      <c r="C138" s="5" t="s">
        <v>151</v>
      </c>
      <c r="D138" s="5" t="s">
        <v>1947</v>
      </c>
      <c r="E138" s="5" t="s">
        <v>1948</v>
      </c>
      <c r="F138" s="5" t="s">
        <v>1949</v>
      </c>
      <c r="G138" s="5" t="s">
        <v>1950</v>
      </c>
      <c r="J138" s="5" t="s">
        <v>2109</v>
      </c>
    </row>
    <row r="139" spans="1:10">
      <c r="A139" s="5">
        <v>138</v>
      </c>
      <c r="B139" s="5" t="s">
        <v>1466</v>
      </c>
      <c r="C139" s="5" t="s">
        <v>151</v>
      </c>
      <c r="D139" s="5" t="s">
        <v>1951</v>
      </c>
      <c r="E139" s="5" t="s">
        <v>1952</v>
      </c>
      <c r="F139" s="5" t="s">
        <v>1807</v>
      </c>
      <c r="G139" s="5" t="s">
        <v>1953</v>
      </c>
      <c r="J139" s="5" t="s">
        <v>2109</v>
      </c>
    </row>
    <row r="140" spans="1:10">
      <c r="A140" s="5">
        <v>139</v>
      </c>
      <c r="B140" s="5" t="s">
        <v>1466</v>
      </c>
      <c r="C140" s="5" t="s">
        <v>151</v>
      </c>
      <c r="D140" s="5" t="s">
        <v>1954</v>
      </c>
      <c r="E140" s="5" t="s">
        <v>1955</v>
      </c>
      <c r="F140" s="5" t="s">
        <v>1807</v>
      </c>
      <c r="G140" s="5" t="s">
        <v>1956</v>
      </c>
      <c r="J140" s="5" t="s">
        <v>2109</v>
      </c>
    </row>
    <row r="141" spans="1:10">
      <c r="A141" s="5">
        <v>140</v>
      </c>
      <c r="B141" s="5" t="s">
        <v>1466</v>
      </c>
      <c r="C141" s="5" t="s">
        <v>151</v>
      </c>
      <c r="D141" s="5" t="s">
        <v>1957</v>
      </c>
      <c r="E141" s="5" t="s">
        <v>1958</v>
      </c>
      <c r="F141" s="5" t="s">
        <v>1807</v>
      </c>
      <c r="G141" s="5" t="s">
        <v>1959</v>
      </c>
      <c r="J141" s="5" t="s">
        <v>2109</v>
      </c>
    </row>
    <row r="142" spans="1:10">
      <c r="A142" s="5">
        <v>141</v>
      </c>
      <c r="B142" s="5" t="s">
        <v>1466</v>
      </c>
      <c r="C142" s="5" t="s">
        <v>151</v>
      </c>
      <c r="D142" s="5" t="s">
        <v>1960</v>
      </c>
      <c r="E142" s="5" t="s">
        <v>1961</v>
      </c>
      <c r="F142" s="5" t="s">
        <v>1962</v>
      </c>
      <c r="G142" s="5" t="s">
        <v>1593</v>
      </c>
      <c r="J142" s="5" t="s">
        <v>2109</v>
      </c>
    </row>
    <row r="143" spans="1:10">
      <c r="A143" s="5">
        <v>142</v>
      </c>
      <c r="B143" s="5" t="s">
        <v>1466</v>
      </c>
      <c r="C143" s="5" t="s">
        <v>151</v>
      </c>
      <c r="D143" s="5" t="s">
        <v>1963</v>
      </c>
      <c r="E143" s="5" t="s">
        <v>1964</v>
      </c>
      <c r="F143" s="5" t="s">
        <v>1965</v>
      </c>
      <c r="G143" s="5" t="s">
        <v>1541</v>
      </c>
      <c r="J143" s="5" t="s">
        <v>2109</v>
      </c>
    </row>
    <row r="144" spans="1:10">
      <c r="A144" s="5">
        <v>143</v>
      </c>
      <c r="B144" s="5" t="s">
        <v>1466</v>
      </c>
      <c r="C144" s="5" t="s">
        <v>151</v>
      </c>
      <c r="D144" s="5" t="s">
        <v>1966</v>
      </c>
      <c r="E144" s="5" t="s">
        <v>1967</v>
      </c>
      <c r="F144" s="5" t="s">
        <v>1968</v>
      </c>
      <c r="G144" s="5" t="s">
        <v>1506</v>
      </c>
      <c r="J144" s="5" t="s">
        <v>2109</v>
      </c>
    </row>
    <row r="145" spans="1:10">
      <c r="A145" s="5">
        <v>144</v>
      </c>
      <c r="B145" s="5" t="s">
        <v>1466</v>
      </c>
      <c r="C145" s="5" t="s">
        <v>151</v>
      </c>
      <c r="D145" s="5" t="s">
        <v>1969</v>
      </c>
      <c r="E145" s="5" t="s">
        <v>1970</v>
      </c>
      <c r="F145" s="5" t="s">
        <v>1971</v>
      </c>
      <c r="G145" s="5" t="s">
        <v>1715</v>
      </c>
      <c r="J145" s="5" t="s">
        <v>2109</v>
      </c>
    </row>
    <row r="146" spans="1:10">
      <c r="A146" s="5">
        <v>145</v>
      </c>
      <c r="B146" s="5" t="s">
        <v>1466</v>
      </c>
      <c r="C146" s="5" t="s">
        <v>151</v>
      </c>
      <c r="D146" s="5" t="s">
        <v>1972</v>
      </c>
      <c r="E146" s="5" t="s">
        <v>1973</v>
      </c>
      <c r="F146" s="5" t="s">
        <v>1974</v>
      </c>
      <c r="G146" s="5" t="s">
        <v>1506</v>
      </c>
      <c r="J146" s="5" t="s">
        <v>2109</v>
      </c>
    </row>
    <row r="147" spans="1:10">
      <c r="A147" s="5">
        <v>146</v>
      </c>
      <c r="B147" s="5" t="s">
        <v>1466</v>
      </c>
      <c r="C147" s="5" t="s">
        <v>151</v>
      </c>
      <c r="D147" s="5" t="s">
        <v>1975</v>
      </c>
      <c r="E147" s="5" t="s">
        <v>1976</v>
      </c>
      <c r="F147" s="5" t="s">
        <v>1977</v>
      </c>
      <c r="G147" s="5" t="s">
        <v>1646</v>
      </c>
      <c r="J147" s="5" t="s">
        <v>2109</v>
      </c>
    </row>
    <row r="148" spans="1:10">
      <c r="A148" s="5">
        <v>147</v>
      </c>
      <c r="B148" s="5" t="s">
        <v>1466</v>
      </c>
      <c r="C148" s="5" t="s">
        <v>151</v>
      </c>
      <c r="D148" s="5" t="s">
        <v>1978</v>
      </c>
      <c r="E148" s="5" t="s">
        <v>1979</v>
      </c>
      <c r="F148" s="5" t="s">
        <v>1980</v>
      </c>
      <c r="G148" s="5" t="s">
        <v>1506</v>
      </c>
      <c r="H148" s="5" t="s">
        <v>1659</v>
      </c>
      <c r="J148" s="5" t="s">
        <v>2109</v>
      </c>
    </row>
    <row r="149" spans="1:10">
      <c r="A149" s="5">
        <v>148</v>
      </c>
      <c r="B149" s="5" t="s">
        <v>1466</v>
      </c>
      <c r="C149" s="5" t="s">
        <v>151</v>
      </c>
      <c r="D149" s="5" t="s">
        <v>1981</v>
      </c>
      <c r="E149" s="5" t="s">
        <v>1982</v>
      </c>
      <c r="F149" s="5" t="s">
        <v>1983</v>
      </c>
      <c r="G149" s="5" t="s">
        <v>1506</v>
      </c>
      <c r="J149" s="5" t="s">
        <v>2109</v>
      </c>
    </row>
    <row r="150" spans="1:10">
      <c r="A150" s="5">
        <v>149</v>
      </c>
      <c r="B150" s="5" t="s">
        <v>1466</v>
      </c>
      <c r="C150" s="5" t="s">
        <v>151</v>
      </c>
      <c r="D150" s="5" t="s">
        <v>1984</v>
      </c>
      <c r="E150" s="5" t="s">
        <v>1985</v>
      </c>
      <c r="F150" s="5" t="s">
        <v>1986</v>
      </c>
      <c r="G150" s="5" t="s">
        <v>1605</v>
      </c>
      <c r="J150" s="5" t="s">
        <v>2109</v>
      </c>
    </row>
    <row r="151" spans="1:10">
      <c r="A151" s="5">
        <v>150</v>
      </c>
      <c r="B151" s="5" t="s">
        <v>1466</v>
      </c>
      <c r="C151" s="5" t="s">
        <v>151</v>
      </c>
      <c r="D151" s="5" t="s">
        <v>1987</v>
      </c>
      <c r="E151" s="5" t="s">
        <v>1988</v>
      </c>
      <c r="F151" s="5" t="s">
        <v>1989</v>
      </c>
      <c r="G151" s="5" t="s">
        <v>1705</v>
      </c>
      <c r="J151" s="5" t="s">
        <v>2109</v>
      </c>
    </row>
    <row r="152" spans="1:10">
      <c r="A152" s="5">
        <v>151</v>
      </c>
      <c r="B152" s="5" t="s">
        <v>1466</v>
      </c>
      <c r="C152" s="5" t="s">
        <v>151</v>
      </c>
      <c r="D152" s="5" t="s">
        <v>1990</v>
      </c>
      <c r="E152" s="5" t="s">
        <v>1991</v>
      </c>
      <c r="F152" s="5" t="s">
        <v>1992</v>
      </c>
      <c r="G152" s="5" t="s">
        <v>1715</v>
      </c>
      <c r="J152" s="5" t="s">
        <v>2109</v>
      </c>
    </row>
    <row r="153" spans="1:10">
      <c r="A153" s="5">
        <v>152</v>
      </c>
      <c r="B153" s="5" t="s">
        <v>1466</v>
      </c>
      <c r="C153" s="5" t="s">
        <v>151</v>
      </c>
      <c r="D153" s="5" t="s">
        <v>1993</v>
      </c>
      <c r="E153" s="5" t="s">
        <v>1994</v>
      </c>
      <c r="F153" s="5" t="s">
        <v>1995</v>
      </c>
      <c r="G153" s="5" t="s">
        <v>1517</v>
      </c>
      <c r="J153" s="5" t="s">
        <v>2109</v>
      </c>
    </row>
    <row r="154" spans="1:10">
      <c r="A154" s="5">
        <v>153</v>
      </c>
      <c r="B154" s="5" t="s">
        <v>1466</v>
      </c>
      <c r="C154" s="5" t="s">
        <v>151</v>
      </c>
      <c r="D154" s="5" t="s">
        <v>1996</v>
      </c>
      <c r="E154" s="5" t="s">
        <v>1997</v>
      </c>
      <c r="F154" s="5" t="s">
        <v>1998</v>
      </c>
      <c r="G154" s="5" t="s">
        <v>1553</v>
      </c>
      <c r="J154" s="5" t="s">
        <v>2109</v>
      </c>
    </row>
    <row r="155" spans="1:10">
      <c r="A155" s="5">
        <v>154</v>
      </c>
      <c r="B155" s="5" t="s">
        <v>1466</v>
      </c>
      <c r="C155" s="5" t="s">
        <v>151</v>
      </c>
      <c r="D155" s="5" t="s">
        <v>1999</v>
      </c>
      <c r="E155" s="5" t="s">
        <v>2000</v>
      </c>
      <c r="F155" s="5" t="s">
        <v>2001</v>
      </c>
      <c r="G155" s="5" t="s">
        <v>1506</v>
      </c>
      <c r="J155" s="5" t="s">
        <v>2109</v>
      </c>
    </row>
    <row r="156" spans="1:10">
      <c r="A156" s="5">
        <v>155</v>
      </c>
      <c r="B156" s="5" t="s">
        <v>1466</v>
      </c>
      <c r="C156" s="5" t="s">
        <v>151</v>
      </c>
      <c r="D156" s="5" t="s">
        <v>2002</v>
      </c>
      <c r="E156" s="5" t="s">
        <v>2003</v>
      </c>
      <c r="F156" s="5" t="s">
        <v>2004</v>
      </c>
      <c r="G156" s="5" t="s">
        <v>1705</v>
      </c>
      <c r="J156" s="5" t="s">
        <v>2109</v>
      </c>
    </row>
    <row r="157" spans="1:10">
      <c r="A157" s="5">
        <v>156</v>
      </c>
      <c r="B157" s="5" t="s">
        <v>1466</v>
      </c>
      <c r="C157" s="5" t="s">
        <v>151</v>
      </c>
      <c r="D157" s="5" t="s">
        <v>2005</v>
      </c>
      <c r="E157" s="5" t="s">
        <v>2006</v>
      </c>
      <c r="F157" s="5" t="s">
        <v>2007</v>
      </c>
      <c r="G157" s="5" t="s">
        <v>1705</v>
      </c>
      <c r="J157" s="5" t="s">
        <v>2109</v>
      </c>
    </row>
    <row r="158" spans="1:10">
      <c r="A158" s="5">
        <v>157</v>
      </c>
      <c r="B158" s="5" t="s">
        <v>1466</v>
      </c>
      <c r="C158" s="5" t="s">
        <v>151</v>
      </c>
      <c r="D158" s="5" t="s">
        <v>2008</v>
      </c>
      <c r="E158" s="5" t="s">
        <v>2009</v>
      </c>
      <c r="F158" s="5" t="s">
        <v>2010</v>
      </c>
      <c r="G158" s="5" t="s">
        <v>1484</v>
      </c>
      <c r="H158" s="5" t="s">
        <v>1831</v>
      </c>
      <c r="J158" s="5" t="s">
        <v>2109</v>
      </c>
    </row>
    <row r="159" spans="1:10">
      <c r="A159" s="5">
        <v>158</v>
      </c>
      <c r="B159" s="5" t="s">
        <v>1466</v>
      </c>
      <c r="C159" s="5" t="s">
        <v>151</v>
      </c>
      <c r="D159" s="5" t="s">
        <v>2011</v>
      </c>
      <c r="E159" s="5" t="s">
        <v>2012</v>
      </c>
      <c r="F159" s="5" t="s">
        <v>2013</v>
      </c>
      <c r="G159" s="5" t="s">
        <v>1654</v>
      </c>
      <c r="J159" s="5" t="s">
        <v>2109</v>
      </c>
    </row>
    <row r="160" spans="1:10">
      <c r="A160" s="5">
        <v>159</v>
      </c>
      <c r="B160" s="5" t="s">
        <v>1466</v>
      </c>
      <c r="C160" s="5" t="s">
        <v>151</v>
      </c>
      <c r="D160" s="5" t="s">
        <v>2014</v>
      </c>
      <c r="E160" s="5" t="s">
        <v>2015</v>
      </c>
      <c r="F160" s="5" t="s">
        <v>2016</v>
      </c>
      <c r="G160" s="5" t="s">
        <v>1654</v>
      </c>
      <c r="J160" s="5" t="s">
        <v>2109</v>
      </c>
    </row>
    <row r="161" spans="1:10">
      <c r="A161" s="5">
        <v>160</v>
      </c>
      <c r="B161" s="5" t="s">
        <v>1466</v>
      </c>
      <c r="C161" s="5" t="s">
        <v>151</v>
      </c>
      <c r="D161" s="5" t="s">
        <v>2017</v>
      </c>
      <c r="E161" s="5" t="s">
        <v>2018</v>
      </c>
      <c r="F161" s="5" t="s">
        <v>2019</v>
      </c>
      <c r="G161" s="5" t="s">
        <v>1534</v>
      </c>
      <c r="J161" s="5" t="s">
        <v>2109</v>
      </c>
    </row>
    <row r="162" spans="1:10">
      <c r="A162" s="5">
        <v>161</v>
      </c>
      <c r="B162" s="5" t="s">
        <v>1466</v>
      </c>
      <c r="C162" s="5" t="s">
        <v>151</v>
      </c>
      <c r="D162" s="5" t="s">
        <v>2020</v>
      </c>
      <c r="E162" s="5" t="s">
        <v>2021</v>
      </c>
      <c r="F162" s="5" t="s">
        <v>2022</v>
      </c>
      <c r="G162" s="5" t="s">
        <v>1593</v>
      </c>
      <c r="J162" s="5" t="s">
        <v>2109</v>
      </c>
    </row>
    <row r="163" spans="1:10">
      <c r="A163" s="5">
        <v>162</v>
      </c>
      <c r="B163" s="5" t="s">
        <v>1466</v>
      </c>
      <c r="C163" s="5" t="s">
        <v>151</v>
      </c>
      <c r="D163" s="5" t="s">
        <v>2023</v>
      </c>
      <c r="E163" s="5" t="s">
        <v>2024</v>
      </c>
      <c r="F163" s="5" t="s">
        <v>2025</v>
      </c>
      <c r="G163" s="5" t="s">
        <v>1506</v>
      </c>
      <c r="J163" s="5" t="s">
        <v>2109</v>
      </c>
    </row>
    <row r="164" spans="1:10">
      <c r="A164" s="5">
        <v>163</v>
      </c>
      <c r="B164" s="5" t="s">
        <v>1466</v>
      </c>
      <c r="C164" s="5" t="s">
        <v>151</v>
      </c>
      <c r="D164" s="5" t="s">
        <v>2026</v>
      </c>
      <c r="E164" s="5" t="s">
        <v>2027</v>
      </c>
      <c r="F164" s="5" t="s">
        <v>2028</v>
      </c>
      <c r="G164" s="5" t="s">
        <v>1605</v>
      </c>
      <c r="H164" s="5" t="s">
        <v>2029</v>
      </c>
      <c r="J164" s="5" t="s">
        <v>2109</v>
      </c>
    </row>
    <row r="165" spans="1:10">
      <c r="A165" s="5">
        <v>164</v>
      </c>
      <c r="B165" s="5" t="s">
        <v>1466</v>
      </c>
      <c r="C165" s="5" t="s">
        <v>151</v>
      </c>
      <c r="D165" s="5" t="s">
        <v>2030</v>
      </c>
      <c r="E165" s="5" t="s">
        <v>2031</v>
      </c>
      <c r="F165" s="5" t="s">
        <v>2032</v>
      </c>
      <c r="G165" s="5" t="s">
        <v>1513</v>
      </c>
      <c r="J165" s="5" t="s">
        <v>2109</v>
      </c>
    </row>
    <row r="166" spans="1:10">
      <c r="A166" s="5">
        <v>165</v>
      </c>
      <c r="B166" s="5" t="s">
        <v>1466</v>
      </c>
      <c r="C166" s="5" t="s">
        <v>151</v>
      </c>
      <c r="D166" s="5" t="s">
        <v>2033</v>
      </c>
      <c r="E166" s="5" t="s">
        <v>2034</v>
      </c>
      <c r="F166" s="5" t="s">
        <v>2035</v>
      </c>
      <c r="G166" s="5" t="s">
        <v>2036</v>
      </c>
      <c r="J166" s="5" t="s">
        <v>2109</v>
      </c>
    </row>
    <row r="167" spans="1:10">
      <c r="A167" s="5">
        <v>166</v>
      </c>
      <c r="B167" s="5" t="s">
        <v>1466</v>
      </c>
      <c r="C167" s="5" t="s">
        <v>151</v>
      </c>
      <c r="D167" s="5" t="s">
        <v>2037</v>
      </c>
      <c r="E167" s="5" t="s">
        <v>2038</v>
      </c>
      <c r="F167" s="5" t="s">
        <v>2039</v>
      </c>
      <c r="G167" s="5" t="s">
        <v>1785</v>
      </c>
      <c r="J167" s="5" t="s">
        <v>2109</v>
      </c>
    </row>
    <row r="168" spans="1:10">
      <c r="A168" s="5">
        <v>167</v>
      </c>
      <c r="B168" s="5" t="s">
        <v>1466</v>
      </c>
      <c r="C168" s="5" t="s">
        <v>151</v>
      </c>
      <c r="D168" s="5" t="s">
        <v>2040</v>
      </c>
      <c r="E168" s="5" t="s">
        <v>2041</v>
      </c>
      <c r="F168" s="5" t="s">
        <v>2042</v>
      </c>
      <c r="G168" s="5" t="s">
        <v>1785</v>
      </c>
      <c r="J168" s="5" t="s">
        <v>2109</v>
      </c>
    </row>
    <row r="169" spans="1:10">
      <c r="A169" s="5">
        <v>168</v>
      </c>
      <c r="B169" s="5" t="s">
        <v>1466</v>
      </c>
      <c r="C169" s="5" t="s">
        <v>151</v>
      </c>
      <c r="D169" s="5" t="s">
        <v>2043</v>
      </c>
      <c r="E169" s="5" t="s">
        <v>2044</v>
      </c>
      <c r="F169" s="5" t="s">
        <v>2045</v>
      </c>
      <c r="G169" s="5" t="s">
        <v>1690</v>
      </c>
      <c r="J169" s="5" t="s">
        <v>2109</v>
      </c>
    </row>
    <row r="170" spans="1:10">
      <c r="A170" s="5">
        <v>169</v>
      </c>
      <c r="B170" s="5" t="s">
        <v>1466</v>
      </c>
      <c r="C170" s="5" t="s">
        <v>151</v>
      </c>
      <c r="D170" s="5" t="s">
        <v>2046</v>
      </c>
      <c r="E170" s="5" t="s">
        <v>2047</v>
      </c>
      <c r="F170" s="5" t="s">
        <v>2048</v>
      </c>
      <c r="G170" s="5" t="s">
        <v>1785</v>
      </c>
      <c r="J170" s="5" t="s">
        <v>2109</v>
      </c>
    </row>
    <row r="171" spans="1:10">
      <c r="A171" s="5">
        <v>170</v>
      </c>
      <c r="B171" s="5" t="s">
        <v>1466</v>
      </c>
      <c r="C171" s="5" t="s">
        <v>151</v>
      </c>
      <c r="D171" s="5" t="s">
        <v>2049</v>
      </c>
      <c r="E171" s="5" t="s">
        <v>2050</v>
      </c>
      <c r="F171" s="5" t="s">
        <v>2051</v>
      </c>
      <c r="G171" s="5" t="s">
        <v>1768</v>
      </c>
      <c r="J171" s="5" t="s">
        <v>2109</v>
      </c>
    </row>
    <row r="172" spans="1:10">
      <c r="A172" s="5">
        <v>171</v>
      </c>
      <c r="B172" s="5" t="s">
        <v>1466</v>
      </c>
      <c r="C172" s="5" t="s">
        <v>151</v>
      </c>
      <c r="D172" s="5" t="s">
        <v>2052</v>
      </c>
      <c r="E172" s="5" t="s">
        <v>2053</v>
      </c>
      <c r="F172" s="5" t="s">
        <v>2054</v>
      </c>
      <c r="G172" s="5" t="s">
        <v>1646</v>
      </c>
      <c r="J172" s="5" t="s">
        <v>2109</v>
      </c>
    </row>
    <row r="173" spans="1:10">
      <c r="A173" s="5">
        <v>172</v>
      </c>
      <c r="B173" s="5" t="s">
        <v>1466</v>
      </c>
      <c r="C173" s="5" t="s">
        <v>151</v>
      </c>
      <c r="D173" s="5" t="s">
        <v>2055</v>
      </c>
      <c r="E173" s="5" t="s">
        <v>2056</v>
      </c>
      <c r="F173" s="5" t="s">
        <v>2057</v>
      </c>
      <c r="G173" s="5" t="s">
        <v>2058</v>
      </c>
      <c r="H173" s="5" t="s">
        <v>2059</v>
      </c>
      <c r="J173" s="5" t="s">
        <v>2109</v>
      </c>
    </row>
    <row r="174" spans="1:10">
      <c r="A174" s="5">
        <v>173</v>
      </c>
      <c r="B174" s="5" t="s">
        <v>1466</v>
      </c>
      <c r="C174" s="5" t="s">
        <v>151</v>
      </c>
      <c r="D174" s="5" t="s">
        <v>2060</v>
      </c>
      <c r="E174" s="5" t="s">
        <v>2061</v>
      </c>
      <c r="F174" s="5" t="s">
        <v>2062</v>
      </c>
      <c r="G174" s="5" t="s">
        <v>1484</v>
      </c>
      <c r="H174" s="5" t="s">
        <v>2063</v>
      </c>
      <c r="J174" s="5" t="s">
        <v>2109</v>
      </c>
    </row>
    <row r="175" spans="1:10">
      <c r="A175" s="5">
        <v>174</v>
      </c>
      <c r="B175" s="5" t="s">
        <v>1466</v>
      </c>
      <c r="C175" s="5" t="s">
        <v>151</v>
      </c>
      <c r="D175" s="5" t="s">
        <v>2064</v>
      </c>
      <c r="E175" s="5" t="s">
        <v>2065</v>
      </c>
      <c r="F175" s="5" t="s">
        <v>2066</v>
      </c>
      <c r="G175" s="5" t="s">
        <v>1715</v>
      </c>
      <c r="J175" s="5" t="s">
        <v>2109</v>
      </c>
    </row>
    <row r="176" spans="1:10">
      <c r="A176" s="5">
        <v>175</v>
      </c>
      <c r="B176" s="5" t="s">
        <v>1466</v>
      </c>
      <c r="C176" s="5" t="s">
        <v>151</v>
      </c>
      <c r="D176" s="5" t="s">
        <v>2067</v>
      </c>
      <c r="E176" s="5" t="s">
        <v>2068</v>
      </c>
      <c r="F176" s="5" t="s">
        <v>2069</v>
      </c>
      <c r="G176" s="5" t="s">
        <v>2058</v>
      </c>
      <c r="J176" s="5" t="s">
        <v>2109</v>
      </c>
    </row>
    <row r="177" spans="1:10">
      <c r="A177" s="5">
        <v>176</v>
      </c>
      <c r="B177" s="5" t="s">
        <v>1466</v>
      </c>
      <c r="C177" s="5" t="s">
        <v>151</v>
      </c>
      <c r="D177" s="5" t="s">
        <v>2070</v>
      </c>
      <c r="E177" s="5" t="s">
        <v>2071</v>
      </c>
      <c r="F177" s="5" t="s">
        <v>2072</v>
      </c>
      <c r="G177" s="5" t="s">
        <v>1545</v>
      </c>
      <c r="J177" s="5" t="s">
        <v>2109</v>
      </c>
    </row>
    <row r="178" spans="1:10">
      <c r="A178" s="5">
        <v>177</v>
      </c>
      <c r="B178" s="5" t="s">
        <v>1466</v>
      </c>
      <c r="C178" s="5" t="s">
        <v>151</v>
      </c>
      <c r="D178" s="5" t="s">
        <v>2073</v>
      </c>
      <c r="E178" s="5" t="s">
        <v>2074</v>
      </c>
      <c r="F178" s="5" t="s">
        <v>2075</v>
      </c>
      <c r="G178" s="5" t="s">
        <v>1534</v>
      </c>
      <c r="J178" s="5" t="s">
        <v>2109</v>
      </c>
    </row>
    <row r="179" spans="1:10">
      <c r="A179" s="5">
        <v>178</v>
      </c>
      <c r="B179" s="5" t="s">
        <v>1466</v>
      </c>
      <c r="C179" s="5" t="s">
        <v>151</v>
      </c>
      <c r="D179" s="5" t="s">
        <v>2076</v>
      </c>
      <c r="E179" s="5" t="s">
        <v>2077</v>
      </c>
      <c r="F179" s="5" t="s">
        <v>2078</v>
      </c>
      <c r="G179" s="5" t="s">
        <v>2058</v>
      </c>
      <c r="J179" s="5" t="s">
        <v>2109</v>
      </c>
    </row>
    <row r="180" spans="1:10">
      <c r="A180" s="5">
        <v>179</v>
      </c>
      <c r="B180" s="5" t="s">
        <v>1466</v>
      </c>
      <c r="C180" s="5" t="s">
        <v>151</v>
      </c>
      <c r="D180" s="5" t="s">
        <v>2079</v>
      </c>
      <c r="E180" s="5" t="s">
        <v>2080</v>
      </c>
      <c r="F180" s="5" t="s">
        <v>2081</v>
      </c>
      <c r="G180" s="5" t="s">
        <v>2058</v>
      </c>
      <c r="J180" s="5" t="s">
        <v>2109</v>
      </c>
    </row>
    <row r="181" spans="1:10">
      <c r="A181" s="5">
        <v>180</v>
      </c>
      <c r="B181" s="5" t="s">
        <v>1466</v>
      </c>
      <c r="C181" s="5" t="s">
        <v>151</v>
      </c>
      <c r="D181" s="5" t="s">
        <v>2082</v>
      </c>
      <c r="E181" s="5" t="s">
        <v>2083</v>
      </c>
      <c r="F181" s="5" t="s">
        <v>2084</v>
      </c>
      <c r="G181" s="5" t="s">
        <v>1545</v>
      </c>
      <c r="J181" s="5" t="s">
        <v>2109</v>
      </c>
    </row>
    <row r="182" spans="1:10">
      <c r="A182" s="5">
        <v>181</v>
      </c>
      <c r="B182" s="5" t="s">
        <v>1466</v>
      </c>
      <c r="C182" s="5" t="s">
        <v>151</v>
      </c>
      <c r="D182" s="5" t="s">
        <v>2085</v>
      </c>
      <c r="E182" s="5" t="s">
        <v>2086</v>
      </c>
      <c r="F182" s="5" t="s">
        <v>2087</v>
      </c>
      <c r="G182" s="5" t="s">
        <v>1517</v>
      </c>
      <c r="J182" s="5" t="s">
        <v>2109</v>
      </c>
    </row>
    <row r="183" spans="1:10">
      <c r="A183" s="5">
        <v>182</v>
      </c>
      <c r="B183" s="5" t="s">
        <v>1466</v>
      </c>
      <c r="C183" s="5" t="s">
        <v>151</v>
      </c>
      <c r="D183" s="5" t="s">
        <v>2088</v>
      </c>
      <c r="E183" s="5" t="s">
        <v>2089</v>
      </c>
      <c r="F183" s="5" t="s">
        <v>1633</v>
      </c>
      <c r="G183" s="5" t="s">
        <v>1549</v>
      </c>
      <c r="J183" s="5" t="s">
        <v>2109</v>
      </c>
    </row>
    <row r="184" spans="1:10">
      <c r="A184" s="5">
        <v>183</v>
      </c>
      <c r="B184" s="5" t="s">
        <v>1466</v>
      </c>
      <c r="C184" s="5" t="s">
        <v>151</v>
      </c>
      <c r="D184" s="5" t="s">
        <v>2090</v>
      </c>
      <c r="E184" s="5" t="s">
        <v>2091</v>
      </c>
      <c r="F184" s="5" t="s">
        <v>2092</v>
      </c>
      <c r="G184" s="5" t="s">
        <v>2093</v>
      </c>
      <c r="J184" s="5" t="s">
        <v>2109</v>
      </c>
    </row>
    <row r="185" spans="1:10">
      <c r="A185" s="5">
        <v>184</v>
      </c>
      <c r="B185" s="5" t="s">
        <v>1466</v>
      </c>
      <c r="C185" s="5" t="s">
        <v>151</v>
      </c>
      <c r="D185" s="5" t="s">
        <v>2094</v>
      </c>
      <c r="E185" s="5" t="s">
        <v>2095</v>
      </c>
      <c r="F185" s="5" t="s">
        <v>2096</v>
      </c>
      <c r="G185" s="5" t="s">
        <v>2097</v>
      </c>
      <c r="J185" s="5" t="s">
        <v>2109</v>
      </c>
    </row>
    <row r="186" spans="1:10">
      <c r="A186" s="5">
        <v>185</v>
      </c>
      <c r="B186" s="5" t="s">
        <v>1466</v>
      </c>
      <c r="C186" s="5" t="s">
        <v>151</v>
      </c>
      <c r="D186" s="5" t="s">
        <v>2098</v>
      </c>
      <c r="E186" s="5" t="s">
        <v>2099</v>
      </c>
      <c r="F186" s="5" t="s">
        <v>1573</v>
      </c>
      <c r="G186" s="5" t="s">
        <v>2100</v>
      </c>
      <c r="J186" s="5" t="s">
        <v>2109</v>
      </c>
    </row>
    <row r="187" spans="1:10">
      <c r="A187" s="5">
        <v>186</v>
      </c>
      <c r="B187" s="5" t="s">
        <v>1466</v>
      </c>
      <c r="C187" s="5" t="s">
        <v>151</v>
      </c>
      <c r="D187" s="5" t="s">
        <v>2101</v>
      </c>
      <c r="E187" s="5" t="s">
        <v>2102</v>
      </c>
      <c r="F187" s="5" t="s">
        <v>2103</v>
      </c>
      <c r="G187" s="5" t="s">
        <v>2104</v>
      </c>
      <c r="J187" s="5" t="s">
        <v>2109</v>
      </c>
    </row>
    <row r="188" spans="1:10">
      <c r="A188" s="5">
        <v>187</v>
      </c>
      <c r="B188" s="5" t="s">
        <v>1466</v>
      </c>
      <c r="C188" s="5" t="s">
        <v>151</v>
      </c>
      <c r="D188" s="5" t="s">
        <v>2105</v>
      </c>
      <c r="E188" s="5" t="s">
        <v>2106</v>
      </c>
      <c r="F188" s="5" t="s">
        <v>2107</v>
      </c>
      <c r="G188" s="5" t="s">
        <v>2108</v>
      </c>
      <c r="J188" s="5" t="s">
        <v>2109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71"/>
  </cols>
  <sheetData>
    <row r="1" spans="1:4">
      <c r="A1" s="1071" t="s">
        <v>1442</v>
      </c>
      <c r="B1" t="s">
        <v>491</v>
      </c>
      <c r="C1" t="s">
        <v>492</v>
      </c>
      <c r="D1" t="s">
        <v>1441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775</v>
      </c>
      <c r="C8" t="s">
        <v>775</v>
      </c>
      <c r="D8" t="s">
        <v>776</v>
      </c>
    </row>
    <row r="9" spans="1:4">
      <c r="A9" s="1071">
        <v>8</v>
      </c>
      <c r="B9" t="s">
        <v>775</v>
      </c>
      <c r="C9" t="s">
        <v>777</v>
      </c>
      <c r="D9" t="s">
        <v>778</v>
      </c>
    </row>
    <row r="10" spans="1:4">
      <c r="A10" s="1071">
        <v>9</v>
      </c>
      <c r="B10" t="s">
        <v>775</v>
      </c>
      <c r="C10" t="s">
        <v>779</v>
      </c>
      <c r="D10" t="s">
        <v>780</v>
      </c>
    </row>
    <row r="11" spans="1:4">
      <c r="A11" s="1071">
        <v>10</v>
      </c>
      <c r="B11" t="s">
        <v>775</v>
      </c>
      <c r="C11" t="s">
        <v>781</v>
      </c>
      <c r="D11" t="s">
        <v>782</v>
      </c>
    </row>
    <row r="12" spans="1:4">
      <c r="A12" s="1071">
        <v>11</v>
      </c>
      <c r="B12" t="s">
        <v>775</v>
      </c>
      <c r="C12" t="s">
        <v>783</v>
      </c>
      <c r="D12" t="s">
        <v>784</v>
      </c>
    </row>
    <row r="13" spans="1:4">
      <c r="A13" s="1071">
        <v>12</v>
      </c>
      <c r="B13" t="s">
        <v>775</v>
      </c>
      <c r="C13" t="s">
        <v>785</v>
      </c>
      <c r="D13" t="s">
        <v>786</v>
      </c>
    </row>
    <row r="14" spans="1:4">
      <c r="A14" s="1071">
        <v>13</v>
      </c>
      <c r="B14" t="s">
        <v>775</v>
      </c>
      <c r="C14" t="s">
        <v>787</v>
      </c>
      <c r="D14" t="s">
        <v>788</v>
      </c>
    </row>
    <row r="15" spans="1:4">
      <c r="A15" s="1071">
        <v>14</v>
      </c>
      <c r="B15" t="s">
        <v>775</v>
      </c>
      <c r="C15" t="s">
        <v>789</v>
      </c>
      <c r="D15" t="s">
        <v>790</v>
      </c>
    </row>
    <row r="16" spans="1:4">
      <c r="A16" s="1071">
        <v>15</v>
      </c>
      <c r="B16" t="s">
        <v>775</v>
      </c>
      <c r="C16" t="s">
        <v>791</v>
      </c>
      <c r="D16" t="s">
        <v>792</v>
      </c>
    </row>
    <row r="17" spans="1:4">
      <c r="A17" s="1071">
        <v>16</v>
      </c>
      <c r="B17" t="s">
        <v>775</v>
      </c>
      <c r="C17" t="s">
        <v>793</v>
      </c>
      <c r="D17" t="s">
        <v>794</v>
      </c>
    </row>
    <row r="18" spans="1:4">
      <c r="A18" s="1071">
        <v>17</v>
      </c>
      <c r="B18" t="s">
        <v>775</v>
      </c>
      <c r="C18" t="s">
        <v>795</v>
      </c>
      <c r="D18" t="s">
        <v>796</v>
      </c>
    </row>
    <row r="19" spans="1:4">
      <c r="A19" s="1071">
        <v>18</v>
      </c>
      <c r="B19" t="s">
        <v>775</v>
      </c>
      <c r="C19" t="s">
        <v>797</v>
      </c>
      <c r="D19" t="s">
        <v>798</v>
      </c>
    </row>
    <row r="20" spans="1:4">
      <c r="A20" s="1071">
        <v>19</v>
      </c>
      <c r="B20" t="s">
        <v>775</v>
      </c>
      <c r="C20" t="s">
        <v>799</v>
      </c>
      <c r="D20" t="s">
        <v>800</v>
      </c>
    </row>
    <row r="21" spans="1:4">
      <c r="A21" s="1071">
        <v>20</v>
      </c>
      <c r="B21" t="s">
        <v>801</v>
      </c>
      <c r="C21" t="s">
        <v>801</v>
      </c>
      <c r="D21" t="s">
        <v>802</v>
      </c>
    </row>
    <row r="22" spans="1:4">
      <c r="A22" s="1071">
        <v>21</v>
      </c>
      <c r="B22" t="s">
        <v>801</v>
      </c>
      <c r="C22" t="s">
        <v>803</v>
      </c>
      <c r="D22" t="s">
        <v>804</v>
      </c>
    </row>
    <row r="23" spans="1:4">
      <c r="A23" s="1071">
        <v>22</v>
      </c>
      <c r="B23" t="s">
        <v>801</v>
      </c>
      <c r="C23" t="s">
        <v>805</v>
      </c>
      <c r="D23" t="s">
        <v>806</v>
      </c>
    </row>
    <row r="24" spans="1:4">
      <c r="A24" s="1071">
        <v>23</v>
      </c>
      <c r="B24" t="s">
        <v>801</v>
      </c>
      <c r="C24" t="s">
        <v>807</v>
      </c>
      <c r="D24" t="s">
        <v>808</v>
      </c>
    </row>
    <row r="25" spans="1:4">
      <c r="A25" s="1071">
        <v>24</v>
      </c>
      <c r="B25" t="s">
        <v>801</v>
      </c>
      <c r="C25" t="s">
        <v>809</v>
      </c>
      <c r="D25" t="s">
        <v>810</v>
      </c>
    </row>
    <row r="26" spans="1:4">
      <c r="A26" s="1071">
        <v>25</v>
      </c>
      <c r="B26" t="s">
        <v>801</v>
      </c>
      <c r="C26" t="s">
        <v>811</v>
      </c>
      <c r="D26" t="s">
        <v>812</v>
      </c>
    </row>
    <row r="27" spans="1:4">
      <c r="A27" s="1071">
        <v>26</v>
      </c>
      <c r="B27" t="s">
        <v>813</v>
      </c>
      <c r="C27" t="s">
        <v>813</v>
      </c>
      <c r="D27" t="s">
        <v>814</v>
      </c>
    </row>
    <row r="28" spans="1:4">
      <c r="A28" s="1071">
        <v>27</v>
      </c>
      <c r="B28" t="s">
        <v>813</v>
      </c>
      <c r="C28" t="s">
        <v>815</v>
      </c>
      <c r="D28" t="s">
        <v>816</v>
      </c>
    </row>
    <row r="29" spans="1:4">
      <c r="A29" s="1071">
        <v>28</v>
      </c>
      <c r="B29" t="s">
        <v>813</v>
      </c>
      <c r="C29" t="s">
        <v>817</v>
      </c>
      <c r="D29" t="s">
        <v>818</v>
      </c>
    </row>
    <row r="30" spans="1:4">
      <c r="A30" s="1071">
        <v>29</v>
      </c>
      <c r="B30" t="s">
        <v>813</v>
      </c>
      <c r="C30" t="s">
        <v>819</v>
      </c>
      <c r="D30" t="s">
        <v>820</v>
      </c>
    </row>
    <row r="31" spans="1:4">
      <c r="A31" s="1071">
        <v>30</v>
      </c>
      <c r="B31" t="s">
        <v>813</v>
      </c>
      <c r="C31" t="s">
        <v>821</v>
      </c>
      <c r="D31" t="s">
        <v>822</v>
      </c>
    </row>
    <row r="32" spans="1:4">
      <c r="A32" s="1071">
        <v>31</v>
      </c>
      <c r="B32" t="s">
        <v>813</v>
      </c>
      <c r="C32" t="s">
        <v>823</v>
      </c>
      <c r="D32" t="s">
        <v>824</v>
      </c>
    </row>
    <row r="33" spans="1:4">
      <c r="A33" s="1071">
        <v>32</v>
      </c>
      <c r="B33" t="s">
        <v>813</v>
      </c>
      <c r="C33" t="s">
        <v>825</v>
      </c>
      <c r="D33" t="s">
        <v>826</v>
      </c>
    </row>
    <row r="34" spans="1:4">
      <c r="A34" s="1071">
        <v>33</v>
      </c>
      <c r="B34" t="s">
        <v>813</v>
      </c>
      <c r="C34" t="s">
        <v>827</v>
      </c>
      <c r="D34" t="s">
        <v>828</v>
      </c>
    </row>
    <row r="35" spans="1:4">
      <c r="A35" s="1071">
        <v>34</v>
      </c>
      <c r="B35" t="s">
        <v>813</v>
      </c>
      <c r="C35" t="s">
        <v>829</v>
      </c>
      <c r="D35" t="s">
        <v>830</v>
      </c>
    </row>
    <row r="36" spans="1:4">
      <c r="A36" s="1071">
        <v>35</v>
      </c>
      <c r="B36" t="s">
        <v>831</v>
      </c>
      <c r="C36" t="s">
        <v>831</v>
      </c>
      <c r="D36" t="s">
        <v>832</v>
      </c>
    </row>
    <row r="37" spans="1:4">
      <c r="A37" s="1071">
        <v>36</v>
      </c>
      <c r="B37" t="s">
        <v>831</v>
      </c>
      <c r="C37" t="s">
        <v>833</v>
      </c>
      <c r="D37" t="s">
        <v>834</v>
      </c>
    </row>
    <row r="38" spans="1:4">
      <c r="A38" s="1071">
        <v>37</v>
      </c>
      <c r="B38" t="s">
        <v>831</v>
      </c>
      <c r="C38" t="s">
        <v>835</v>
      </c>
      <c r="D38" t="s">
        <v>836</v>
      </c>
    </row>
    <row r="39" spans="1:4">
      <c r="A39" s="1071">
        <v>38</v>
      </c>
      <c r="B39" t="s">
        <v>831</v>
      </c>
      <c r="C39" t="s">
        <v>837</v>
      </c>
      <c r="D39" t="s">
        <v>838</v>
      </c>
    </row>
    <row r="40" spans="1:4">
      <c r="A40" s="1071">
        <v>39</v>
      </c>
      <c r="B40" t="s">
        <v>831</v>
      </c>
      <c r="C40" t="s">
        <v>839</v>
      </c>
      <c r="D40" t="s">
        <v>840</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851</v>
      </c>
      <c r="C46" t="s">
        <v>851</v>
      </c>
      <c r="D46" t="s">
        <v>852</v>
      </c>
    </row>
    <row r="47" spans="1:4">
      <c r="A47" s="1071">
        <v>46</v>
      </c>
      <c r="B47" t="s">
        <v>851</v>
      </c>
      <c r="C47" t="s">
        <v>853</v>
      </c>
      <c r="D47" t="s">
        <v>854</v>
      </c>
    </row>
    <row r="48" spans="1:4">
      <c r="A48" s="1071">
        <v>47</v>
      </c>
      <c r="B48" t="s">
        <v>851</v>
      </c>
      <c r="C48" t="s">
        <v>855</v>
      </c>
      <c r="D48" t="s">
        <v>856</v>
      </c>
    </row>
    <row r="49" spans="1:4">
      <c r="A49" s="1071">
        <v>48</v>
      </c>
      <c r="B49" t="s">
        <v>851</v>
      </c>
      <c r="C49" t="s">
        <v>857</v>
      </c>
      <c r="D49" t="s">
        <v>858</v>
      </c>
    </row>
    <row r="50" spans="1:4">
      <c r="A50" s="1071">
        <v>49</v>
      </c>
      <c r="B50" t="s">
        <v>851</v>
      </c>
      <c r="C50" t="s">
        <v>859</v>
      </c>
      <c r="D50" t="s">
        <v>860</v>
      </c>
    </row>
    <row r="51" spans="1:4">
      <c r="A51" s="1071">
        <v>50</v>
      </c>
      <c r="B51" t="s">
        <v>851</v>
      </c>
      <c r="C51" t="s">
        <v>861</v>
      </c>
      <c r="D51" t="s">
        <v>862</v>
      </c>
    </row>
    <row r="52" spans="1:4">
      <c r="A52" s="1071">
        <v>51</v>
      </c>
      <c r="B52" t="s">
        <v>851</v>
      </c>
      <c r="C52" t="s">
        <v>863</v>
      </c>
      <c r="D52" t="s">
        <v>864</v>
      </c>
    </row>
    <row r="53" spans="1:4">
      <c r="A53" s="1071">
        <v>52</v>
      </c>
      <c r="B53" t="s">
        <v>851</v>
      </c>
      <c r="C53" t="s">
        <v>865</v>
      </c>
      <c r="D53" t="s">
        <v>866</v>
      </c>
    </row>
    <row r="54" spans="1:4">
      <c r="A54" s="1071">
        <v>53</v>
      </c>
      <c r="B54" t="s">
        <v>851</v>
      </c>
      <c r="C54" t="s">
        <v>867</v>
      </c>
      <c r="D54" t="s">
        <v>868</v>
      </c>
    </row>
    <row r="55" spans="1:4">
      <c r="A55" s="1071">
        <v>54</v>
      </c>
      <c r="B55" t="s">
        <v>851</v>
      </c>
      <c r="C55" t="s">
        <v>869</v>
      </c>
      <c r="D55" t="s">
        <v>870</v>
      </c>
    </row>
    <row r="56" spans="1:4">
      <c r="A56" s="1071">
        <v>55</v>
      </c>
      <c r="B56" t="s">
        <v>851</v>
      </c>
      <c r="C56" t="s">
        <v>871</v>
      </c>
      <c r="D56" t="s">
        <v>872</v>
      </c>
    </row>
    <row r="57" spans="1:4">
      <c r="A57" s="1071">
        <v>56</v>
      </c>
      <c r="B57" t="s">
        <v>851</v>
      </c>
      <c r="C57" t="s">
        <v>873</v>
      </c>
      <c r="D57" t="s">
        <v>874</v>
      </c>
    </row>
    <row r="58" spans="1:4">
      <c r="A58" s="1071">
        <v>57</v>
      </c>
      <c r="B58" t="s">
        <v>851</v>
      </c>
      <c r="C58" t="s">
        <v>875</v>
      </c>
      <c r="D58" t="s">
        <v>876</v>
      </c>
    </row>
    <row r="59" spans="1:4">
      <c r="A59" s="1071">
        <v>58</v>
      </c>
      <c r="B59" t="s">
        <v>851</v>
      </c>
      <c r="C59" t="s">
        <v>877</v>
      </c>
      <c r="D59" t="s">
        <v>878</v>
      </c>
    </row>
    <row r="60" spans="1:4">
      <c r="A60" s="1071">
        <v>59</v>
      </c>
      <c r="B60" t="s">
        <v>879</v>
      </c>
      <c r="C60" t="s">
        <v>879</v>
      </c>
      <c r="D60" t="s">
        <v>880</v>
      </c>
    </row>
    <row r="61" spans="1:4">
      <c r="A61" s="1071">
        <v>60</v>
      </c>
      <c r="B61" t="s">
        <v>879</v>
      </c>
      <c r="C61" t="s">
        <v>881</v>
      </c>
      <c r="D61" t="s">
        <v>882</v>
      </c>
    </row>
    <row r="62" spans="1:4">
      <c r="A62" s="1071">
        <v>61</v>
      </c>
      <c r="B62" t="s">
        <v>879</v>
      </c>
      <c r="C62" t="s">
        <v>883</v>
      </c>
      <c r="D62" t="s">
        <v>884</v>
      </c>
    </row>
    <row r="63" spans="1:4">
      <c r="A63" s="1071">
        <v>62</v>
      </c>
      <c r="B63" t="s">
        <v>879</v>
      </c>
      <c r="C63" t="s">
        <v>885</v>
      </c>
      <c r="D63" t="s">
        <v>886</v>
      </c>
    </row>
    <row r="64" spans="1:4">
      <c r="A64" s="1071">
        <v>63</v>
      </c>
      <c r="B64" t="s">
        <v>879</v>
      </c>
      <c r="C64" t="s">
        <v>887</v>
      </c>
      <c r="D64" t="s">
        <v>888</v>
      </c>
    </row>
    <row r="65" spans="1:4">
      <c r="A65" s="1071">
        <v>64</v>
      </c>
      <c r="B65" t="s">
        <v>879</v>
      </c>
      <c r="C65" t="s">
        <v>889</v>
      </c>
      <c r="D65" t="s">
        <v>890</v>
      </c>
    </row>
    <row r="66" spans="1:4">
      <c r="A66" s="1071">
        <v>65</v>
      </c>
      <c r="B66" t="s">
        <v>879</v>
      </c>
      <c r="C66" t="s">
        <v>891</v>
      </c>
      <c r="D66" t="s">
        <v>892</v>
      </c>
    </row>
    <row r="67" spans="1:4">
      <c r="A67" s="1071">
        <v>66</v>
      </c>
      <c r="B67" t="s">
        <v>879</v>
      </c>
      <c r="C67" t="s">
        <v>893</v>
      </c>
      <c r="D67" t="s">
        <v>894</v>
      </c>
    </row>
    <row r="68" spans="1:4">
      <c r="A68" s="1071">
        <v>67</v>
      </c>
      <c r="B68" t="s">
        <v>879</v>
      </c>
      <c r="C68" t="s">
        <v>895</v>
      </c>
      <c r="D68" t="s">
        <v>896</v>
      </c>
    </row>
    <row r="69" spans="1:4">
      <c r="A69" s="1071">
        <v>68</v>
      </c>
      <c r="B69" t="s">
        <v>879</v>
      </c>
      <c r="C69" t="s">
        <v>897</v>
      </c>
      <c r="D69" t="s">
        <v>898</v>
      </c>
    </row>
    <row r="70" spans="1:4">
      <c r="A70" s="1071">
        <v>69</v>
      </c>
      <c r="B70" t="s">
        <v>879</v>
      </c>
      <c r="C70" t="s">
        <v>899</v>
      </c>
      <c r="D70" t="s">
        <v>900</v>
      </c>
    </row>
    <row r="71" spans="1:4">
      <c r="A71" s="1071">
        <v>70</v>
      </c>
      <c r="B71" t="s">
        <v>879</v>
      </c>
      <c r="C71" t="s">
        <v>901</v>
      </c>
      <c r="D71" t="s">
        <v>902</v>
      </c>
    </row>
    <row r="72" spans="1:4">
      <c r="A72" s="1071">
        <v>71</v>
      </c>
      <c r="B72" t="s">
        <v>879</v>
      </c>
      <c r="C72" t="s">
        <v>903</v>
      </c>
      <c r="D72" t="s">
        <v>904</v>
      </c>
    </row>
    <row r="73" spans="1:4">
      <c r="A73" s="1071">
        <v>72</v>
      </c>
      <c r="B73" t="s">
        <v>879</v>
      </c>
      <c r="C73" t="s">
        <v>905</v>
      </c>
      <c r="D73" t="s">
        <v>906</v>
      </c>
    </row>
    <row r="74" spans="1:4">
      <c r="A74" s="1071">
        <v>73</v>
      </c>
      <c r="B74" t="s">
        <v>879</v>
      </c>
      <c r="C74" t="s">
        <v>907</v>
      </c>
      <c r="D74" t="s">
        <v>908</v>
      </c>
    </row>
    <row r="75" spans="1:4">
      <c r="A75" s="1071">
        <v>74</v>
      </c>
      <c r="B75" t="s">
        <v>879</v>
      </c>
      <c r="C75" t="s">
        <v>909</v>
      </c>
      <c r="D75" t="s">
        <v>910</v>
      </c>
    </row>
    <row r="76" spans="1:4">
      <c r="A76" s="1071">
        <v>75</v>
      </c>
      <c r="B76" t="s">
        <v>911</v>
      </c>
      <c r="C76" t="s">
        <v>911</v>
      </c>
      <c r="D76" t="s">
        <v>912</v>
      </c>
    </row>
    <row r="77" spans="1:4">
      <c r="A77" s="1071">
        <v>76</v>
      </c>
      <c r="B77" t="s">
        <v>911</v>
      </c>
      <c r="C77" t="s">
        <v>913</v>
      </c>
      <c r="D77" t="s">
        <v>914</v>
      </c>
    </row>
    <row r="78" spans="1:4">
      <c r="A78" s="1071">
        <v>77</v>
      </c>
      <c r="B78" t="s">
        <v>911</v>
      </c>
      <c r="C78" t="s">
        <v>915</v>
      </c>
      <c r="D78" t="s">
        <v>916</v>
      </c>
    </row>
    <row r="79" spans="1:4">
      <c r="A79" s="1071">
        <v>78</v>
      </c>
      <c r="B79" t="s">
        <v>911</v>
      </c>
      <c r="C79" t="s">
        <v>917</v>
      </c>
      <c r="D79" t="s">
        <v>918</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927</v>
      </c>
      <c r="C84" t="s">
        <v>927</v>
      </c>
      <c r="D84" t="s">
        <v>928</v>
      </c>
    </row>
    <row r="85" spans="1:4">
      <c r="A85" s="1071">
        <v>84</v>
      </c>
      <c r="B85" t="s">
        <v>927</v>
      </c>
      <c r="C85" t="s">
        <v>929</v>
      </c>
      <c r="D85" t="s">
        <v>930</v>
      </c>
    </row>
    <row r="86" spans="1:4">
      <c r="A86" s="1071">
        <v>85</v>
      </c>
      <c r="B86" t="s">
        <v>927</v>
      </c>
      <c r="C86" t="s">
        <v>931</v>
      </c>
      <c r="D86" t="s">
        <v>932</v>
      </c>
    </row>
    <row r="87" spans="1:4">
      <c r="A87" s="1071">
        <v>86</v>
      </c>
      <c r="B87" t="s">
        <v>927</v>
      </c>
      <c r="C87" t="s">
        <v>933</v>
      </c>
      <c r="D87" t="s">
        <v>934</v>
      </c>
    </row>
    <row r="88" spans="1:4">
      <c r="A88" s="1071">
        <v>87</v>
      </c>
      <c r="B88" t="s">
        <v>927</v>
      </c>
      <c r="C88" t="s">
        <v>935</v>
      </c>
      <c r="D88" t="s">
        <v>936</v>
      </c>
    </row>
    <row r="89" spans="1:4">
      <c r="A89" s="1071">
        <v>88</v>
      </c>
      <c r="B89" t="s">
        <v>927</v>
      </c>
      <c r="C89" t="s">
        <v>937</v>
      </c>
      <c r="D89" t="s">
        <v>938</v>
      </c>
    </row>
    <row r="90" spans="1:4">
      <c r="A90" s="1071">
        <v>89</v>
      </c>
      <c r="B90" t="s">
        <v>927</v>
      </c>
      <c r="C90" t="s">
        <v>939</v>
      </c>
      <c r="D90" t="s">
        <v>940</v>
      </c>
    </row>
    <row r="91" spans="1:4">
      <c r="A91" s="1071">
        <v>90</v>
      </c>
      <c r="B91" t="s">
        <v>927</v>
      </c>
      <c r="C91" t="s">
        <v>941</v>
      </c>
      <c r="D91" t="s">
        <v>942</v>
      </c>
    </row>
    <row r="92" spans="1:4">
      <c r="A92" s="1071">
        <v>91</v>
      </c>
      <c r="B92" t="s">
        <v>927</v>
      </c>
      <c r="C92" t="s">
        <v>943</v>
      </c>
      <c r="D92" t="s">
        <v>944</v>
      </c>
    </row>
    <row r="93" spans="1:4">
      <c r="A93" s="1071">
        <v>92</v>
      </c>
      <c r="B93" t="s">
        <v>945</v>
      </c>
      <c r="C93" t="s">
        <v>945</v>
      </c>
      <c r="D93" t="s">
        <v>946</v>
      </c>
    </row>
    <row r="94" spans="1:4">
      <c r="A94" s="1071">
        <v>93</v>
      </c>
      <c r="B94" t="s">
        <v>945</v>
      </c>
      <c r="C94" t="s">
        <v>947</v>
      </c>
      <c r="D94" t="s">
        <v>948</v>
      </c>
    </row>
    <row r="95" spans="1:4">
      <c r="A95" s="1071">
        <v>94</v>
      </c>
      <c r="B95" t="s">
        <v>945</v>
      </c>
      <c r="C95" t="s">
        <v>949</v>
      </c>
      <c r="D95" t="s">
        <v>950</v>
      </c>
    </row>
    <row r="96" spans="1:4">
      <c r="A96" s="1071">
        <v>95</v>
      </c>
      <c r="B96" t="s">
        <v>945</v>
      </c>
      <c r="C96" t="s">
        <v>951</v>
      </c>
      <c r="D96" t="s">
        <v>952</v>
      </c>
    </row>
    <row r="97" spans="1:4">
      <c r="A97" s="1071">
        <v>96</v>
      </c>
      <c r="B97" t="s">
        <v>945</v>
      </c>
      <c r="C97" t="s">
        <v>953</v>
      </c>
      <c r="D97" t="s">
        <v>954</v>
      </c>
    </row>
    <row r="98" spans="1:4">
      <c r="A98" s="1071">
        <v>97</v>
      </c>
      <c r="B98" t="s">
        <v>945</v>
      </c>
      <c r="C98" t="s">
        <v>955</v>
      </c>
      <c r="D98" t="s">
        <v>956</v>
      </c>
    </row>
    <row r="99" spans="1:4">
      <c r="A99" s="1071">
        <v>98</v>
      </c>
      <c r="B99" t="s">
        <v>945</v>
      </c>
      <c r="C99" t="s">
        <v>957</v>
      </c>
      <c r="D99" t="s">
        <v>958</v>
      </c>
    </row>
    <row r="100" spans="1:4">
      <c r="A100" s="1071">
        <v>99</v>
      </c>
      <c r="B100" t="s">
        <v>959</v>
      </c>
      <c r="C100" t="s">
        <v>959</v>
      </c>
      <c r="D100" t="s">
        <v>960</v>
      </c>
    </row>
    <row r="101" spans="1:4">
      <c r="A101" s="1071">
        <v>100</v>
      </c>
      <c r="B101" t="s">
        <v>959</v>
      </c>
      <c r="C101" t="s">
        <v>961</v>
      </c>
      <c r="D101" t="s">
        <v>962</v>
      </c>
    </row>
    <row r="102" spans="1:4">
      <c r="A102" s="1071">
        <v>101</v>
      </c>
      <c r="B102" t="s">
        <v>959</v>
      </c>
      <c r="C102" t="s">
        <v>815</v>
      </c>
      <c r="D102" t="s">
        <v>963</v>
      </c>
    </row>
    <row r="103" spans="1:4">
      <c r="A103" s="1071">
        <v>102</v>
      </c>
      <c r="B103" t="s">
        <v>959</v>
      </c>
      <c r="C103" t="s">
        <v>964</v>
      </c>
      <c r="D103" t="s">
        <v>965</v>
      </c>
    </row>
    <row r="104" spans="1:4">
      <c r="A104" s="1071">
        <v>103</v>
      </c>
      <c r="B104" t="s">
        <v>959</v>
      </c>
      <c r="C104" t="s">
        <v>966</v>
      </c>
      <c r="D104" t="s">
        <v>967</v>
      </c>
    </row>
    <row r="105" spans="1:4">
      <c r="A105" s="1071">
        <v>104</v>
      </c>
      <c r="B105" t="s">
        <v>959</v>
      </c>
      <c r="C105" t="s">
        <v>968</v>
      </c>
      <c r="D105" t="s">
        <v>969</v>
      </c>
    </row>
    <row r="106" spans="1:4">
      <c r="A106" s="1071">
        <v>105</v>
      </c>
      <c r="B106" t="s">
        <v>959</v>
      </c>
      <c r="C106" t="s">
        <v>970</v>
      </c>
      <c r="D106" t="s">
        <v>971</v>
      </c>
    </row>
    <row r="107" spans="1:4">
      <c r="A107" s="1071">
        <v>106</v>
      </c>
      <c r="B107" t="s">
        <v>959</v>
      </c>
      <c r="C107" t="s">
        <v>972</v>
      </c>
      <c r="D107" t="s">
        <v>973</v>
      </c>
    </row>
    <row r="108" spans="1:4">
      <c r="A108" s="1071">
        <v>107</v>
      </c>
      <c r="B108" t="s">
        <v>959</v>
      </c>
      <c r="C108" t="s">
        <v>974</v>
      </c>
      <c r="D108" t="s">
        <v>975</v>
      </c>
    </row>
    <row r="109" spans="1:4">
      <c r="A109" s="1071">
        <v>108</v>
      </c>
      <c r="B109" t="s">
        <v>959</v>
      </c>
      <c r="C109" t="s">
        <v>976</v>
      </c>
      <c r="D109" t="s">
        <v>977</v>
      </c>
    </row>
    <row r="110" spans="1:4">
      <c r="A110" s="1071">
        <v>109</v>
      </c>
      <c r="B110" t="s">
        <v>959</v>
      </c>
      <c r="C110" t="s">
        <v>978</v>
      </c>
      <c r="D110" t="s">
        <v>979</v>
      </c>
    </row>
    <row r="111" spans="1:4">
      <c r="A111" s="1071">
        <v>110</v>
      </c>
      <c r="B111" t="s">
        <v>959</v>
      </c>
      <c r="C111" t="s">
        <v>871</v>
      </c>
      <c r="D111" t="s">
        <v>980</v>
      </c>
    </row>
    <row r="112" spans="1:4">
      <c r="A112" s="1071">
        <v>111</v>
      </c>
      <c r="B112" t="s">
        <v>959</v>
      </c>
      <c r="C112" t="s">
        <v>981</v>
      </c>
      <c r="D112" t="s">
        <v>982</v>
      </c>
    </row>
    <row r="113" spans="1:4">
      <c r="A113" s="1071">
        <v>112</v>
      </c>
      <c r="B113" t="s">
        <v>959</v>
      </c>
      <c r="C113" t="s">
        <v>983</v>
      </c>
      <c r="D113" t="s">
        <v>984</v>
      </c>
    </row>
    <row r="114" spans="1:4">
      <c r="A114" s="1071">
        <v>113</v>
      </c>
      <c r="B114" t="s">
        <v>959</v>
      </c>
      <c r="C114" t="s">
        <v>985</v>
      </c>
      <c r="D114" t="s">
        <v>986</v>
      </c>
    </row>
    <row r="115" spans="1:4">
      <c r="A115" s="1071">
        <v>114</v>
      </c>
      <c r="B115" t="s">
        <v>987</v>
      </c>
      <c r="C115" t="s">
        <v>987</v>
      </c>
      <c r="D115" t="s">
        <v>988</v>
      </c>
    </row>
    <row r="116" spans="1:4">
      <c r="A116" s="1071">
        <v>115</v>
      </c>
      <c r="B116" t="s">
        <v>987</v>
      </c>
      <c r="C116" t="s">
        <v>989</v>
      </c>
      <c r="D116" t="s">
        <v>990</v>
      </c>
    </row>
    <row r="117" spans="1:4">
      <c r="A117" s="1071">
        <v>116</v>
      </c>
      <c r="B117" t="s">
        <v>987</v>
      </c>
      <c r="C117" t="s">
        <v>991</v>
      </c>
      <c r="D117" t="s">
        <v>992</v>
      </c>
    </row>
    <row r="118" spans="1:4">
      <c r="A118" s="1071">
        <v>117</v>
      </c>
      <c r="B118" t="s">
        <v>987</v>
      </c>
      <c r="C118" t="s">
        <v>993</v>
      </c>
      <c r="D118" t="s">
        <v>994</v>
      </c>
    </row>
    <row r="119" spans="1:4">
      <c r="A119" s="1071">
        <v>118</v>
      </c>
      <c r="B119" t="s">
        <v>987</v>
      </c>
      <c r="C119" t="s">
        <v>995</v>
      </c>
      <c r="D119" t="s">
        <v>996</v>
      </c>
    </row>
    <row r="120" spans="1:4">
      <c r="A120" s="1071">
        <v>119</v>
      </c>
      <c r="B120" t="s">
        <v>987</v>
      </c>
      <c r="C120" t="s">
        <v>997</v>
      </c>
      <c r="D120" t="s">
        <v>998</v>
      </c>
    </row>
    <row r="121" spans="1:4">
      <c r="A121" s="1071">
        <v>120</v>
      </c>
      <c r="B121" t="s">
        <v>987</v>
      </c>
      <c r="C121" t="s">
        <v>999</v>
      </c>
      <c r="D121" t="s">
        <v>1000</v>
      </c>
    </row>
    <row r="122" spans="1:4">
      <c r="A122" s="1071">
        <v>121</v>
      </c>
      <c r="B122" t="s">
        <v>987</v>
      </c>
      <c r="C122" t="s">
        <v>1001</v>
      </c>
      <c r="D122" t="s">
        <v>1002</v>
      </c>
    </row>
    <row r="123" spans="1:4">
      <c r="A123" s="1071">
        <v>122</v>
      </c>
      <c r="B123" t="s">
        <v>987</v>
      </c>
      <c r="C123" t="s">
        <v>1003</v>
      </c>
      <c r="D123" t="s">
        <v>1004</v>
      </c>
    </row>
    <row r="124" spans="1:4">
      <c r="A124" s="1071">
        <v>123</v>
      </c>
      <c r="B124" t="s">
        <v>987</v>
      </c>
      <c r="C124" t="s">
        <v>1005</v>
      </c>
      <c r="D124" t="s">
        <v>1006</v>
      </c>
    </row>
    <row r="125" spans="1:4">
      <c r="A125" s="1071">
        <v>124</v>
      </c>
      <c r="B125" t="s">
        <v>987</v>
      </c>
      <c r="C125" t="s">
        <v>1007</v>
      </c>
      <c r="D125" t="s">
        <v>1008</v>
      </c>
    </row>
    <row r="126" spans="1:4">
      <c r="A126" s="1071">
        <v>125</v>
      </c>
      <c r="B126" t="s">
        <v>987</v>
      </c>
      <c r="C126" t="s">
        <v>1009</v>
      </c>
      <c r="D126" t="s">
        <v>1010</v>
      </c>
    </row>
    <row r="127" spans="1:4">
      <c r="A127" s="1071">
        <v>126</v>
      </c>
      <c r="B127" t="s">
        <v>987</v>
      </c>
      <c r="C127" t="s">
        <v>1011</v>
      </c>
      <c r="D127" t="s">
        <v>1012</v>
      </c>
    </row>
    <row r="128" spans="1:4">
      <c r="A128" s="1071">
        <v>127</v>
      </c>
      <c r="B128" t="s">
        <v>1013</v>
      </c>
      <c r="C128" t="s">
        <v>1013</v>
      </c>
      <c r="D128" t="s">
        <v>1014</v>
      </c>
    </row>
    <row r="129" spans="1:4">
      <c r="A129" s="1071">
        <v>128</v>
      </c>
      <c r="B129" t="s">
        <v>1013</v>
      </c>
      <c r="C129" t="s">
        <v>1015</v>
      </c>
      <c r="D129" t="s">
        <v>1016</v>
      </c>
    </row>
    <row r="130" spans="1:4">
      <c r="A130" s="1071">
        <v>129</v>
      </c>
      <c r="B130" t="s">
        <v>1013</v>
      </c>
      <c r="C130" t="s">
        <v>1017</v>
      </c>
      <c r="D130" t="s">
        <v>1018</v>
      </c>
    </row>
    <row r="131" spans="1:4">
      <c r="A131" s="1071">
        <v>130</v>
      </c>
      <c r="B131" t="s">
        <v>1013</v>
      </c>
      <c r="C131" t="s">
        <v>1019</v>
      </c>
      <c r="D131" t="s">
        <v>1020</v>
      </c>
    </row>
    <row r="132" spans="1:4">
      <c r="A132" s="1071">
        <v>131</v>
      </c>
      <c r="B132" t="s">
        <v>1013</v>
      </c>
      <c r="C132" t="s">
        <v>1021</v>
      </c>
      <c r="D132" t="s">
        <v>1022</v>
      </c>
    </row>
    <row r="133" spans="1:4">
      <c r="A133" s="1071">
        <v>132</v>
      </c>
      <c r="B133" t="s">
        <v>1013</v>
      </c>
      <c r="C133" t="s">
        <v>1023</v>
      </c>
      <c r="D133" t="s">
        <v>1024</v>
      </c>
    </row>
    <row r="134" spans="1:4">
      <c r="A134" s="1071">
        <v>133</v>
      </c>
      <c r="B134" t="s">
        <v>1013</v>
      </c>
      <c r="C134" t="s">
        <v>1025</v>
      </c>
      <c r="D134" t="s">
        <v>1026</v>
      </c>
    </row>
    <row r="135" spans="1:4">
      <c r="A135" s="1071">
        <v>134</v>
      </c>
      <c r="B135" t="s">
        <v>1027</v>
      </c>
      <c r="C135" t="s">
        <v>1027</v>
      </c>
      <c r="D135" t="s">
        <v>1028</v>
      </c>
    </row>
    <row r="136" spans="1:4">
      <c r="A136" s="1071">
        <v>135</v>
      </c>
      <c r="B136" t="s">
        <v>1027</v>
      </c>
      <c r="C136" t="s">
        <v>1029</v>
      </c>
      <c r="D136" t="s">
        <v>1030</v>
      </c>
    </row>
    <row r="137" spans="1:4">
      <c r="A137" s="1071">
        <v>136</v>
      </c>
      <c r="B137" t="s">
        <v>1027</v>
      </c>
      <c r="C137" t="s">
        <v>1031</v>
      </c>
      <c r="D137" t="s">
        <v>1032</v>
      </c>
    </row>
    <row r="138" spans="1:4">
      <c r="A138" s="1071">
        <v>137</v>
      </c>
      <c r="B138" t="s">
        <v>1027</v>
      </c>
      <c r="C138" t="s">
        <v>1033</v>
      </c>
      <c r="D138" t="s">
        <v>1034</v>
      </c>
    </row>
    <row r="139" spans="1:4">
      <c r="A139" s="1071">
        <v>138</v>
      </c>
      <c r="B139" t="s">
        <v>1027</v>
      </c>
      <c r="C139" t="s">
        <v>1035</v>
      </c>
      <c r="D139" t="s">
        <v>1036</v>
      </c>
    </row>
    <row r="140" spans="1:4">
      <c r="A140" s="1071">
        <v>139</v>
      </c>
      <c r="B140" t="s">
        <v>1027</v>
      </c>
      <c r="C140" t="s">
        <v>1037</v>
      </c>
      <c r="D140" t="s">
        <v>1038</v>
      </c>
    </row>
    <row r="141" spans="1:4">
      <c r="A141" s="1071">
        <v>140</v>
      </c>
      <c r="B141" t="s">
        <v>1027</v>
      </c>
      <c r="C141" t="s">
        <v>1039</v>
      </c>
      <c r="D141" t="s">
        <v>1040</v>
      </c>
    </row>
    <row r="142" spans="1:4">
      <c r="A142" s="1071">
        <v>141</v>
      </c>
      <c r="B142" t="s">
        <v>1027</v>
      </c>
      <c r="C142" t="s">
        <v>1041</v>
      </c>
      <c r="D142" t="s">
        <v>1042</v>
      </c>
    </row>
    <row r="143" spans="1:4">
      <c r="A143" s="1071">
        <v>142</v>
      </c>
      <c r="B143" t="s">
        <v>1027</v>
      </c>
      <c r="C143" t="s">
        <v>1043</v>
      </c>
      <c r="D143" t="s">
        <v>1044</v>
      </c>
    </row>
    <row r="144" spans="1:4">
      <c r="A144" s="1071">
        <v>143</v>
      </c>
      <c r="B144" t="s">
        <v>1027</v>
      </c>
      <c r="C144" t="s">
        <v>1045</v>
      </c>
      <c r="D144" t="s">
        <v>1046</v>
      </c>
    </row>
    <row r="145" spans="1:4">
      <c r="A145" s="1071">
        <v>144</v>
      </c>
      <c r="B145" t="s">
        <v>1027</v>
      </c>
      <c r="C145" t="s">
        <v>1047</v>
      </c>
      <c r="D145" t="s">
        <v>1048</v>
      </c>
    </row>
    <row r="146" spans="1:4">
      <c r="A146" s="1071">
        <v>145</v>
      </c>
      <c r="B146" t="s">
        <v>1027</v>
      </c>
      <c r="C146" t="s">
        <v>1049</v>
      </c>
      <c r="D146" t="s">
        <v>1050</v>
      </c>
    </row>
    <row r="147" spans="1:4">
      <c r="A147" s="1071">
        <v>146</v>
      </c>
      <c r="B147" t="s">
        <v>1027</v>
      </c>
      <c r="C147" t="s">
        <v>1051</v>
      </c>
      <c r="D147" t="s">
        <v>1052</v>
      </c>
    </row>
    <row r="148" spans="1:4">
      <c r="A148" s="1071">
        <v>147</v>
      </c>
      <c r="B148" t="s">
        <v>1027</v>
      </c>
      <c r="C148" t="s">
        <v>1053</v>
      </c>
      <c r="D148" t="s">
        <v>1054</v>
      </c>
    </row>
    <row r="149" spans="1:4">
      <c r="A149" s="1071">
        <v>148</v>
      </c>
      <c r="B149" t="s">
        <v>1055</v>
      </c>
      <c r="C149" t="s">
        <v>1055</v>
      </c>
      <c r="D149" t="s">
        <v>1056</v>
      </c>
    </row>
    <row r="150" spans="1:4">
      <c r="A150" s="1071">
        <v>149</v>
      </c>
      <c r="B150" t="s">
        <v>1055</v>
      </c>
      <c r="C150" t="s">
        <v>1057</v>
      </c>
      <c r="D150" t="s">
        <v>1058</v>
      </c>
    </row>
    <row r="151" spans="1:4">
      <c r="A151" s="1071">
        <v>150</v>
      </c>
      <c r="B151" t="s">
        <v>1055</v>
      </c>
      <c r="C151" t="s">
        <v>1059</v>
      </c>
      <c r="D151" t="s">
        <v>1060</v>
      </c>
    </row>
    <row r="152" spans="1:4">
      <c r="A152" s="1071">
        <v>151</v>
      </c>
      <c r="B152" t="s">
        <v>1055</v>
      </c>
      <c r="C152" t="s">
        <v>1061</v>
      </c>
      <c r="D152" t="s">
        <v>1062</v>
      </c>
    </row>
    <row r="153" spans="1:4">
      <c r="A153" s="1071">
        <v>152</v>
      </c>
      <c r="B153" t="s">
        <v>1055</v>
      </c>
      <c r="C153" t="s">
        <v>1063</v>
      </c>
      <c r="D153" t="s">
        <v>1064</v>
      </c>
    </row>
    <row r="154" spans="1:4">
      <c r="A154" s="1071">
        <v>153</v>
      </c>
      <c r="B154" t="s">
        <v>1055</v>
      </c>
      <c r="C154" t="s">
        <v>1065</v>
      </c>
      <c r="D154" t="s">
        <v>1066</v>
      </c>
    </row>
    <row r="155" spans="1:4">
      <c r="A155" s="1071">
        <v>154</v>
      </c>
      <c r="B155" t="s">
        <v>1055</v>
      </c>
      <c r="C155" t="s">
        <v>1067</v>
      </c>
      <c r="D155" t="s">
        <v>1068</v>
      </c>
    </row>
    <row r="156" spans="1:4">
      <c r="A156" s="1071">
        <v>155</v>
      </c>
      <c r="B156" t="s">
        <v>1055</v>
      </c>
      <c r="C156" t="s">
        <v>1069</v>
      </c>
      <c r="D156" t="s">
        <v>1070</v>
      </c>
    </row>
    <row r="157" spans="1:4">
      <c r="A157" s="1071">
        <v>156</v>
      </c>
      <c r="B157" t="s">
        <v>1055</v>
      </c>
      <c r="C157" t="s">
        <v>1071</v>
      </c>
      <c r="D157" t="s">
        <v>1072</v>
      </c>
    </row>
    <row r="158" spans="1:4">
      <c r="A158" s="1071">
        <v>157</v>
      </c>
      <c r="B158" t="s">
        <v>1055</v>
      </c>
      <c r="C158" t="s">
        <v>1073</v>
      </c>
      <c r="D158" t="s">
        <v>1074</v>
      </c>
    </row>
    <row r="159" spans="1:4">
      <c r="A159" s="1071">
        <v>158</v>
      </c>
      <c r="B159" t="s">
        <v>1055</v>
      </c>
      <c r="C159" t="s">
        <v>1075</v>
      </c>
      <c r="D159" t="s">
        <v>1076</v>
      </c>
    </row>
    <row r="160" spans="1:4">
      <c r="A160" s="1071">
        <v>159</v>
      </c>
      <c r="B160" t="s">
        <v>1055</v>
      </c>
      <c r="C160" t="s">
        <v>1077</v>
      </c>
      <c r="D160" t="s">
        <v>1078</v>
      </c>
    </row>
    <row r="161" spans="1:4">
      <c r="A161" s="1071">
        <v>160</v>
      </c>
      <c r="B161" t="s">
        <v>1055</v>
      </c>
      <c r="C161" t="s">
        <v>1079</v>
      </c>
      <c r="D161" t="s">
        <v>1080</v>
      </c>
    </row>
    <row r="162" spans="1:4">
      <c r="A162" s="1071">
        <v>161</v>
      </c>
      <c r="B162" t="s">
        <v>1081</v>
      </c>
      <c r="C162" t="s">
        <v>1081</v>
      </c>
      <c r="D162" t="s">
        <v>1082</v>
      </c>
    </row>
    <row r="163" spans="1:4">
      <c r="A163" s="1071">
        <v>162</v>
      </c>
      <c r="B163" t="s">
        <v>1081</v>
      </c>
      <c r="C163" t="s">
        <v>1083</v>
      </c>
      <c r="D163" t="s">
        <v>1084</v>
      </c>
    </row>
    <row r="164" spans="1:4">
      <c r="A164" s="1071">
        <v>163</v>
      </c>
      <c r="B164" t="s">
        <v>1081</v>
      </c>
      <c r="C164" t="s">
        <v>1085</v>
      </c>
      <c r="D164" t="s">
        <v>1086</v>
      </c>
    </row>
    <row r="165" spans="1:4">
      <c r="A165" s="1071">
        <v>164</v>
      </c>
      <c r="B165" t="s">
        <v>1081</v>
      </c>
      <c r="C165" t="s">
        <v>1087</v>
      </c>
      <c r="D165" t="s">
        <v>1088</v>
      </c>
    </row>
    <row r="166" spans="1:4">
      <c r="A166" s="1071">
        <v>165</v>
      </c>
      <c r="B166" t="s">
        <v>1081</v>
      </c>
      <c r="C166" t="s">
        <v>1089</v>
      </c>
      <c r="D166" t="s">
        <v>1090</v>
      </c>
    </row>
    <row r="167" spans="1:4">
      <c r="A167" s="1071">
        <v>166</v>
      </c>
      <c r="B167" t="s">
        <v>1081</v>
      </c>
      <c r="C167" t="s">
        <v>1091</v>
      </c>
      <c r="D167" t="s">
        <v>1092</v>
      </c>
    </row>
    <row r="168" spans="1:4">
      <c r="A168" s="1071">
        <v>167</v>
      </c>
      <c r="B168" t="s">
        <v>1081</v>
      </c>
      <c r="C168" t="s">
        <v>1093</v>
      </c>
      <c r="D168" t="s">
        <v>1094</v>
      </c>
    </row>
    <row r="169" spans="1:4">
      <c r="A169" s="1071">
        <v>168</v>
      </c>
      <c r="B169" t="s">
        <v>1081</v>
      </c>
      <c r="C169" t="s">
        <v>1095</v>
      </c>
      <c r="D169" t="s">
        <v>1096</v>
      </c>
    </row>
    <row r="170" spans="1:4">
      <c r="A170" s="1071">
        <v>169</v>
      </c>
      <c r="B170" t="s">
        <v>1081</v>
      </c>
      <c r="C170" t="s">
        <v>1097</v>
      </c>
      <c r="D170" t="s">
        <v>1098</v>
      </c>
    </row>
    <row r="171" spans="1:4">
      <c r="A171" s="1071">
        <v>170</v>
      </c>
      <c r="B171" t="s">
        <v>1081</v>
      </c>
      <c r="C171" t="s">
        <v>1099</v>
      </c>
      <c r="D171" t="s">
        <v>1100</v>
      </c>
    </row>
    <row r="172" spans="1:4">
      <c r="A172" s="1071">
        <v>171</v>
      </c>
      <c r="B172" t="s">
        <v>1081</v>
      </c>
      <c r="C172" t="s">
        <v>1101</v>
      </c>
      <c r="D172" t="s">
        <v>1102</v>
      </c>
    </row>
    <row r="173" spans="1:4">
      <c r="A173" s="1071">
        <v>172</v>
      </c>
      <c r="B173" t="s">
        <v>1081</v>
      </c>
      <c r="C173" t="s">
        <v>1103</v>
      </c>
      <c r="D173" t="s">
        <v>1104</v>
      </c>
    </row>
    <row r="174" spans="1:4">
      <c r="A174" s="1071">
        <v>173</v>
      </c>
      <c r="B174" t="s">
        <v>1081</v>
      </c>
      <c r="C174" t="s">
        <v>1105</v>
      </c>
      <c r="D174" t="s">
        <v>1106</v>
      </c>
    </row>
    <row r="175" spans="1:4">
      <c r="A175" s="1071">
        <v>174</v>
      </c>
      <c r="B175" t="s">
        <v>1081</v>
      </c>
      <c r="C175" t="s">
        <v>1107</v>
      </c>
      <c r="D175" t="s">
        <v>1108</v>
      </c>
    </row>
    <row r="176" spans="1:4">
      <c r="A176" s="1071">
        <v>175</v>
      </c>
      <c r="B176" t="s">
        <v>1109</v>
      </c>
      <c r="C176" t="s">
        <v>1109</v>
      </c>
      <c r="D176" t="s">
        <v>1110</v>
      </c>
    </row>
    <row r="177" spans="1:4">
      <c r="A177" s="1071">
        <v>176</v>
      </c>
      <c r="B177" t="s">
        <v>1109</v>
      </c>
      <c r="C177" t="s">
        <v>1111</v>
      </c>
      <c r="D177" t="s">
        <v>1112</v>
      </c>
    </row>
    <row r="178" spans="1:4">
      <c r="A178" s="1071">
        <v>177</v>
      </c>
      <c r="B178" t="s">
        <v>1109</v>
      </c>
      <c r="C178" t="s">
        <v>1113</v>
      </c>
      <c r="D178" t="s">
        <v>1114</v>
      </c>
    </row>
    <row r="179" spans="1:4">
      <c r="A179" s="1071">
        <v>178</v>
      </c>
      <c r="B179" t="s">
        <v>1109</v>
      </c>
      <c r="C179" t="s">
        <v>993</v>
      </c>
      <c r="D179" t="s">
        <v>1115</v>
      </c>
    </row>
    <row r="180" spans="1:4">
      <c r="A180" s="1071">
        <v>179</v>
      </c>
      <c r="B180" t="s">
        <v>1109</v>
      </c>
      <c r="C180" t="s">
        <v>1116</v>
      </c>
      <c r="D180" t="s">
        <v>1117</v>
      </c>
    </row>
    <row r="181" spans="1:4">
      <c r="A181" s="1071">
        <v>180</v>
      </c>
      <c r="B181" t="s">
        <v>1109</v>
      </c>
      <c r="C181" t="s">
        <v>1118</v>
      </c>
      <c r="D181" t="s">
        <v>1119</v>
      </c>
    </row>
    <row r="182" spans="1:4">
      <c r="A182" s="1071">
        <v>181</v>
      </c>
      <c r="B182" t="s">
        <v>1109</v>
      </c>
      <c r="C182" t="s">
        <v>1120</v>
      </c>
      <c r="D182" t="s">
        <v>1121</v>
      </c>
    </row>
    <row r="183" spans="1:4">
      <c r="A183" s="1071">
        <v>182</v>
      </c>
      <c r="B183" t="s">
        <v>1109</v>
      </c>
      <c r="C183" t="s">
        <v>1122</v>
      </c>
      <c r="D183" t="s">
        <v>1123</v>
      </c>
    </row>
    <row r="184" spans="1:4">
      <c r="A184" s="1071">
        <v>183</v>
      </c>
      <c r="B184" t="s">
        <v>1109</v>
      </c>
      <c r="C184" t="s">
        <v>1124</v>
      </c>
      <c r="D184" t="s">
        <v>1125</v>
      </c>
    </row>
    <row r="185" spans="1:4">
      <c r="A185" s="1071">
        <v>184</v>
      </c>
      <c r="B185" t="s">
        <v>1109</v>
      </c>
      <c r="C185" t="s">
        <v>1126</v>
      </c>
      <c r="D185" t="s">
        <v>1127</v>
      </c>
    </row>
    <row r="186" spans="1:4">
      <c r="A186" s="1071">
        <v>185</v>
      </c>
      <c r="B186" t="s">
        <v>1128</v>
      </c>
      <c r="C186" t="s">
        <v>1128</v>
      </c>
      <c r="D186" t="s">
        <v>1129</v>
      </c>
    </row>
    <row r="187" spans="1:4">
      <c r="A187" s="1071">
        <v>186</v>
      </c>
      <c r="B187" t="s">
        <v>1128</v>
      </c>
      <c r="C187" t="s">
        <v>1130</v>
      </c>
      <c r="D187" t="s">
        <v>1131</v>
      </c>
    </row>
    <row r="188" spans="1:4">
      <c r="A188" s="1071">
        <v>187</v>
      </c>
      <c r="B188" t="s">
        <v>1128</v>
      </c>
      <c r="C188" t="s">
        <v>1132</v>
      </c>
      <c r="D188" t="s">
        <v>1133</v>
      </c>
    </row>
    <row r="189" spans="1:4">
      <c r="A189" s="1071">
        <v>188</v>
      </c>
      <c r="B189" t="s">
        <v>1128</v>
      </c>
      <c r="C189" t="s">
        <v>1134</v>
      </c>
      <c r="D189" t="s">
        <v>1135</v>
      </c>
    </row>
    <row r="190" spans="1:4">
      <c r="A190" s="1071">
        <v>189</v>
      </c>
      <c r="B190" t="s">
        <v>1128</v>
      </c>
      <c r="C190" t="s">
        <v>1136</v>
      </c>
      <c r="D190" t="s">
        <v>1137</v>
      </c>
    </row>
    <row r="191" spans="1:4">
      <c r="A191" s="1071">
        <v>190</v>
      </c>
      <c r="B191" t="s">
        <v>1128</v>
      </c>
      <c r="C191" t="s">
        <v>1138</v>
      </c>
      <c r="D191" t="s">
        <v>1139</v>
      </c>
    </row>
    <row r="192" spans="1:4">
      <c r="A192" s="1071">
        <v>191</v>
      </c>
      <c r="B192" t="s">
        <v>1128</v>
      </c>
      <c r="C192" t="s">
        <v>1140</v>
      </c>
      <c r="D192" t="s">
        <v>1141</v>
      </c>
    </row>
    <row r="193" spans="1:4">
      <c r="A193" s="1071">
        <v>192</v>
      </c>
      <c r="B193" t="s">
        <v>1128</v>
      </c>
      <c r="C193" t="s">
        <v>1142</v>
      </c>
      <c r="D193" t="s">
        <v>1143</v>
      </c>
    </row>
    <row r="194" spans="1:4">
      <c r="A194" s="1071">
        <v>193</v>
      </c>
      <c r="B194" t="s">
        <v>1128</v>
      </c>
      <c r="C194" t="s">
        <v>1144</v>
      </c>
      <c r="D194" t="s">
        <v>1145</v>
      </c>
    </row>
    <row r="195" spans="1:4">
      <c r="A195" s="1071">
        <v>194</v>
      </c>
      <c r="B195" t="s">
        <v>1146</v>
      </c>
      <c r="C195" t="s">
        <v>1146</v>
      </c>
      <c r="D195" t="s">
        <v>1147</v>
      </c>
    </row>
    <row r="196" spans="1:4">
      <c r="A196" s="1071">
        <v>195</v>
      </c>
      <c r="B196" t="s">
        <v>1146</v>
      </c>
      <c r="C196" t="s">
        <v>1148</v>
      </c>
      <c r="D196" t="s">
        <v>1149</v>
      </c>
    </row>
    <row r="197" spans="1:4">
      <c r="A197" s="1071">
        <v>196</v>
      </c>
      <c r="B197" t="s">
        <v>1146</v>
      </c>
      <c r="C197" t="s">
        <v>1150</v>
      </c>
      <c r="D197" t="s">
        <v>1151</v>
      </c>
    </row>
    <row r="198" spans="1:4">
      <c r="A198" s="1071">
        <v>197</v>
      </c>
      <c r="B198" t="s">
        <v>1146</v>
      </c>
      <c r="C198" t="s">
        <v>1152</v>
      </c>
      <c r="D198" t="s">
        <v>1153</v>
      </c>
    </row>
    <row r="199" spans="1:4">
      <c r="A199" s="1071">
        <v>198</v>
      </c>
      <c r="B199" t="s">
        <v>1146</v>
      </c>
      <c r="C199" t="s">
        <v>1154</v>
      </c>
      <c r="D199" t="s">
        <v>1155</v>
      </c>
    </row>
    <row r="200" spans="1:4">
      <c r="A200" s="1071">
        <v>199</v>
      </c>
      <c r="B200" t="s">
        <v>1146</v>
      </c>
      <c r="C200" t="s">
        <v>1156</v>
      </c>
      <c r="D200" t="s">
        <v>1157</v>
      </c>
    </row>
    <row r="201" spans="1:4">
      <c r="A201" s="1071">
        <v>200</v>
      </c>
      <c r="B201" t="s">
        <v>1146</v>
      </c>
      <c r="C201" t="s">
        <v>1158</v>
      </c>
      <c r="D201" t="s">
        <v>1159</v>
      </c>
    </row>
    <row r="202" spans="1:4">
      <c r="A202" s="1071">
        <v>201</v>
      </c>
      <c r="B202" t="s">
        <v>1146</v>
      </c>
      <c r="C202" t="s">
        <v>1160</v>
      </c>
      <c r="D202" t="s">
        <v>1161</v>
      </c>
    </row>
    <row r="203" spans="1:4">
      <c r="A203" s="1071">
        <v>202</v>
      </c>
      <c r="B203" t="s">
        <v>1146</v>
      </c>
      <c r="C203" t="s">
        <v>1162</v>
      </c>
      <c r="D203" t="s">
        <v>1163</v>
      </c>
    </row>
    <row r="204" spans="1:4">
      <c r="A204" s="1071">
        <v>203</v>
      </c>
      <c r="B204" t="s">
        <v>1146</v>
      </c>
      <c r="C204" t="s">
        <v>1164</v>
      </c>
      <c r="D204" t="s">
        <v>1165</v>
      </c>
    </row>
    <row r="205" spans="1:4">
      <c r="A205" s="1071">
        <v>204</v>
      </c>
      <c r="B205" t="s">
        <v>1146</v>
      </c>
      <c r="C205" t="s">
        <v>1166</v>
      </c>
      <c r="D205" t="s">
        <v>1167</v>
      </c>
    </row>
    <row r="206" spans="1:4">
      <c r="A206" s="1071">
        <v>205</v>
      </c>
      <c r="B206" t="s">
        <v>1146</v>
      </c>
      <c r="C206" t="s">
        <v>1168</v>
      </c>
      <c r="D206" t="s">
        <v>1169</v>
      </c>
    </row>
    <row r="207" spans="1:4">
      <c r="A207" s="1071">
        <v>206</v>
      </c>
      <c r="B207" t="s">
        <v>1146</v>
      </c>
      <c r="C207" t="s">
        <v>1170</v>
      </c>
      <c r="D207" t="s">
        <v>1171</v>
      </c>
    </row>
    <row r="208" spans="1:4">
      <c r="A208" s="1071">
        <v>207</v>
      </c>
      <c r="B208" t="s">
        <v>1146</v>
      </c>
      <c r="C208" t="s">
        <v>1172</v>
      </c>
      <c r="D208" t="s">
        <v>1173</v>
      </c>
    </row>
    <row r="209" spans="1:4">
      <c r="A209" s="1071">
        <v>208</v>
      </c>
      <c r="B209" t="s">
        <v>1146</v>
      </c>
      <c r="C209" t="s">
        <v>1174</v>
      </c>
      <c r="D209" t="s">
        <v>1175</v>
      </c>
    </row>
    <row r="210" spans="1:4">
      <c r="A210" s="1071">
        <v>209</v>
      </c>
      <c r="B210" t="s">
        <v>1146</v>
      </c>
      <c r="C210" t="s">
        <v>1176</v>
      </c>
      <c r="D210" t="s">
        <v>1177</v>
      </c>
    </row>
    <row r="211" spans="1:4">
      <c r="A211" s="1071">
        <v>210</v>
      </c>
      <c r="B211" t="s">
        <v>1178</v>
      </c>
      <c r="C211" t="s">
        <v>1178</v>
      </c>
      <c r="D211" t="s">
        <v>1179</v>
      </c>
    </row>
    <row r="212" spans="1:4">
      <c r="A212" s="1071">
        <v>211</v>
      </c>
      <c r="B212" t="s">
        <v>1178</v>
      </c>
      <c r="C212" t="s">
        <v>1180</v>
      </c>
      <c r="D212" t="s">
        <v>1181</v>
      </c>
    </row>
    <row r="213" spans="1:4">
      <c r="A213" s="1071">
        <v>212</v>
      </c>
      <c r="B213" t="s">
        <v>1178</v>
      </c>
      <c r="C213" t="s">
        <v>1182</v>
      </c>
      <c r="D213" t="s">
        <v>1183</v>
      </c>
    </row>
    <row r="214" spans="1:4">
      <c r="A214" s="1071">
        <v>213</v>
      </c>
      <c r="B214" t="s">
        <v>1178</v>
      </c>
      <c r="C214" t="s">
        <v>1184</v>
      </c>
      <c r="D214" t="s">
        <v>1185</v>
      </c>
    </row>
    <row r="215" spans="1:4">
      <c r="A215" s="1071">
        <v>214</v>
      </c>
      <c r="B215" t="s">
        <v>1178</v>
      </c>
      <c r="C215" t="s">
        <v>1186</v>
      </c>
      <c r="D215" t="s">
        <v>1187</v>
      </c>
    </row>
    <row r="216" spans="1:4">
      <c r="A216" s="1071">
        <v>215</v>
      </c>
      <c r="B216" t="s">
        <v>1178</v>
      </c>
      <c r="C216" t="s">
        <v>1188</v>
      </c>
      <c r="D216" t="s">
        <v>1189</v>
      </c>
    </row>
    <row r="217" spans="1:4">
      <c r="A217" s="1071">
        <v>216</v>
      </c>
      <c r="B217" t="s">
        <v>1178</v>
      </c>
      <c r="C217" t="s">
        <v>1190</v>
      </c>
      <c r="D217" t="s">
        <v>1191</v>
      </c>
    </row>
    <row r="218" spans="1:4">
      <c r="A218" s="1071">
        <v>217</v>
      </c>
      <c r="B218" t="s">
        <v>1178</v>
      </c>
      <c r="C218" t="s">
        <v>1192</v>
      </c>
      <c r="D218" t="s">
        <v>1193</v>
      </c>
    </row>
    <row r="219" spans="1:4">
      <c r="A219" s="1071">
        <v>218</v>
      </c>
      <c r="B219" t="s">
        <v>1194</v>
      </c>
      <c r="C219" t="s">
        <v>1194</v>
      </c>
      <c r="D219" t="s">
        <v>1195</v>
      </c>
    </row>
    <row r="220" spans="1:4">
      <c r="A220" s="1071">
        <v>219</v>
      </c>
      <c r="B220" t="s">
        <v>1194</v>
      </c>
      <c r="C220" t="s">
        <v>1196</v>
      </c>
      <c r="D220" t="s">
        <v>1197</v>
      </c>
    </row>
    <row r="221" spans="1:4">
      <c r="A221" s="1071">
        <v>220</v>
      </c>
      <c r="B221" t="s">
        <v>1194</v>
      </c>
      <c r="C221" t="s">
        <v>1198</v>
      </c>
      <c r="D221" t="s">
        <v>1199</v>
      </c>
    </row>
    <row r="222" spans="1:4">
      <c r="A222" s="1071">
        <v>221</v>
      </c>
      <c r="B222" t="s">
        <v>1194</v>
      </c>
      <c r="C222" t="s">
        <v>1200</v>
      </c>
      <c r="D222" t="s">
        <v>1201</v>
      </c>
    </row>
    <row r="223" spans="1:4">
      <c r="A223" s="1071">
        <v>222</v>
      </c>
      <c r="B223" t="s">
        <v>1194</v>
      </c>
      <c r="C223" t="s">
        <v>1202</v>
      </c>
      <c r="D223" t="s">
        <v>1203</v>
      </c>
    </row>
    <row r="224" spans="1:4">
      <c r="A224" s="1071">
        <v>223</v>
      </c>
      <c r="B224" t="s">
        <v>1194</v>
      </c>
      <c r="C224" t="s">
        <v>1204</v>
      </c>
      <c r="D224" t="s">
        <v>1205</v>
      </c>
    </row>
    <row r="225" spans="1:4">
      <c r="A225" s="1071">
        <v>224</v>
      </c>
      <c r="B225" t="s">
        <v>1194</v>
      </c>
      <c r="C225" t="s">
        <v>1206</v>
      </c>
      <c r="D225" t="s">
        <v>1207</v>
      </c>
    </row>
    <row r="226" spans="1:4">
      <c r="A226" s="1071">
        <v>225</v>
      </c>
      <c r="B226" t="s">
        <v>1194</v>
      </c>
      <c r="C226" t="s">
        <v>1208</v>
      </c>
      <c r="D226" t="s">
        <v>1209</v>
      </c>
    </row>
    <row r="227" spans="1:4">
      <c r="A227" s="1071">
        <v>226</v>
      </c>
      <c r="B227" t="s">
        <v>1194</v>
      </c>
      <c r="C227" t="s">
        <v>1210</v>
      </c>
      <c r="D227" t="s">
        <v>1211</v>
      </c>
    </row>
    <row r="228" spans="1:4">
      <c r="A228" s="1071">
        <v>227</v>
      </c>
      <c r="B228" t="s">
        <v>1194</v>
      </c>
      <c r="C228" t="s">
        <v>1212</v>
      </c>
      <c r="D228" t="s">
        <v>1213</v>
      </c>
    </row>
    <row r="229" spans="1:4">
      <c r="A229" s="1071">
        <v>228</v>
      </c>
      <c r="B229" t="s">
        <v>1194</v>
      </c>
      <c r="C229" t="s">
        <v>1214</v>
      </c>
      <c r="D229" t="s">
        <v>1215</v>
      </c>
    </row>
    <row r="230" spans="1:4">
      <c r="A230" s="1071">
        <v>229</v>
      </c>
      <c r="B230" t="s">
        <v>1194</v>
      </c>
      <c r="C230" t="s">
        <v>1216</v>
      </c>
      <c r="D230" t="s">
        <v>1217</v>
      </c>
    </row>
    <row r="231" spans="1:4">
      <c r="A231" s="1071">
        <v>230</v>
      </c>
      <c r="B231" t="s">
        <v>1194</v>
      </c>
      <c r="C231" t="s">
        <v>1218</v>
      </c>
      <c r="D231" t="s">
        <v>1219</v>
      </c>
    </row>
    <row r="232" spans="1:4">
      <c r="A232" s="1071">
        <v>231</v>
      </c>
      <c r="B232" t="s">
        <v>1194</v>
      </c>
      <c r="C232" t="s">
        <v>1220</v>
      </c>
      <c r="D232" t="s">
        <v>1221</v>
      </c>
    </row>
    <row r="233" spans="1:4">
      <c r="A233" s="1071">
        <v>232</v>
      </c>
      <c r="B233" t="s">
        <v>1194</v>
      </c>
      <c r="C233" t="s">
        <v>1222</v>
      </c>
      <c r="D233" t="s">
        <v>1223</v>
      </c>
    </row>
    <row r="234" spans="1:4">
      <c r="A234" s="1071">
        <v>233</v>
      </c>
      <c r="B234" t="s">
        <v>1194</v>
      </c>
      <c r="C234" t="s">
        <v>1224</v>
      </c>
      <c r="D234" t="s">
        <v>1225</v>
      </c>
    </row>
    <row r="235" spans="1:4">
      <c r="A235" s="1071">
        <v>234</v>
      </c>
      <c r="B235" t="s">
        <v>1194</v>
      </c>
      <c r="C235" t="s">
        <v>1226</v>
      </c>
      <c r="D235" t="s">
        <v>1227</v>
      </c>
    </row>
    <row r="236" spans="1:4">
      <c r="A236" s="1071">
        <v>235</v>
      </c>
      <c r="B236" t="s">
        <v>1194</v>
      </c>
      <c r="C236" t="s">
        <v>985</v>
      </c>
      <c r="D236" t="s">
        <v>1228</v>
      </c>
    </row>
    <row r="237" spans="1:4">
      <c r="A237" s="1071">
        <v>236</v>
      </c>
      <c r="B237" t="s">
        <v>1229</v>
      </c>
      <c r="C237" t="s">
        <v>1229</v>
      </c>
      <c r="D237" t="s">
        <v>1230</v>
      </c>
    </row>
    <row r="238" spans="1:4">
      <c r="A238" s="1071">
        <v>237</v>
      </c>
      <c r="B238" t="s">
        <v>1229</v>
      </c>
      <c r="C238" t="s">
        <v>815</v>
      </c>
      <c r="D238" t="s">
        <v>1231</v>
      </c>
    </row>
    <row r="239" spans="1:4">
      <c r="A239" s="1071">
        <v>238</v>
      </c>
      <c r="B239" t="s">
        <v>1229</v>
      </c>
      <c r="C239" t="s">
        <v>1232</v>
      </c>
      <c r="D239" t="s">
        <v>1233</v>
      </c>
    </row>
    <row r="240" spans="1:4">
      <c r="A240" s="1071">
        <v>239</v>
      </c>
      <c r="B240" t="s">
        <v>1229</v>
      </c>
      <c r="C240" t="s">
        <v>1234</v>
      </c>
      <c r="D240" t="s">
        <v>1235</v>
      </c>
    </row>
    <row r="241" spans="1:4">
      <c r="A241" s="1071">
        <v>240</v>
      </c>
      <c r="B241" t="s">
        <v>1229</v>
      </c>
      <c r="C241" t="s">
        <v>781</v>
      </c>
      <c r="D241" t="s">
        <v>1236</v>
      </c>
    </row>
    <row r="242" spans="1:4">
      <c r="A242" s="1071">
        <v>241</v>
      </c>
      <c r="B242" t="s">
        <v>1229</v>
      </c>
      <c r="C242" t="s">
        <v>1237</v>
      </c>
      <c r="D242" t="s">
        <v>1238</v>
      </c>
    </row>
    <row r="243" spans="1:4">
      <c r="A243" s="1071">
        <v>242</v>
      </c>
      <c r="B243" t="s">
        <v>1229</v>
      </c>
      <c r="C243" t="s">
        <v>1239</v>
      </c>
      <c r="D243" t="s">
        <v>1240</v>
      </c>
    </row>
    <row r="244" spans="1:4">
      <c r="A244" s="1071">
        <v>243</v>
      </c>
      <c r="B244" t="s">
        <v>1229</v>
      </c>
      <c r="C244" t="s">
        <v>1241</v>
      </c>
      <c r="D244" t="s">
        <v>1242</v>
      </c>
    </row>
    <row r="245" spans="1:4">
      <c r="A245" s="1071">
        <v>244</v>
      </c>
      <c r="B245" t="s">
        <v>1229</v>
      </c>
      <c r="C245" t="s">
        <v>1243</v>
      </c>
      <c r="D245" t="s">
        <v>1244</v>
      </c>
    </row>
    <row r="246" spans="1:4">
      <c r="A246" s="1071">
        <v>245</v>
      </c>
      <c r="B246" t="s">
        <v>1229</v>
      </c>
      <c r="C246" t="s">
        <v>1245</v>
      </c>
      <c r="D246" t="s">
        <v>1246</v>
      </c>
    </row>
    <row r="247" spans="1:4">
      <c r="A247" s="1071">
        <v>246</v>
      </c>
      <c r="B247" t="s">
        <v>1229</v>
      </c>
      <c r="C247" t="s">
        <v>1247</v>
      </c>
      <c r="D247" t="s">
        <v>1248</v>
      </c>
    </row>
    <row r="248" spans="1:4">
      <c r="A248" s="1071">
        <v>247</v>
      </c>
      <c r="B248" t="s">
        <v>1229</v>
      </c>
      <c r="C248" t="s">
        <v>1249</v>
      </c>
      <c r="D248" t="s">
        <v>1250</v>
      </c>
    </row>
    <row r="249" spans="1:4">
      <c r="A249" s="1071">
        <v>248</v>
      </c>
      <c r="B249" t="s">
        <v>1229</v>
      </c>
      <c r="C249" t="s">
        <v>1251</v>
      </c>
      <c r="D249" t="s">
        <v>1252</v>
      </c>
    </row>
    <row r="250" spans="1:4">
      <c r="A250" s="1071">
        <v>249</v>
      </c>
      <c r="B250" t="s">
        <v>1229</v>
      </c>
      <c r="C250" t="s">
        <v>1253</v>
      </c>
      <c r="D250" t="s">
        <v>1254</v>
      </c>
    </row>
    <row r="251" spans="1:4">
      <c r="A251" s="1071">
        <v>250</v>
      </c>
      <c r="B251" t="s">
        <v>1229</v>
      </c>
      <c r="C251" t="s">
        <v>1255</v>
      </c>
      <c r="D251" t="s">
        <v>1256</v>
      </c>
    </row>
    <row r="252" spans="1:4">
      <c r="A252" s="1071">
        <v>251</v>
      </c>
      <c r="B252" t="s">
        <v>1229</v>
      </c>
      <c r="C252" t="s">
        <v>1257</v>
      </c>
      <c r="D252" t="s">
        <v>1258</v>
      </c>
    </row>
    <row r="253" spans="1:4">
      <c r="A253" s="1071">
        <v>252</v>
      </c>
      <c r="B253" t="s">
        <v>1229</v>
      </c>
      <c r="C253" t="s">
        <v>1259</v>
      </c>
      <c r="D253" t="s">
        <v>1260</v>
      </c>
    </row>
    <row r="254" spans="1:4">
      <c r="A254" s="1071">
        <v>253</v>
      </c>
      <c r="B254" t="s">
        <v>1229</v>
      </c>
      <c r="C254" t="s">
        <v>1261</v>
      </c>
      <c r="D254" t="s">
        <v>1262</v>
      </c>
    </row>
    <row r="255" spans="1:4">
      <c r="A255" s="1071">
        <v>254</v>
      </c>
      <c r="B255" t="s">
        <v>1229</v>
      </c>
      <c r="C255" t="s">
        <v>1263</v>
      </c>
      <c r="D255" t="s">
        <v>1264</v>
      </c>
    </row>
    <row r="256" spans="1:4">
      <c r="A256" s="1071">
        <v>255</v>
      </c>
      <c r="B256" t="s">
        <v>1229</v>
      </c>
      <c r="C256" t="s">
        <v>1265</v>
      </c>
      <c r="D256" t="s">
        <v>1266</v>
      </c>
    </row>
    <row r="257" spans="1:4">
      <c r="A257" s="1071">
        <v>256</v>
      </c>
      <c r="B257" t="s">
        <v>1229</v>
      </c>
      <c r="C257" t="s">
        <v>1267</v>
      </c>
      <c r="D257" t="s">
        <v>1268</v>
      </c>
    </row>
    <row r="258" spans="1:4">
      <c r="A258" s="1071">
        <v>257</v>
      </c>
      <c r="B258" t="s">
        <v>1229</v>
      </c>
      <c r="C258" t="s">
        <v>1269</v>
      </c>
      <c r="D258" t="s">
        <v>1270</v>
      </c>
    </row>
    <row r="259" spans="1:4">
      <c r="A259" s="1071">
        <v>258</v>
      </c>
      <c r="B259" t="s">
        <v>1229</v>
      </c>
      <c r="C259" t="s">
        <v>1271</v>
      </c>
      <c r="D259" t="s">
        <v>1272</v>
      </c>
    </row>
    <row r="260" spans="1:4">
      <c r="A260" s="1071">
        <v>259</v>
      </c>
      <c r="B260" t="s">
        <v>1229</v>
      </c>
      <c r="C260" t="s">
        <v>1273</v>
      </c>
      <c r="D260" t="s">
        <v>1274</v>
      </c>
    </row>
    <row r="261" spans="1:4">
      <c r="A261" s="1071">
        <v>260</v>
      </c>
      <c r="B261" t="s">
        <v>1229</v>
      </c>
      <c r="C261" t="s">
        <v>1275</v>
      </c>
      <c r="D261" t="s">
        <v>1276</v>
      </c>
    </row>
    <row r="262" spans="1:4">
      <c r="A262" s="1071">
        <v>261</v>
      </c>
      <c r="B262" t="s">
        <v>1277</v>
      </c>
      <c r="C262" t="s">
        <v>1277</v>
      </c>
      <c r="D262" t="s">
        <v>1278</v>
      </c>
    </row>
    <row r="263" spans="1:4">
      <c r="A263" s="1071">
        <v>262</v>
      </c>
      <c r="B263" t="s">
        <v>1277</v>
      </c>
      <c r="C263" t="s">
        <v>1279</v>
      </c>
      <c r="D263" t="s">
        <v>1280</v>
      </c>
    </row>
    <row r="264" spans="1:4">
      <c r="A264" s="1071">
        <v>263</v>
      </c>
      <c r="B264" t="s">
        <v>1277</v>
      </c>
      <c r="C264" t="s">
        <v>1281</v>
      </c>
      <c r="D264" t="s">
        <v>1282</v>
      </c>
    </row>
    <row r="265" spans="1:4">
      <c r="A265" s="1071">
        <v>264</v>
      </c>
      <c r="B265" t="s">
        <v>1277</v>
      </c>
      <c r="C265" t="s">
        <v>1283</v>
      </c>
      <c r="D265" t="s">
        <v>1284</v>
      </c>
    </row>
    <row r="266" spans="1:4">
      <c r="A266" s="1071">
        <v>265</v>
      </c>
      <c r="B266" t="s">
        <v>1277</v>
      </c>
      <c r="C266" t="s">
        <v>1285</v>
      </c>
      <c r="D266" t="s">
        <v>1286</v>
      </c>
    </row>
    <row r="267" spans="1:4">
      <c r="A267" s="1071">
        <v>266</v>
      </c>
      <c r="B267" t="s">
        <v>1277</v>
      </c>
      <c r="C267" t="s">
        <v>1287</v>
      </c>
      <c r="D267" t="s">
        <v>1288</v>
      </c>
    </row>
    <row r="268" spans="1:4">
      <c r="A268" s="1071">
        <v>267</v>
      </c>
      <c r="B268" t="s">
        <v>1277</v>
      </c>
      <c r="C268" t="s">
        <v>1289</v>
      </c>
      <c r="D268" t="s">
        <v>1290</v>
      </c>
    </row>
    <row r="269" spans="1:4">
      <c r="A269" s="1071">
        <v>268</v>
      </c>
      <c r="B269" t="s">
        <v>1277</v>
      </c>
      <c r="C269" t="s">
        <v>1291</v>
      </c>
      <c r="D269" t="s">
        <v>1292</v>
      </c>
    </row>
    <row r="270" spans="1:4">
      <c r="A270" s="1071">
        <v>269</v>
      </c>
      <c r="B270" t="s">
        <v>1277</v>
      </c>
      <c r="C270" t="s">
        <v>1293</v>
      </c>
      <c r="D270" t="s">
        <v>1294</v>
      </c>
    </row>
    <row r="271" spans="1:4">
      <c r="A271" s="1071">
        <v>270</v>
      </c>
      <c r="B271" t="s">
        <v>1277</v>
      </c>
      <c r="C271" t="s">
        <v>1295</v>
      </c>
      <c r="D271" t="s">
        <v>1296</v>
      </c>
    </row>
    <row r="272" spans="1:4">
      <c r="A272" s="1071">
        <v>271</v>
      </c>
      <c r="B272" t="s">
        <v>1277</v>
      </c>
      <c r="C272" t="s">
        <v>1297</v>
      </c>
      <c r="D272" t="s">
        <v>1298</v>
      </c>
    </row>
    <row r="273" spans="1:4">
      <c r="A273" s="1071">
        <v>272</v>
      </c>
      <c r="B273" t="s">
        <v>1277</v>
      </c>
      <c r="C273" t="s">
        <v>1299</v>
      </c>
      <c r="D273" t="s">
        <v>1300</v>
      </c>
    </row>
    <row r="274" spans="1:4">
      <c r="A274" s="1071">
        <v>273</v>
      </c>
      <c r="B274" t="s">
        <v>1277</v>
      </c>
      <c r="C274" t="s">
        <v>1301</v>
      </c>
      <c r="D274" t="s">
        <v>1302</v>
      </c>
    </row>
    <row r="275" spans="1:4">
      <c r="A275" s="1071">
        <v>274</v>
      </c>
      <c r="B275" t="s">
        <v>1277</v>
      </c>
      <c r="C275" t="s">
        <v>1303</v>
      </c>
      <c r="D275" t="s">
        <v>1304</v>
      </c>
    </row>
    <row r="276" spans="1:4">
      <c r="A276" s="1071">
        <v>275</v>
      </c>
      <c r="B276" t="s">
        <v>1277</v>
      </c>
      <c r="C276" t="s">
        <v>1305</v>
      </c>
      <c r="D276" t="s">
        <v>1306</v>
      </c>
    </row>
    <row r="277" spans="1:4">
      <c r="A277" s="1071">
        <v>276</v>
      </c>
      <c r="B277" t="s">
        <v>1277</v>
      </c>
      <c r="C277" t="s">
        <v>1307</v>
      </c>
      <c r="D277" t="s">
        <v>1308</v>
      </c>
    </row>
    <row r="278" spans="1:4">
      <c r="A278" s="1071">
        <v>277</v>
      </c>
      <c r="B278" t="s">
        <v>1309</v>
      </c>
      <c r="C278" t="s">
        <v>1309</v>
      </c>
      <c r="D278" t="s">
        <v>1310</v>
      </c>
    </row>
    <row r="279" spans="1:4">
      <c r="A279" s="1071">
        <v>278</v>
      </c>
      <c r="B279" t="s">
        <v>1309</v>
      </c>
      <c r="C279" t="s">
        <v>1311</v>
      </c>
      <c r="D279" t="s">
        <v>1312</v>
      </c>
    </row>
    <row r="280" spans="1:4">
      <c r="A280" s="1071">
        <v>279</v>
      </c>
      <c r="B280" t="s">
        <v>1309</v>
      </c>
      <c r="C280" t="s">
        <v>1313</v>
      </c>
      <c r="D280" t="s">
        <v>1314</v>
      </c>
    </row>
    <row r="281" spans="1:4">
      <c r="A281" s="1071">
        <v>280</v>
      </c>
      <c r="B281" t="s">
        <v>1309</v>
      </c>
      <c r="C281" t="s">
        <v>1218</v>
      </c>
      <c r="D281" t="s">
        <v>1315</v>
      </c>
    </row>
    <row r="282" spans="1:4">
      <c r="A282" s="1071">
        <v>281</v>
      </c>
      <c r="B282" t="s">
        <v>1309</v>
      </c>
      <c r="C282" t="s">
        <v>1316</v>
      </c>
      <c r="D282" t="s">
        <v>1317</v>
      </c>
    </row>
    <row r="283" spans="1:4">
      <c r="A283" s="1071">
        <v>282</v>
      </c>
      <c r="B283" t="s">
        <v>1309</v>
      </c>
      <c r="C283" t="s">
        <v>1318</v>
      </c>
      <c r="D283" t="s">
        <v>1319</v>
      </c>
    </row>
    <row r="284" spans="1:4">
      <c r="A284" s="1071">
        <v>283</v>
      </c>
      <c r="B284" t="s">
        <v>1309</v>
      </c>
      <c r="C284" t="s">
        <v>1320</v>
      </c>
      <c r="D284" t="s">
        <v>1321</v>
      </c>
    </row>
    <row r="285" spans="1:4">
      <c r="A285" s="1071">
        <v>284</v>
      </c>
      <c r="B285" t="s">
        <v>1309</v>
      </c>
      <c r="C285" t="s">
        <v>1322</v>
      </c>
      <c r="D285" t="s">
        <v>1323</v>
      </c>
    </row>
    <row r="286" spans="1:4">
      <c r="A286" s="1071">
        <v>285</v>
      </c>
      <c r="B286" t="s">
        <v>1309</v>
      </c>
      <c r="C286" t="s">
        <v>1324</v>
      </c>
      <c r="D286" t="s">
        <v>1325</v>
      </c>
    </row>
    <row r="287" spans="1:4">
      <c r="A287" s="1071">
        <v>286</v>
      </c>
      <c r="B287" t="s">
        <v>1309</v>
      </c>
      <c r="C287" t="s">
        <v>1326</v>
      </c>
      <c r="D287" t="s">
        <v>1327</v>
      </c>
    </row>
    <row r="288" spans="1:4">
      <c r="A288" s="1071">
        <v>287</v>
      </c>
      <c r="B288" t="s">
        <v>1309</v>
      </c>
      <c r="C288" t="s">
        <v>1328</v>
      </c>
      <c r="D288" t="s">
        <v>1329</v>
      </c>
    </row>
    <row r="289" spans="1:4">
      <c r="A289" s="1071">
        <v>288</v>
      </c>
      <c r="B289" t="s">
        <v>1309</v>
      </c>
      <c r="C289" t="s">
        <v>1330</v>
      </c>
      <c r="D289" t="s">
        <v>1331</v>
      </c>
    </row>
    <row r="290" spans="1:4">
      <c r="A290" s="1071">
        <v>289</v>
      </c>
      <c r="B290" t="s">
        <v>1332</v>
      </c>
      <c r="C290" t="s">
        <v>1332</v>
      </c>
      <c r="D290" t="s">
        <v>1333</v>
      </c>
    </row>
    <row r="291" spans="1:4">
      <c r="A291" s="1071">
        <v>290</v>
      </c>
      <c r="B291" t="s">
        <v>1332</v>
      </c>
      <c r="C291" t="s">
        <v>1334</v>
      </c>
      <c r="D291" t="s">
        <v>1335</v>
      </c>
    </row>
    <row r="292" spans="1:4">
      <c r="A292" s="1071">
        <v>291</v>
      </c>
      <c r="B292" t="s">
        <v>1332</v>
      </c>
      <c r="C292" t="s">
        <v>1336</v>
      </c>
      <c r="D292" t="s">
        <v>1337</v>
      </c>
    </row>
    <row r="293" spans="1:4">
      <c r="A293" s="1071">
        <v>292</v>
      </c>
      <c r="B293" t="s">
        <v>1332</v>
      </c>
      <c r="C293" t="s">
        <v>1338</v>
      </c>
      <c r="D293" t="s">
        <v>1339</v>
      </c>
    </row>
    <row r="294" spans="1:4">
      <c r="A294" s="1071">
        <v>293</v>
      </c>
      <c r="B294" t="s">
        <v>1332</v>
      </c>
      <c r="C294" t="s">
        <v>1340</v>
      </c>
      <c r="D294" t="s">
        <v>1341</v>
      </c>
    </row>
    <row r="295" spans="1:4">
      <c r="A295" s="1071">
        <v>294</v>
      </c>
      <c r="B295" t="s">
        <v>1332</v>
      </c>
      <c r="C295" t="s">
        <v>1342</v>
      </c>
      <c r="D295" t="s">
        <v>1343</v>
      </c>
    </row>
    <row r="296" spans="1:4">
      <c r="A296" s="1071">
        <v>295</v>
      </c>
      <c r="B296" t="s">
        <v>1332</v>
      </c>
      <c r="C296" t="s">
        <v>1344</v>
      </c>
      <c r="D296" t="s">
        <v>1345</v>
      </c>
    </row>
    <row r="297" spans="1:4">
      <c r="A297" s="1071">
        <v>296</v>
      </c>
      <c r="B297" t="s">
        <v>1332</v>
      </c>
      <c r="C297" t="s">
        <v>1346</v>
      </c>
      <c r="D297" t="s">
        <v>1347</v>
      </c>
    </row>
    <row r="298" spans="1:4">
      <c r="A298" s="1071">
        <v>297</v>
      </c>
      <c r="B298" t="s">
        <v>1332</v>
      </c>
      <c r="C298" t="s">
        <v>1348</v>
      </c>
      <c r="D298" t="s">
        <v>1349</v>
      </c>
    </row>
    <row r="299" spans="1:4">
      <c r="A299" s="1071">
        <v>298</v>
      </c>
      <c r="B299" t="s">
        <v>1332</v>
      </c>
      <c r="C299" t="s">
        <v>1350</v>
      </c>
      <c r="D299" t="s">
        <v>1351</v>
      </c>
    </row>
    <row r="300" spans="1:4">
      <c r="A300" s="1071">
        <v>299</v>
      </c>
      <c r="B300" t="s">
        <v>1332</v>
      </c>
      <c r="C300" t="s">
        <v>1352</v>
      </c>
      <c r="D300" t="s">
        <v>1353</v>
      </c>
    </row>
    <row r="301" spans="1:4">
      <c r="A301" s="1071">
        <v>300</v>
      </c>
      <c r="B301" t="s">
        <v>1332</v>
      </c>
      <c r="C301" t="s">
        <v>1354</v>
      </c>
      <c r="D301" t="s">
        <v>1355</v>
      </c>
    </row>
    <row r="302" spans="1:4">
      <c r="A302" s="1071">
        <v>301</v>
      </c>
      <c r="B302" t="s">
        <v>1356</v>
      </c>
      <c r="C302" t="s">
        <v>1356</v>
      </c>
      <c r="D302" t="s">
        <v>1357</v>
      </c>
    </row>
    <row r="303" spans="1:4">
      <c r="A303" s="1071">
        <v>302</v>
      </c>
      <c r="B303" t="s">
        <v>1356</v>
      </c>
      <c r="C303" t="s">
        <v>1358</v>
      </c>
      <c r="D303" t="s">
        <v>1359</v>
      </c>
    </row>
    <row r="304" spans="1:4">
      <c r="A304" s="1071">
        <v>303</v>
      </c>
      <c r="B304" t="s">
        <v>1356</v>
      </c>
      <c r="C304" t="s">
        <v>781</v>
      </c>
      <c r="D304" t="s">
        <v>1360</v>
      </c>
    </row>
    <row r="305" spans="1:4">
      <c r="A305" s="1071">
        <v>304</v>
      </c>
      <c r="B305" t="s">
        <v>1356</v>
      </c>
      <c r="C305" t="s">
        <v>1361</v>
      </c>
      <c r="D305" t="s">
        <v>1362</v>
      </c>
    </row>
    <row r="306" spans="1:4">
      <c r="A306" s="1071">
        <v>305</v>
      </c>
      <c r="B306" t="s">
        <v>1356</v>
      </c>
      <c r="C306" t="s">
        <v>1363</v>
      </c>
      <c r="D306" t="s">
        <v>1364</v>
      </c>
    </row>
    <row r="307" spans="1:4">
      <c r="A307" s="1071">
        <v>306</v>
      </c>
      <c r="B307" t="s">
        <v>1356</v>
      </c>
      <c r="C307" t="s">
        <v>1365</v>
      </c>
      <c r="D307" t="s">
        <v>1366</v>
      </c>
    </row>
    <row r="308" spans="1:4">
      <c r="A308" s="1071">
        <v>307</v>
      </c>
      <c r="B308" t="s">
        <v>1356</v>
      </c>
      <c r="C308" t="s">
        <v>1367</v>
      </c>
      <c r="D308" t="s">
        <v>1368</v>
      </c>
    </row>
    <row r="309" spans="1:4">
      <c r="A309" s="1071">
        <v>308</v>
      </c>
      <c r="B309" t="s">
        <v>1356</v>
      </c>
      <c r="C309" t="s">
        <v>1369</v>
      </c>
      <c r="D309" t="s">
        <v>1370</v>
      </c>
    </row>
    <row r="310" spans="1:4">
      <c r="A310" s="1071">
        <v>309</v>
      </c>
      <c r="B310" t="s">
        <v>1356</v>
      </c>
      <c r="C310" t="s">
        <v>1371</v>
      </c>
      <c r="D310" t="s">
        <v>1372</v>
      </c>
    </row>
    <row r="311" spans="1:4">
      <c r="A311" s="1071">
        <v>310</v>
      </c>
      <c r="B311" t="s">
        <v>1356</v>
      </c>
      <c r="C311" t="s">
        <v>1373</v>
      </c>
      <c r="D311" t="s">
        <v>1374</v>
      </c>
    </row>
    <row r="312" spans="1:4">
      <c r="A312" s="1071">
        <v>311</v>
      </c>
      <c r="B312" t="s">
        <v>1356</v>
      </c>
      <c r="C312" t="s">
        <v>1375</v>
      </c>
      <c r="D312" t="s">
        <v>1376</v>
      </c>
    </row>
    <row r="313" spans="1:4">
      <c r="A313" s="1071">
        <v>312</v>
      </c>
      <c r="B313" t="s">
        <v>1377</v>
      </c>
      <c r="C313" t="s">
        <v>1377</v>
      </c>
      <c r="D313" t="s">
        <v>1378</v>
      </c>
    </row>
    <row r="314" spans="1:4">
      <c r="A314" s="1071">
        <v>313</v>
      </c>
      <c r="B314" t="s">
        <v>1377</v>
      </c>
      <c r="C314" t="s">
        <v>1379</v>
      </c>
      <c r="D314" t="s">
        <v>1380</v>
      </c>
    </row>
    <row r="315" spans="1:4">
      <c r="A315" s="1071">
        <v>314</v>
      </c>
      <c r="B315" t="s">
        <v>1377</v>
      </c>
      <c r="C315" t="s">
        <v>1381</v>
      </c>
      <c r="D315" t="s">
        <v>1382</v>
      </c>
    </row>
    <row r="316" spans="1:4">
      <c r="A316" s="1071">
        <v>315</v>
      </c>
      <c r="B316" t="s">
        <v>1377</v>
      </c>
      <c r="C316" t="s">
        <v>1383</v>
      </c>
      <c r="D316" t="s">
        <v>1384</v>
      </c>
    </row>
    <row r="317" spans="1:4">
      <c r="A317" s="1071">
        <v>316</v>
      </c>
      <c r="B317" t="s">
        <v>1377</v>
      </c>
      <c r="C317" t="s">
        <v>1385</v>
      </c>
      <c r="D317" t="s">
        <v>1386</v>
      </c>
    </row>
    <row r="318" spans="1:4">
      <c r="A318" s="1071">
        <v>317</v>
      </c>
      <c r="B318" t="s">
        <v>1377</v>
      </c>
      <c r="C318" t="s">
        <v>1387</v>
      </c>
      <c r="D318" t="s">
        <v>1388</v>
      </c>
    </row>
    <row r="319" spans="1:4">
      <c r="A319" s="1071">
        <v>318</v>
      </c>
      <c r="B319" t="s">
        <v>1377</v>
      </c>
      <c r="C319" t="s">
        <v>1389</v>
      </c>
      <c r="D319" t="s">
        <v>1390</v>
      </c>
    </row>
    <row r="320" spans="1:4">
      <c r="A320" s="1071">
        <v>319</v>
      </c>
      <c r="B320" t="s">
        <v>1377</v>
      </c>
      <c r="C320" t="s">
        <v>1391</v>
      </c>
      <c r="D320" t="s">
        <v>1392</v>
      </c>
    </row>
    <row r="321" spans="1:4">
      <c r="A321" s="1071">
        <v>320</v>
      </c>
      <c r="B321" t="s">
        <v>1377</v>
      </c>
      <c r="C321" t="s">
        <v>1393</v>
      </c>
      <c r="D321" t="s">
        <v>1394</v>
      </c>
    </row>
    <row r="322" spans="1:4">
      <c r="A322" s="1071">
        <v>321</v>
      </c>
      <c r="B322" t="s">
        <v>1377</v>
      </c>
      <c r="C322" t="s">
        <v>1395</v>
      </c>
      <c r="D322" t="s">
        <v>1396</v>
      </c>
    </row>
    <row r="323" spans="1:4">
      <c r="A323" s="1071">
        <v>322</v>
      </c>
      <c r="B323" t="s">
        <v>1377</v>
      </c>
      <c r="C323" t="s">
        <v>1397</v>
      </c>
      <c r="D323" t="s">
        <v>1398</v>
      </c>
    </row>
    <row r="324" spans="1:4">
      <c r="A324" s="1071">
        <v>323</v>
      </c>
      <c r="B324" t="s">
        <v>1377</v>
      </c>
      <c r="C324" t="s">
        <v>1399</v>
      </c>
      <c r="D324" t="s">
        <v>1400</v>
      </c>
    </row>
    <row r="325" spans="1:4">
      <c r="A325" s="1071">
        <v>324</v>
      </c>
      <c r="B325" t="s">
        <v>1377</v>
      </c>
      <c r="C325" t="s">
        <v>1401</v>
      </c>
      <c r="D325" t="s">
        <v>1402</v>
      </c>
    </row>
    <row r="326" spans="1:4">
      <c r="A326" s="1071">
        <v>325</v>
      </c>
      <c r="B326" t="s">
        <v>1403</v>
      </c>
      <c r="C326" t="s">
        <v>1403</v>
      </c>
      <c r="D326" t="s">
        <v>1404</v>
      </c>
    </row>
    <row r="327" spans="1:4">
      <c r="A327" s="1071">
        <v>326</v>
      </c>
      <c r="B327" t="s">
        <v>1405</v>
      </c>
      <c r="C327" t="s">
        <v>1405</v>
      </c>
      <c r="D327" t="s">
        <v>1406</v>
      </c>
    </row>
    <row r="328" spans="1:4">
      <c r="A328" s="1071">
        <v>327</v>
      </c>
      <c r="B328" t="s">
        <v>1407</v>
      </c>
      <c r="C328" t="s">
        <v>1407</v>
      </c>
      <c r="D328" t="s">
        <v>1408</v>
      </c>
    </row>
    <row r="329" spans="1:4">
      <c r="A329" s="1071">
        <v>328</v>
      </c>
      <c r="B329" t="s">
        <v>1409</v>
      </c>
      <c r="C329" t="s">
        <v>1409</v>
      </c>
      <c r="D329" t="s">
        <v>1410</v>
      </c>
    </row>
    <row r="330" spans="1:4">
      <c r="A330" s="1071">
        <v>329</v>
      </c>
      <c r="B330" t="s">
        <v>1411</v>
      </c>
      <c r="C330" t="s">
        <v>1411</v>
      </c>
      <c r="D330" t="s">
        <v>1412</v>
      </c>
    </row>
    <row r="331" spans="1:4">
      <c r="A331" s="1071">
        <v>330</v>
      </c>
      <c r="B331" t="s">
        <v>1413</v>
      </c>
      <c r="C331" t="s">
        <v>1413</v>
      </c>
      <c r="D331" t="s">
        <v>1414</v>
      </c>
    </row>
    <row r="332" spans="1:4">
      <c r="A332" s="1071">
        <v>331</v>
      </c>
      <c r="B332" t="s">
        <v>1415</v>
      </c>
      <c r="C332" t="s">
        <v>1417</v>
      </c>
      <c r="D332" t="s">
        <v>1418</v>
      </c>
    </row>
    <row r="333" spans="1:4">
      <c r="A333" s="1071">
        <v>332</v>
      </c>
      <c r="B333" t="s">
        <v>1415</v>
      </c>
      <c r="C333" t="s">
        <v>1419</v>
      </c>
      <c r="D333" t="s">
        <v>1420</v>
      </c>
    </row>
    <row r="334" spans="1:4">
      <c r="A334" s="1071">
        <v>333</v>
      </c>
      <c r="B334" t="s">
        <v>1415</v>
      </c>
      <c r="C334" t="s">
        <v>1421</v>
      </c>
      <c r="D334" t="s">
        <v>1422</v>
      </c>
    </row>
    <row r="335" spans="1:4">
      <c r="A335" s="1071">
        <v>334</v>
      </c>
      <c r="B335" t="s">
        <v>1415</v>
      </c>
      <c r="C335" t="s">
        <v>1423</v>
      </c>
      <c r="D335" t="s">
        <v>1424</v>
      </c>
    </row>
    <row r="336" spans="1:4">
      <c r="A336" s="1071">
        <v>335</v>
      </c>
      <c r="B336" t="s">
        <v>1415</v>
      </c>
      <c r="C336" t="s">
        <v>1425</v>
      </c>
      <c r="D336" t="s">
        <v>1426</v>
      </c>
    </row>
    <row r="337" spans="1:4">
      <c r="A337" s="1071">
        <v>336</v>
      </c>
      <c r="B337" t="s">
        <v>1415</v>
      </c>
      <c r="C337" t="s">
        <v>1427</v>
      </c>
      <c r="D337" t="s">
        <v>1428</v>
      </c>
    </row>
    <row r="338" spans="1:4">
      <c r="A338" s="1071">
        <v>337</v>
      </c>
      <c r="B338" t="s">
        <v>1415</v>
      </c>
      <c r="C338" t="s">
        <v>1429</v>
      </c>
      <c r="D338" t="s">
        <v>1430</v>
      </c>
    </row>
    <row r="339" spans="1:4">
      <c r="A339" s="1071">
        <v>338</v>
      </c>
      <c r="B339" t="s">
        <v>1415</v>
      </c>
      <c r="C339" t="s">
        <v>1431</v>
      </c>
      <c r="D339" t="s">
        <v>1432</v>
      </c>
    </row>
    <row r="340" spans="1:4">
      <c r="A340" s="1071">
        <v>339</v>
      </c>
      <c r="B340" t="s">
        <v>1415</v>
      </c>
      <c r="C340" t="s">
        <v>1433</v>
      </c>
      <c r="D340" t="s">
        <v>1434</v>
      </c>
    </row>
    <row r="341" spans="1:4">
      <c r="A341" s="1071">
        <v>340</v>
      </c>
      <c r="B341" t="s">
        <v>1415</v>
      </c>
      <c r="C341" t="s">
        <v>1415</v>
      </c>
      <c r="D341" t="s">
        <v>1416</v>
      </c>
    </row>
    <row r="342" spans="1:4">
      <c r="A342" s="1071">
        <v>341</v>
      </c>
      <c r="B342" t="s">
        <v>1435</v>
      </c>
      <c r="C342" t="s">
        <v>1435</v>
      </c>
      <c r="D342" t="s">
        <v>1436</v>
      </c>
    </row>
    <row r="343" spans="1:4">
      <c r="A343" s="1071">
        <v>342</v>
      </c>
      <c r="B343" t="s">
        <v>1437</v>
      </c>
      <c r="C343" t="s">
        <v>1437</v>
      </c>
      <c r="D343" t="s">
        <v>1438</v>
      </c>
    </row>
    <row r="344" spans="1:4">
      <c r="A344" s="1071">
        <v>343</v>
      </c>
      <c r="B344" t="s">
        <v>1439</v>
      </c>
      <c r="C344" t="s">
        <v>1439</v>
      </c>
      <c r="D344" t="s">
        <v>1440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7" t="s">
        <v>470</v>
      </c>
      <c r="G2" s="1278"/>
      <c r="H2" s="1279"/>
      <c r="I2" s="609"/>
    </row>
    <row r="3" spans="1:14" ht="3" customHeight="1"/>
    <row r="4" spans="1:14" s="539" customFormat="1" ht="11.25">
      <c r="A4" s="559"/>
      <c r="B4" s="559"/>
      <c r="C4" s="559"/>
      <c r="D4" s="559"/>
      <c r="F4" s="1231" t="s">
        <v>445</v>
      </c>
      <c r="G4" s="1231"/>
      <c r="H4" s="1231"/>
      <c r="I4" s="1280" t="s">
        <v>446</v>
      </c>
      <c r="J4" s="559"/>
      <c r="K4" s="559"/>
      <c r="L4" s="559"/>
      <c r="M4" s="559"/>
      <c r="N4" s="559"/>
    </row>
    <row r="5" spans="1:14" s="539" customFormat="1" ht="11.25" customHeight="1">
      <c r="A5" s="559"/>
      <c r="B5" s="559"/>
      <c r="C5" s="559"/>
      <c r="D5" s="559"/>
      <c r="F5" s="575" t="s">
        <v>91</v>
      </c>
      <c r="G5" s="587" t="s">
        <v>448</v>
      </c>
      <c r="H5" s="574" t="s">
        <v>439</v>
      </c>
      <c r="I5" s="1280"/>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28.04.2021</v>
      </c>
      <c r="I7" s="550" t="s">
        <v>472</v>
      </c>
      <c r="J7" s="584"/>
      <c r="K7" s="559"/>
      <c r="L7" s="559"/>
      <c r="M7" s="559"/>
      <c r="N7" s="559"/>
    </row>
    <row r="8" spans="1:14" s="539" customFormat="1" ht="45">
      <c r="A8" s="1281">
        <v>1</v>
      </c>
      <c r="B8" s="559"/>
      <c r="C8" s="559"/>
      <c r="D8" s="559"/>
      <c r="F8" s="585" t="str">
        <f>"2." &amp;mergeValue(A8)</f>
        <v>2.1</v>
      </c>
      <c r="G8" s="601" t="s">
        <v>473</v>
      </c>
      <c r="H8" s="573"/>
      <c r="I8" s="550" t="s">
        <v>568</v>
      </c>
      <c r="J8" s="584"/>
      <c r="K8" s="559"/>
      <c r="L8" s="559"/>
      <c r="M8" s="559"/>
      <c r="N8" s="559"/>
    </row>
    <row r="9" spans="1:14" s="539" customFormat="1" ht="22.5">
      <c r="A9" s="1281"/>
      <c r="B9" s="559"/>
      <c r="C9" s="559"/>
      <c r="D9" s="559"/>
      <c r="F9" s="585" t="str">
        <f>"3." &amp;mergeValue(A9)</f>
        <v>3.1</v>
      </c>
      <c r="G9" s="601" t="s">
        <v>474</v>
      </c>
      <c r="H9" s="573"/>
      <c r="I9" s="550" t="s">
        <v>566</v>
      </c>
      <c r="J9" s="584"/>
      <c r="K9" s="559"/>
      <c r="L9" s="559"/>
      <c r="M9" s="559"/>
      <c r="N9" s="559"/>
    </row>
    <row r="10" spans="1:14" s="539" customFormat="1" ht="22.5">
      <c r="A10" s="1281"/>
      <c r="B10" s="559"/>
      <c r="C10" s="559"/>
      <c r="D10" s="559"/>
      <c r="F10" s="585" t="str">
        <f>"4."&amp;mergeValue(A10)</f>
        <v>4.1</v>
      </c>
      <c r="G10" s="601" t="s">
        <v>475</v>
      </c>
      <c r="H10" s="574" t="s">
        <v>449</v>
      </c>
      <c r="I10" s="550"/>
      <c r="J10" s="584"/>
      <c r="K10" s="559"/>
      <c r="L10" s="559"/>
      <c r="M10" s="559"/>
      <c r="N10" s="559"/>
    </row>
    <row r="11" spans="1:14" s="539" customFormat="1" ht="18.75">
      <c r="A11" s="1281"/>
      <c r="B11" s="1281">
        <v>1</v>
      </c>
      <c r="C11" s="592"/>
      <c r="D11" s="592"/>
      <c r="F11" s="585" t="str">
        <f>"4."&amp;mergeValue(A11) &amp;"."&amp;mergeValue(B11)</f>
        <v>4.1.1</v>
      </c>
      <c r="G11" s="580" t="s">
        <v>570</v>
      </c>
      <c r="H11" s="573" t="str">
        <f>IF(region_name="","",region_name)</f>
        <v>Самарская область</v>
      </c>
      <c r="I11" s="550" t="s">
        <v>478</v>
      </c>
      <c r="J11" s="584"/>
      <c r="K11" s="559"/>
      <c r="L11" s="559"/>
      <c r="M11" s="559"/>
      <c r="N11" s="559"/>
    </row>
    <row r="12" spans="1:14"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row>
    <row r="14" spans="1:14" s="539" customFormat="1" ht="18.75">
      <c r="A14" s="1281"/>
      <c r="B14" s="1281"/>
      <c r="C14" s="1281"/>
      <c r="D14" s="592"/>
      <c r="F14" s="588"/>
      <c r="G14" s="520" t="s">
        <v>4</v>
      </c>
      <c r="H14" s="593"/>
      <c r="I14" s="1282"/>
      <c r="J14" s="584"/>
      <c r="K14" s="559"/>
      <c r="L14" s="559"/>
      <c r="M14" s="559"/>
      <c r="N14" s="559"/>
    </row>
    <row r="15" spans="1:14" s="539" customFormat="1" ht="18.75">
      <c r="A15" s="1281"/>
      <c r="B15" s="1281"/>
      <c r="C15" s="592"/>
      <c r="D15" s="592"/>
      <c r="F15" s="603"/>
      <c r="G15" s="546" t="s">
        <v>401</v>
      </c>
      <c r="H15" s="604"/>
      <c r="I15" s="605"/>
      <c r="J15" s="584"/>
      <c r="K15" s="559"/>
      <c r="L15" s="559"/>
      <c r="M15" s="559"/>
      <c r="N15" s="559"/>
    </row>
    <row r="16" spans="1:14" s="539" customFormat="1" ht="18.75">
      <c r="A16" s="1281"/>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6" t="s">
        <v>571</v>
      </c>
      <c r="H19" s="1276"/>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8" t="s">
        <v>717</v>
      </c>
      <c r="M5" s="1298"/>
      <c r="N5" s="1298"/>
      <c r="O5" s="1298"/>
      <c r="P5" s="1298"/>
      <c r="Q5" s="1298"/>
      <c r="R5" s="1298"/>
      <c r="S5" s="1298"/>
      <c r="T5" s="1298"/>
      <c r="U5" s="633"/>
    </row>
    <row r="6" spans="1:28" ht="3" customHeight="1">
      <c r="J6" s="499"/>
      <c r="K6" s="499"/>
      <c r="L6" s="494"/>
      <c r="M6" s="494"/>
      <c r="N6" s="494"/>
      <c r="O6" s="498"/>
      <c r="P6" s="498"/>
      <c r="Q6" s="498"/>
      <c r="R6" s="498"/>
      <c r="S6" s="498"/>
      <c r="T6" s="498"/>
      <c r="U6" s="498"/>
      <c r="V6" s="502"/>
    </row>
    <row r="7" spans="1:28" s="746" customFormat="1" ht="5.25" hidden="1">
      <c r="A7" s="1122"/>
      <c r="B7" s="1122"/>
      <c r="C7" s="1122"/>
      <c r="D7" s="1122"/>
      <c r="E7" s="1122"/>
      <c r="F7" s="1122"/>
      <c r="G7" s="1122"/>
      <c r="H7" s="1122"/>
      <c r="L7" s="1173"/>
      <c r="M7" s="1046"/>
      <c r="O7" s="1304"/>
      <c r="P7" s="1304"/>
      <c r="Q7" s="1304"/>
      <c r="R7" s="1304"/>
      <c r="S7" s="1304"/>
      <c r="T7" s="1304"/>
      <c r="U7" s="780"/>
      <c r="V7" s="780"/>
      <c r="X7" s="1122"/>
      <c r="Y7" s="1122"/>
      <c r="Z7" s="1122"/>
      <c r="AA7" s="1122"/>
      <c r="AB7" s="1122"/>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5" t="str">
        <f>IF(datePr_ch="",IF(datePr="","",datePr),datePr_ch)</f>
        <v>23.04.2021</v>
      </c>
      <c r="P8" s="1305"/>
      <c r="Q8" s="1305"/>
      <c r="R8" s="1305"/>
      <c r="S8" s="1305"/>
      <c r="T8" s="1305"/>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305" t="str">
        <f>IF(numberPr_ch="",IF(numberPr="","",numberPr),numberPr_ch)</f>
        <v>170-р</v>
      </c>
      <c r="P9" s="1305"/>
      <c r="Q9" s="1305"/>
      <c r="R9" s="1305"/>
      <c r="S9" s="1305"/>
      <c r="T9" s="1305"/>
      <c r="U9" s="551"/>
      <c r="V9" s="551"/>
      <c r="W9" s="489"/>
      <c r="X9" s="559"/>
      <c r="Y9" s="559"/>
      <c r="Z9" s="559"/>
      <c r="AA9" s="559"/>
      <c r="AB9" s="559"/>
    </row>
    <row r="10" spans="1:28" s="746" customFormat="1" ht="5.25" hidden="1">
      <c r="A10" s="1122"/>
      <c r="B10" s="1122"/>
      <c r="C10" s="1122"/>
      <c r="D10" s="1122"/>
      <c r="E10" s="1122"/>
      <c r="F10" s="1122"/>
      <c r="G10" s="1122"/>
      <c r="H10" s="1122"/>
      <c r="L10" s="1140"/>
      <c r="M10" s="1046"/>
      <c r="O10" s="1304"/>
      <c r="P10" s="1304"/>
      <c r="Q10" s="1304"/>
      <c r="R10" s="1304"/>
      <c r="S10" s="1304"/>
      <c r="T10" s="1304"/>
      <c r="U10" s="780"/>
      <c r="V10" s="780"/>
      <c r="X10" s="1122"/>
      <c r="Y10" s="1122"/>
      <c r="Z10" s="1122"/>
      <c r="AA10" s="1122"/>
      <c r="AB10" s="1122"/>
    </row>
    <row r="11" spans="1:28" s="539" customFormat="1" ht="11.25" hidden="1">
      <c r="A11" s="559"/>
      <c r="B11" s="559"/>
      <c r="C11" s="559"/>
      <c r="D11" s="559"/>
      <c r="E11" s="559"/>
      <c r="F11" s="559"/>
      <c r="G11" s="559"/>
      <c r="H11" s="559"/>
      <c r="L11" s="1299"/>
      <c r="M11" s="1299"/>
      <c r="N11" s="536"/>
      <c r="O11" s="551"/>
      <c r="P11" s="551"/>
      <c r="Q11" s="551"/>
      <c r="R11" s="551"/>
      <c r="S11" s="551"/>
      <c r="T11" s="551"/>
      <c r="U11" s="557" t="s">
        <v>371</v>
      </c>
      <c r="X11" s="559"/>
      <c r="Y11" s="559"/>
      <c r="Z11" s="559"/>
      <c r="AA11" s="559"/>
      <c r="AB11" s="559"/>
    </row>
    <row r="12" spans="1:28">
      <c r="J12" s="499"/>
      <c r="K12" s="499"/>
      <c r="L12" s="494"/>
      <c r="M12" s="494"/>
      <c r="N12" s="472"/>
      <c r="O12" s="1306"/>
      <c r="P12" s="1306"/>
      <c r="Q12" s="1306"/>
      <c r="R12" s="1306"/>
      <c r="S12" s="1306"/>
      <c r="T12" s="1306"/>
      <c r="U12" s="1306"/>
    </row>
    <row r="13" spans="1:28">
      <c r="J13" s="499"/>
      <c r="K13" s="499"/>
      <c r="L13" s="1231" t="s">
        <v>445</v>
      </c>
      <c r="M13" s="1231"/>
      <c r="N13" s="1231"/>
      <c r="O13" s="1231"/>
      <c r="P13" s="1231"/>
      <c r="Q13" s="1231"/>
      <c r="R13" s="1231"/>
      <c r="S13" s="1231"/>
      <c r="T13" s="1231"/>
      <c r="U13" s="1231"/>
      <c r="V13" s="1231"/>
      <c r="W13" s="1231" t="s">
        <v>446</v>
      </c>
    </row>
    <row r="14" spans="1:28" ht="14.25" customHeight="1">
      <c r="J14" s="499"/>
      <c r="K14" s="499"/>
      <c r="L14" s="1312" t="s">
        <v>91</v>
      </c>
      <c r="M14" s="1312" t="s">
        <v>602</v>
      </c>
      <c r="N14" s="630"/>
      <c r="O14" s="1313" t="s">
        <v>604</v>
      </c>
      <c r="P14" s="1314"/>
      <c r="Q14" s="1314"/>
      <c r="R14" s="1314"/>
      <c r="S14" s="1314"/>
      <c r="T14" s="1315"/>
      <c r="U14" s="1295" t="s">
        <v>339</v>
      </c>
      <c r="V14" s="1309" t="s">
        <v>274</v>
      </c>
      <c r="W14" s="1231"/>
    </row>
    <row r="15" spans="1:28" ht="14.25" customHeight="1">
      <c r="J15" s="499"/>
      <c r="K15" s="499"/>
      <c r="L15" s="1312"/>
      <c r="M15" s="1312"/>
      <c r="N15" s="631"/>
      <c r="O15" s="1318" t="s">
        <v>578</v>
      </c>
      <c r="P15" s="1316" t="s">
        <v>270</v>
      </c>
      <c r="Q15" s="1317"/>
      <c r="R15" s="1292" t="s">
        <v>615</v>
      </c>
      <c r="S15" s="1293"/>
      <c r="T15" s="1294"/>
      <c r="U15" s="1296"/>
      <c r="V15" s="1310"/>
      <c r="W15" s="1231"/>
    </row>
    <row r="16" spans="1:28" ht="33.75" customHeight="1">
      <c r="J16" s="499"/>
      <c r="K16" s="499"/>
      <c r="L16" s="1312"/>
      <c r="M16" s="1312"/>
      <c r="N16" s="632"/>
      <c r="O16" s="1319"/>
      <c r="P16" s="505" t="s">
        <v>579</v>
      </c>
      <c r="Q16" s="505" t="s">
        <v>6</v>
      </c>
      <c r="R16" s="506" t="s">
        <v>273</v>
      </c>
      <c r="S16" s="1307" t="s">
        <v>272</v>
      </c>
      <c r="T16" s="1308"/>
      <c r="U16" s="1297"/>
      <c r="V16" s="1311"/>
      <c r="W16" s="1231"/>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0">
        <f ca="1">OFFSET(S17,0,-1)+1</f>
        <v>7</v>
      </c>
      <c r="T17" s="1300"/>
      <c r="U17" s="617">
        <f ca="1">OFFSET(U17,0,-2)+1</f>
        <v>8</v>
      </c>
      <c r="V17" s="618">
        <f ca="1">OFFSET(V17,0,-1)</f>
        <v>8</v>
      </c>
      <c r="W17" s="617">
        <f ca="1">OFFSET(W17,0,-1)+1</f>
        <v>9</v>
      </c>
    </row>
    <row r="18" spans="1:28" ht="22.5">
      <c r="A18" s="1283">
        <v>1</v>
      </c>
      <c r="B18" s="795"/>
      <c r="C18" s="795"/>
      <c r="D18" s="795"/>
      <c r="E18" s="796"/>
      <c r="F18" s="797"/>
      <c r="G18" s="797"/>
      <c r="H18" s="797"/>
      <c r="I18" s="798"/>
      <c r="J18" s="793"/>
      <c r="K18" s="800"/>
      <c r="L18" s="562">
        <f>mergeValue(A18)</f>
        <v>1</v>
      </c>
      <c r="M18" s="610" t="s">
        <v>19</v>
      </c>
      <c r="N18" s="615"/>
      <c r="O18" s="1284"/>
      <c r="P18" s="1284"/>
      <c r="Q18" s="1284"/>
      <c r="R18" s="1284"/>
      <c r="S18" s="1284"/>
      <c r="T18" s="1284"/>
      <c r="U18" s="1284"/>
      <c r="V18" s="1284"/>
      <c r="W18" s="599" t="s">
        <v>718</v>
      </c>
      <c r="Y18" s="558"/>
      <c r="Z18" s="558" t="str">
        <f t="shared" ref="Z18:Z31" si="0">IF(M18="","",M18 )</f>
        <v>Наименование тарифа</v>
      </c>
      <c r="AA18" s="558"/>
      <c r="AB18" s="558"/>
    </row>
    <row r="19" spans="1:28" ht="22.5">
      <c r="A19" s="1283"/>
      <c r="B19" s="1283">
        <v>1</v>
      </c>
      <c r="C19" s="795"/>
      <c r="D19" s="795"/>
      <c r="E19" s="797"/>
      <c r="F19" s="797"/>
      <c r="G19" s="797"/>
      <c r="H19" s="797"/>
      <c r="I19" s="792"/>
      <c r="J19" s="791"/>
      <c r="K19" s="794"/>
      <c r="L19" s="562" t="str">
        <f>mergeValue(A19) &amp;"."&amp; mergeValue(B19)</f>
        <v>1.1</v>
      </c>
      <c r="M19" s="516" t="s">
        <v>15</v>
      </c>
      <c r="N19" s="615"/>
      <c r="O19" s="1284"/>
      <c r="P19" s="1284"/>
      <c r="Q19" s="1284"/>
      <c r="R19" s="1284"/>
      <c r="S19" s="1284"/>
      <c r="T19" s="1284"/>
      <c r="U19" s="1284"/>
      <c r="V19" s="1284"/>
      <c r="W19" s="599" t="s">
        <v>459</v>
      </c>
      <c r="Y19" s="558"/>
      <c r="Z19" s="558" t="str">
        <f t="shared" si="0"/>
        <v>Территория действия тарифа</v>
      </c>
      <c r="AA19" s="558"/>
      <c r="AB19" s="558"/>
    </row>
    <row r="20" spans="1:28" ht="22.5">
      <c r="A20" s="1283"/>
      <c r="B20" s="1283"/>
      <c r="C20" s="1283">
        <v>1</v>
      </c>
      <c r="D20" s="795"/>
      <c r="E20" s="797"/>
      <c r="F20" s="797"/>
      <c r="G20" s="797"/>
      <c r="H20" s="797"/>
      <c r="I20" s="799"/>
      <c r="J20" s="791"/>
      <c r="K20" s="794"/>
      <c r="L20" s="562" t="str">
        <f>mergeValue(A20) &amp;"."&amp; mergeValue(B20)&amp;"."&amp; mergeValue(C20)</f>
        <v>1.1.1</v>
      </c>
      <c r="M20" s="517" t="s">
        <v>7</v>
      </c>
      <c r="N20" s="615"/>
      <c r="O20" s="1284"/>
      <c r="P20" s="1284"/>
      <c r="Q20" s="1284"/>
      <c r="R20" s="1284"/>
      <c r="S20" s="1284"/>
      <c r="T20" s="1284"/>
      <c r="U20" s="1284"/>
      <c r="V20" s="1284"/>
      <c r="W20" s="599" t="s">
        <v>600</v>
      </c>
      <c r="Y20" s="558"/>
      <c r="Z20" s="558" t="str">
        <f t="shared" si="0"/>
        <v xml:space="preserve">Наименование системы теплоснабжения </v>
      </c>
      <c r="AA20" s="558"/>
      <c r="AB20" s="558"/>
    </row>
    <row r="21" spans="1:28" ht="22.5">
      <c r="A21" s="1283"/>
      <c r="B21" s="1283"/>
      <c r="C21" s="1283"/>
      <c r="D21" s="1283">
        <v>1</v>
      </c>
      <c r="E21" s="797"/>
      <c r="F21" s="797"/>
      <c r="G21" s="797"/>
      <c r="H21" s="797"/>
      <c r="I21" s="799"/>
      <c r="J21" s="791"/>
      <c r="K21" s="794"/>
      <c r="L21" s="562" t="str">
        <f>mergeValue(A21) &amp;"."&amp; mergeValue(B21)&amp;"."&amp; mergeValue(C21)&amp;"."&amp; mergeValue(D21)</f>
        <v>1.1.1.1</v>
      </c>
      <c r="M21" s="518" t="s">
        <v>21</v>
      </c>
      <c r="N21" s="615"/>
      <c r="O21" s="1284"/>
      <c r="P21" s="1284"/>
      <c r="Q21" s="1284"/>
      <c r="R21" s="1284"/>
      <c r="S21" s="1284"/>
      <c r="T21" s="1284"/>
      <c r="U21" s="1284"/>
      <c r="V21" s="1284"/>
      <c r="W21" s="599" t="s">
        <v>601</v>
      </c>
      <c r="Y21" s="558"/>
      <c r="Z21" s="558" t="str">
        <f t="shared" si="0"/>
        <v xml:space="preserve">Источник тепловой энергии  </v>
      </c>
      <c r="AA21" s="558"/>
      <c r="AB21" s="558"/>
    </row>
    <row r="22" spans="1:28" ht="78.75">
      <c r="A22" s="1283"/>
      <c r="B22" s="1283"/>
      <c r="C22" s="1283"/>
      <c r="D22" s="1283"/>
      <c r="E22" s="1283">
        <v>1</v>
      </c>
      <c r="F22" s="797"/>
      <c r="G22" s="797"/>
      <c r="H22" s="795">
        <v>1</v>
      </c>
      <c r="I22" s="1283">
        <v>1</v>
      </c>
      <c r="J22" s="797"/>
      <c r="K22" s="802"/>
      <c r="L22" s="562" t="str">
        <f>mergeValue(A22) &amp;"."&amp; mergeValue(B22)&amp;"."&amp; mergeValue(C22)&amp;"."&amp; mergeValue(D22)&amp;"."&amp; mergeValue(E22)</f>
        <v>1.1.1.1.1</v>
      </c>
      <c r="M22" s="524" t="s">
        <v>8</v>
      </c>
      <c r="N22" s="615"/>
      <c r="O22" s="1285"/>
      <c r="P22" s="1285"/>
      <c r="Q22" s="1285"/>
      <c r="R22" s="1285"/>
      <c r="S22" s="1285"/>
      <c r="T22" s="1285"/>
      <c r="U22" s="1285"/>
      <c r="V22" s="1285"/>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3"/>
      <c r="B23" s="1283"/>
      <c r="C23" s="1283"/>
      <c r="D23" s="1283"/>
      <c r="E23" s="1283"/>
      <c r="F23" s="1283">
        <v>1</v>
      </c>
      <c r="G23" s="795"/>
      <c r="H23" s="795"/>
      <c r="I23" s="1283"/>
      <c r="J23" s="1283">
        <v>1</v>
      </c>
      <c r="K23" s="803"/>
      <c r="L23" s="562" t="str">
        <f>mergeValue(A23) &amp;"."&amp; mergeValue(B23)&amp;"."&amp; mergeValue(C23)&amp;"."&amp; mergeValue(D23)&amp;"."&amp; mergeValue(E23)&amp;"."&amp; mergeValue(F23)</f>
        <v>1.1.1.1.1.1</v>
      </c>
      <c r="M23" s="525" t="s">
        <v>9</v>
      </c>
      <c r="N23" s="615"/>
      <c r="O23" s="1286"/>
      <c r="P23" s="1287"/>
      <c r="Q23" s="1287"/>
      <c r="R23" s="1287"/>
      <c r="S23" s="1287"/>
      <c r="T23" s="1287"/>
      <c r="U23" s="1287"/>
      <c r="V23" s="1288"/>
      <c r="W23" s="599" t="s">
        <v>720</v>
      </c>
      <c r="Y23" s="558"/>
      <c r="Z23" s="558" t="str">
        <f t="shared" si="0"/>
        <v>Группа потребителей</v>
      </c>
      <c r="AA23" s="558"/>
      <c r="AB23" s="558"/>
    </row>
    <row r="24" spans="1:28" ht="122.1" customHeight="1">
      <c r="A24" s="1283"/>
      <c r="B24" s="1283"/>
      <c r="C24" s="1283"/>
      <c r="D24" s="1283"/>
      <c r="E24" s="1283"/>
      <c r="F24" s="1283"/>
      <c r="G24" s="795">
        <v>1</v>
      </c>
      <c r="H24" s="795"/>
      <c r="I24" s="1283"/>
      <c r="J24" s="1283"/>
      <c r="K24" s="803">
        <v>1</v>
      </c>
      <c r="L24" s="562" t="str">
        <f>mergeValue(A24) &amp;"."&amp; mergeValue(B24)&amp;"."&amp; mergeValue(C24)&amp;"."&amp; mergeValue(D24)&amp;"."&amp; mergeValue(E24)&amp;"."&amp; mergeValue(F24)&amp;"."&amp; mergeValue(G24)</f>
        <v>1.1.1.1.1.1.1</v>
      </c>
      <c r="M24" s="1089"/>
      <c r="N24" s="615"/>
      <c r="O24" s="532"/>
      <c r="P24" s="532"/>
      <c r="Q24" s="1040"/>
      <c r="R24" s="1289"/>
      <c r="S24" s="1291" t="s">
        <v>83</v>
      </c>
      <c r="T24" s="1290"/>
      <c r="U24" s="1291" t="s">
        <v>84</v>
      </c>
      <c r="V24" s="532"/>
      <c r="W24" s="1301" t="s">
        <v>721</v>
      </c>
      <c r="X24" s="554" t="str">
        <f>strCheckDate(O25:V25)</f>
        <v/>
      </c>
      <c r="Y24" s="558"/>
      <c r="Z24" s="558" t="str">
        <f t="shared" si="0"/>
        <v/>
      </c>
      <c r="AA24" s="558"/>
      <c r="AB24" s="558"/>
    </row>
    <row r="25" spans="1:28" ht="11.25" hidden="1">
      <c r="A25" s="1283"/>
      <c r="B25" s="1283"/>
      <c r="C25" s="1283"/>
      <c r="D25" s="1283"/>
      <c r="E25" s="1283"/>
      <c r="F25" s="1283"/>
      <c r="G25" s="795"/>
      <c r="H25" s="795"/>
      <c r="I25" s="1283"/>
      <c r="J25" s="1283"/>
      <c r="K25" s="803"/>
      <c r="L25" s="569"/>
      <c r="M25" s="615"/>
      <c r="N25" s="615"/>
      <c r="O25" s="532"/>
      <c r="P25" s="532"/>
      <c r="Q25" s="553" t="str">
        <f>R24 &amp; "-" &amp; T24</f>
        <v>-</v>
      </c>
      <c r="R25" s="1290"/>
      <c r="S25" s="1291"/>
      <c r="T25" s="1290"/>
      <c r="U25" s="1291"/>
      <c r="V25" s="532"/>
      <c r="W25" s="1302"/>
      <c r="Y25" s="558"/>
      <c r="Z25" s="558" t="str">
        <f t="shared" si="0"/>
        <v/>
      </c>
      <c r="AA25" s="558"/>
      <c r="AB25" s="558"/>
    </row>
    <row r="26" spans="1:28" ht="15" customHeight="1">
      <c r="A26" s="1283"/>
      <c r="B26" s="1283"/>
      <c r="C26" s="1283"/>
      <c r="D26" s="1283"/>
      <c r="E26" s="1283"/>
      <c r="F26" s="1283"/>
      <c r="G26" s="797"/>
      <c r="H26" s="795"/>
      <c r="I26" s="1283"/>
      <c r="J26" s="1283"/>
      <c r="K26" s="802"/>
      <c r="L26" s="508"/>
      <c r="M26" s="527" t="s">
        <v>24</v>
      </c>
      <c r="N26" s="534"/>
      <c r="O26" s="534"/>
      <c r="P26" s="534"/>
      <c r="Q26" s="534"/>
      <c r="R26" s="534"/>
      <c r="S26" s="534"/>
      <c r="T26" s="534"/>
      <c r="U26" s="534"/>
      <c r="V26" s="530"/>
      <c r="W26" s="1303"/>
      <c r="Y26" s="558"/>
      <c r="Z26" s="558" t="str">
        <f t="shared" si="0"/>
        <v>Добавить вид теплоносителя (параметры теплоносителя)</v>
      </c>
      <c r="AA26" s="558"/>
      <c r="AB26" s="558"/>
    </row>
    <row r="27" spans="1:28" ht="15" customHeight="1">
      <c r="A27" s="1283"/>
      <c r="B27" s="1283"/>
      <c r="C27" s="1283"/>
      <c r="D27" s="1283"/>
      <c r="E27" s="1283"/>
      <c r="F27" s="797"/>
      <c r="G27" s="797"/>
      <c r="H27" s="795"/>
      <c r="I27" s="1283"/>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3"/>
      <c r="B28" s="1283"/>
      <c r="C28" s="1283"/>
      <c r="D28" s="1283"/>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3"/>
      <c r="B29" s="1283"/>
      <c r="C29" s="1283"/>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3"/>
      <c r="B30" s="1283"/>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3"/>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7" t="s">
        <v>470</v>
      </c>
      <c r="G2" s="1278"/>
      <c r="H2" s="1279"/>
      <c r="I2" s="407"/>
    </row>
    <row r="3" spans="1:20" ht="3" customHeight="1"/>
    <row r="4" spans="1:20" s="182" customFormat="1" ht="11.25">
      <c r="A4" s="206"/>
      <c r="B4" s="206"/>
      <c r="C4" s="206"/>
      <c r="D4" s="206"/>
      <c r="F4" s="1231" t="s">
        <v>445</v>
      </c>
      <c r="G4" s="1231"/>
      <c r="H4" s="1231"/>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Самарская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2021-05-17T11:22:34Z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